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firstSheet="6" activeTab="6"/>
  </bookViews>
  <sheets>
    <sheet name="Статистика НКС" sheetId="3" state="hidden" r:id="rId1"/>
    <sheet name="1147 Внесення до ДЗК архів" sheetId="8" state="hidden" r:id="rId2"/>
    <sheet name="Копія аркуша 1147 Внесення до Д" sheetId="9" state="hidden" r:id="rId3"/>
    <sheet name="Контроль 888" sheetId="10" state="hidden" r:id="rId4"/>
    <sheet name="КОНТРОЛЬ Кількість НП по регіон" sheetId="11" state="hidden" r:id="rId5"/>
    <sheet name="Статистика НГО НП по регіонах" sheetId="17" state="hidden" r:id="rId6"/>
    <sheet name="Волинська" sheetId="19" r:id="rId7"/>
    <sheet name="Дніпро робоча" sheetId="22" state="hidden" r:id="rId8"/>
  </sheets>
  <definedNames>
    <definedName name="_xlnm._FilterDatabase" localSheetId="1" hidden="1">'1147 Внесення до ДЗК архів'!$A$3:$K$3436</definedName>
    <definedName name="_xlnm._FilterDatabase" localSheetId="6" hidden="1">Волинська!$A$1:$T$1231</definedName>
    <definedName name="_xlnm._FilterDatabase" localSheetId="2" hidden="1">'Копія аркуша 1147 Внесення до Д'!$A$3:$AD$319</definedName>
    <definedName name="Z_4A67D72B_000E_430C_8ECE_D1B0165D3026_.wvu.FilterData" localSheetId="1" hidden="1">'1147 Внесення до ДЗК архів'!$A$3:$L$354</definedName>
    <definedName name="Z_4A67D72B_000E_430C_8ECE_D1B0165D3026_.wvu.FilterData" localSheetId="2" hidden="1">'Копія аркуша 1147 Внесення до Д'!$A$3:$AD$319</definedName>
    <definedName name="Z_B578B157_7B67_41F5_BC4B_482812150343_.wvu.FilterData" localSheetId="1" hidden="1">'1147 Внесення до ДЗК архів'!$A$3:$L$354</definedName>
    <definedName name="Z_B578B157_7B67_41F5_BC4B_482812150343_.wvu.FilterData" localSheetId="2" hidden="1">'Копія аркуша 1147 Внесення до Д'!$A$3:$AD$319</definedName>
  </definedNames>
  <calcPr calcId="144525"/>
  <customWorkbookViews>
    <customWorkbookView name="Фільтр 4" guid="{359314D9-1B3F-4313-B4FA-5B500CB9E1AC}" maximized="1" windowWidth="0" windowHeight="0" activeSheetId="0"/>
    <customWorkbookView name="Фільтр 3" guid="{70042BB1-5DFD-4B2E-B220-52C744BAFAE3}" maximized="1" windowWidth="0" windowHeight="0" activeSheetId="0"/>
    <customWorkbookView name="Фільтр 2" guid="{B578B157-7B67-41F5-BC4B-482812150343}" maximized="1" windowWidth="0" windowHeight="0" activeSheetId="0"/>
    <customWorkbookView name="Фільтр 1" guid="{4A67D72B-000E-430C-8ECE-D1B0165D3026}" maximized="1" windowWidth="0" windowHeight="0" activeSheetId="0"/>
  </customWorkbookViews>
</workbook>
</file>

<file path=xl/calcChain.xml><?xml version="1.0" encoding="utf-8"?>
<calcChain xmlns="http://schemas.openxmlformats.org/spreadsheetml/2006/main">
  <c r="K23" i="17" l="1"/>
  <c r="H19" i="17"/>
  <c r="R13" i="11"/>
  <c r="K14" i="17"/>
  <c r="AC7" i="17"/>
  <c r="Y7" i="17"/>
  <c r="U7" i="17"/>
  <c r="E28" i="17"/>
  <c r="B28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L27" i="17"/>
  <c r="N27" i="17" s="1"/>
  <c r="O27" i="17" s="1"/>
  <c r="K27" i="17"/>
  <c r="J27" i="17"/>
  <c r="I27" i="17"/>
  <c r="H27" i="17"/>
  <c r="F27" i="17"/>
  <c r="D27" i="17"/>
  <c r="C27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L26" i="17"/>
  <c r="M26" i="17" s="1"/>
  <c r="K26" i="17"/>
  <c r="J26" i="17"/>
  <c r="I26" i="17"/>
  <c r="H26" i="17"/>
  <c r="F26" i="17"/>
  <c r="D26" i="17"/>
  <c r="C26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L25" i="17"/>
  <c r="N25" i="17" s="1"/>
  <c r="O25" i="17" s="1"/>
  <c r="K25" i="17"/>
  <c r="J25" i="17"/>
  <c r="I25" i="17"/>
  <c r="H25" i="17"/>
  <c r="F25" i="17"/>
  <c r="D25" i="17"/>
  <c r="C25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L24" i="17"/>
  <c r="N24" i="17" s="1"/>
  <c r="O24" i="17" s="1"/>
  <c r="K24" i="17"/>
  <c r="J24" i="17"/>
  <c r="I24" i="17"/>
  <c r="H24" i="17"/>
  <c r="F24" i="17"/>
  <c r="D24" i="17"/>
  <c r="C24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L23" i="17"/>
  <c r="N23" i="17" s="1"/>
  <c r="O23" i="17" s="1"/>
  <c r="H23" i="17"/>
  <c r="G23" i="17" s="1"/>
  <c r="F23" i="17"/>
  <c r="D23" i="17"/>
  <c r="C23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L22" i="17"/>
  <c r="N22" i="17" s="1"/>
  <c r="O22" i="17" s="1"/>
  <c r="K22" i="17"/>
  <c r="J22" i="17"/>
  <c r="I22" i="17"/>
  <c r="H22" i="17"/>
  <c r="F22" i="17"/>
  <c r="D22" i="17"/>
  <c r="C22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L21" i="17"/>
  <c r="M21" i="17" s="1"/>
  <c r="K21" i="17"/>
  <c r="J21" i="17"/>
  <c r="I21" i="17"/>
  <c r="H21" i="17"/>
  <c r="F21" i="17"/>
  <c r="D21" i="17"/>
  <c r="C21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L20" i="17"/>
  <c r="N20" i="17" s="1"/>
  <c r="O20" i="17" s="1"/>
  <c r="K20" i="17"/>
  <c r="J20" i="17"/>
  <c r="I20" i="17"/>
  <c r="H20" i="17"/>
  <c r="F20" i="17"/>
  <c r="D20" i="17"/>
  <c r="C20" i="17"/>
  <c r="AE19" i="17"/>
  <c r="AD19" i="17"/>
  <c r="AC19" i="17"/>
  <c r="Z19" i="17"/>
  <c r="Y19" i="17"/>
  <c r="X19" i="17"/>
  <c r="W19" i="17"/>
  <c r="V19" i="17"/>
  <c r="U19" i="17"/>
  <c r="T19" i="17"/>
  <c r="S19" i="17"/>
  <c r="R19" i="17"/>
  <c r="Q19" i="17"/>
  <c r="P19" i="17"/>
  <c r="L19" i="17"/>
  <c r="M19" i="17" s="1"/>
  <c r="K19" i="17"/>
  <c r="J19" i="17"/>
  <c r="I19" i="17"/>
  <c r="F19" i="17"/>
  <c r="D19" i="17"/>
  <c r="C19" i="17"/>
  <c r="AE18" i="17"/>
  <c r="AD18" i="17"/>
  <c r="AC18" i="17"/>
  <c r="Z18" i="17"/>
  <c r="Y18" i="17"/>
  <c r="X18" i="17"/>
  <c r="W18" i="17"/>
  <c r="V18" i="17"/>
  <c r="U18" i="17"/>
  <c r="T18" i="17"/>
  <c r="S18" i="17"/>
  <c r="R18" i="17"/>
  <c r="P18" i="17"/>
  <c r="L18" i="17"/>
  <c r="N18" i="17" s="1"/>
  <c r="O18" i="17" s="1"/>
  <c r="K18" i="17"/>
  <c r="J18" i="17"/>
  <c r="F18" i="17"/>
  <c r="D18" i="17"/>
  <c r="C18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L17" i="17"/>
  <c r="N17" i="17" s="1"/>
  <c r="O17" i="17" s="1"/>
  <c r="K17" i="17"/>
  <c r="J17" i="17"/>
  <c r="I17" i="17"/>
  <c r="H17" i="17"/>
  <c r="F17" i="17"/>
  <c r="D17" i="17"/>
  <c r="C17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L16" i="17"/>
  <c r="M16" i="17" s="1"/>
  <c r="K16" i="17"/>
  <c r="J16" i="17"/>
  <c r="I16" i="17"/>
  <c r="H16" i="17"/>
  <c r="F16" i="17"/>
  <c r="D16" i="17"/>
  <c r="C16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L15" i="17"/>
  <c r="N15" i="17" s="1"/>
  <c r="O15" i="17" s="1"/>
  <c r="K15" i="17"/>
  <c r="J15" i="17"/>
  <c r="I15" i="17"/>
  <c r="H15" i="17"/>
  <c r="F15" i="17"/>
  <c r="D15" i="17"/>
  <c r="C15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L14" i="17"/>
  <c r="N14" i="17" s="1"/>
  <c r="O14" i="17" s="1"/>
  <c r="I14" i="17"/>
  <c r="H14" i="17"/>
  <c r="F14" i="17"/>
  <c r="D14" i="17"/>
  <c r="C14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L13" i="17"/>
  <c r="N13" i="17" s="1"/>
  <c r="O13" i="17" s="1"/>
  <c r="K13" i="17"/>
  <c r="J13" i="17"/>
  <c r="I13" i="17"/>
  <c r="H13" i="17"/>
  <c r="F13" i="17"/>
  <c r="D13" i="17"/>
  <c r="C13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L12" i="17"/>
  <c r="N12" i="17" s="1"/>
  <c r="O12" i="17" s="1"/>
  <c r="K12" i="17"/>
  <c r="J12" i="17"/>
  <c r="I12" i="17"/>
  <c r="H12" i="17"/>
  <c r="F12" i="17"/>
  <c r="D12" i="17"/>
  <c r="C12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L11" i="17"/>
  <c r="N11" i="17" s="1"/>
  <c r="O11" i="17" s="1"/>
  <c r="K11" i="17"/>
  <c r="J11" i="17"/>
  <c r="I11" i="17"/>
  <c r="H11" i="17"/>
  <c r="F11" i="17"/>
  <c r="D11" i="17"/>
  <c r="C11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L10" i="17"/>
  <c r="M10" i="17" s="1"/>
  <c r="K10" i="17"/>
  <c r="J10" i="17"/>
  <c r="I10" i="17"/>
  <c r="H10" i="17"/>
  <c r="F10" i="17"/>
  <c r="D10" i="17"/>
  <c r="C10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L9" i="17"/>
  <c r="N9" i="17" s="1"/>
  <c r="O9" i="17" s="1"/>
  <c r="K9" i="17"/>
  <c r="J9" i="17"/>
  <c r="I9" i="17"/>
  <c r="H9" i="17"/>
  <c r="F9" i="17"/>
  <c r="D9" i="17"/>
  <c r="C9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L8" i="17"/>
  <c r="N8" i="17" s="1"/>
  <c r="O8" i="17" s="1"/>
  <c r="K8" i="17"/>
  <c r="J8" i="17"/>
  <c r="I8" i="17"/>
  <c r="H8" i="17"/>
  <c r="F8" i="17"/>
  <c r="D8" i="17"/>
  <c r="C8" i="17"/>
  <c r="AF7" i="17"/>
  <c r="AE7" i="17"/>
  <c r="AD7" i="17"/>
  <c r="AB7" i="17"/>
  <c r="AA7" i="17"/>
  <c r="Z7" i="17"/>
  <c r="X7" i="17"/>
  <c r="W7" i="17"/>
  <c r="V7" i="17"/>
  <c r="T7" i="17"/>
  <c r="S7" i="17"/>
  <c r="R7" i="17"/>
  <c r="Q7" i="17"/>
  <c r="P7" i="17"/>
  <c r="L7" i="17"/>
  <c r="N7" i="17" s="1"/>
  <c r="O7" i="17" s="1"/>
  <c r="K7" i="17"/>
  <c r="J7" i="17"/>
  <c r="I7" i="17"/>
  <c r="H7" i="17"/>
  <c r="F7" i="17"/>
  <c r="D7" i="17"/>
  <c r="C7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L6" i="17"/>
  <c r="M6" i="17" s="1"/>
  <c r="K6" i="17"/>
  <c r="J6" i="17"/>
  <c r="I6" i="17"/>
  <c r="H6" i="17"/>
  <c r="F6" i="17"/>
  <c r="D6" i="17"/>
  <c r="C6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L5" i="17"/>
  <c r="N5" i="17" s="1"/>
  <c r="O5" i="17" s="1"/>
  <c r="K5" i="17"/>
  <c r="J5" i="17"/>
  <c r="I5" i="17"/>
  <c r="G5" i="17" s="1"/>
  <c r="H5" i="17"/>
  <c r="F5" i="17"/>
  <c r="D5" i="17"/>
  <c r="C5" i="17"/>
  <c r="AF4" i="17"/>
  <c r="AE4" i="17"/>
  <c r="AD4" i="17"/>
  <c r="AD28" i="17" s="1"/>
  <c r="AC4" i="17"/>
  <c r="AC28" i="17" s="1"/>
  <c r="AB4" i="17"/>
  <c r="AA4" i="17"/>
  <c r="Z4" i="17"/>
  <c r="Z28" i="17" s="1"/>
  <c r="Y4" i="17"/>
  <c r="Y28" i="17" s="1"/>
  <c r="X4" i="17"/>
  <c r="X28" i="17" s="1"/>
  <c r="W4" i="17"/>
  <c r="W28" i="17" s="1"/>
  <c r="V4" i="17"/>
  <c r="V28" i="17" s="1"/>
  <c r="U4" i="17"/>
  <c r="U28" i="17" s="1"/>
  <c r="T4" i="17"/>
  <c r="T28" i="17" s="1"/>
  <c r="S4" i="17"/>
  <c r="S28" i="17" s="1"/>
  <c r="R4" i="17"/>
  <c r="R28" i="17" s="1"/>
  <c r="Q4" i="17"/>
  <c r="P4" i="17"/>
  <c r="L4" i="17"/>
  <c r="N4" i="17" s="1"/>
  <c r="K4" i="17"/>
  <c r="J4" i="17"/>
  <c r="I4" i="17"/>
  <c r="H4" i="17"/>
  <c r="F4" i="17"/>
  <c r="D4" i="17"/>
  <c r="C4" i="17"/>
  <c r="C28" i="17" s="1"/>
  <c r="L27" i="11"/>
  <c r="B27" i="11"/>
  <c r="T26" i="11"/>
  <c r="U26" i="11" s="1"/>
  <c r="R26" i="11"/>
  <c r="Q26" i="11"/>
  <c r="P26" i="11"/>
  <c r="O26" i="11"/>
  <c r="N26" i="11"/>
  <c r="M26" i="11"/>
  <c r="I26" i="11"/>
  <c r="H26" i="11"/>
  <c r="G26" i="11"/>
  <c r="F26" i="11"/>
  <c r="E26" i="11"/>
  <c r="D26" i="11"/>
  <c r="T25" i="11"/>
  <c r="U25" i="11" s="1"/>
  <c r="R25" i="11"/>
  <c r="Q25" i="11"/>
  <c r="P25" i="11"/>
  <c r="O25" i="11"/>
  <c r="N25" i="11"/>
  <c r="M25" i="11"/>
  <c r="I25" i="11"/>
  <c r="H25" i="11"/>
  <c r="G25" i="11"/>
  <c r="F25" i="11"/>
  <c r="E25" i="11"/>
  <c r="D25" i="11"/>
  <c r="T24" i="11"/>
  <c r="U24" i="11" s="1"/>
  <c r="R24" i="11"/>
  <c r="Q24" i="11"/>
  <c r="P24" i="11"/>
  <c r="O24" i="11"/>
  <c r="N24" i="11"/>
  <c r="M24" i="11"/>
  <c r="I24" i="11"/>
  <c r="H24" i="11"/>
  <c r="G24" i="11"/>
  <c r="F24" i="11"/>
  <c r="E24" i="11"/>
  <c r="D24" i="11"/>
  <c r="T23" i="11"/>
  <c r="U23" i="11" s="1"/>
  <c r="R23" i="11"/>
  <c r="Q23" i="11"/>
  <c r="P23" i="11"/>
  <c r="O23" i="11"/>
  <c r="N23" i="11"/>
  <c r="M23" i="11"/>
  <c r="I23" i="11"/>
  <c r="H23" i="11"/>
  <c r="G23" i="11"/>
  <c r="F23" i="11"/>
  <c r="E23" i="11"/>
  <c r="D23" i="11"/>
  <c r="T22" i="11"/>
  <c r="U22" i="11" s="1"/>
  <c r="R22" i="11"/>
  <c r="Q22" i="11"/>
  <c r="O22" i="11"/>
  <c r="N22" i="11"/>
  <c r="M22" i="11"/>
  <c r="I22" i="11"/>
  <c r="H22" i="11"/>
  <c r="G22" i="11"/>
  <c r="F22" i="11"/>
  <c r="E22" i="11"/>
  <c r="D22" i="11"/>
  <c r="T21" i="11"/>
  <c r="U21" i="11" s="1"/>
  <c r="R21" i="11"/>
  <c r="Q21" i="11"/>
  <c r="P21" i="11"/>
  <c r="O21" i="11"/>
  <c r="N21" i="11"/>
  <c r="M21" i="11"/>
  <c r="I21" i="11"/>
  <c r="H21" i="11"/>
  <c r="G21" i="11"/>
  <c r="F21" i="11"/>
  <c r="E21" i="11"/>
  <c r="D21" i="11"/>
  <c r="T20" i="11"/>
  <c r="U20" i="11" s="1"/>
  <c r="R20" i="11"/>
  <c r="Q20" i="11"/>
  <c r="P20" i="11"/>
  <c r="O20" i="11"/>
  <c r="N20" i="11"/>
  <c r="M20" i="11"/>
  <c r="I20" i="11"/>
  <c r="H20" i="11"/>
  <c r="G20" i="11"/>
  <c r="F20" i="11"/>
  <c r="E20" i="11"/>
  <c r="D20" i="11"/>
  <c r="T19" i="11"/>
  <c r="U19" i="11" s="1"/>
  <c r="R19" i="11"/>
  <c r="Q19" i="11"/>
  <c r="P19" i="11"/>
  <c r="O19" i="11"/>
  <c r="N19" i="11"/>
  <c r="M19" i="11"/>
  <c r="I19" i="11"/>
  <c r="H19" i="11"/>
  <c r="G19" i="11"/>
  <c r="F19" i="11"/>
  <c r="E19" i="11"/>
  <c r="D19" i="11"/>
  <c r="T18" i="11"/>
  <c r="U18" i="11" s="1"/>
  <c r="P18" i="11"/>
  <c r="O18" i="11"/>
  <c r="M18" i="11"/>
  <c r="I18" i="11"/>
  <c r="H18" i="11"/>
  <c r="G18" i="11"/>
  <c r="F18" i="11"/>
  <c r="E18" i="11"/>
  <c r="D18" i="11"/>
  <c r="T17" i="11"/>
  <c r="U17" i="11" s="1"/>
  <c r="P17" i="11"/>
  <c r="O17" i="11"/>
  <c r="M17" i="11"/>
  <c r="I17" i="11"/>
  <c r="H17" i="11"/>
  <c r="G17" i="11"/>
  <c r="F17" i="11"/>
  <c r="E17" i="11"/>
  <c r="D17" i="11"/>
  <c r="T16" i="11"/>
  <c r="U16" i="11" s="1"/>
  <c r="R16" i="11"/>
  <c r="Q16" i="11"/>
  <c r="P16" i="11"/>
  <c r="O16" i="11"/>
  <c r="N16" i="11"/>
  <c r="M16" i="11"/>
  <c r="I16" i="11"/>
  <c r="H16" i="11"/>
  <c r="G16" i="11"/>
  <c r="F16" i="11"/>
  <c r="E16" i="11"/>
  <c r="D16" i="11"/>
  <c r="T15" i="11"/>
  <c r="U15" i="11" s="1"/>
  <c r="R15" i="11"/>
  <c r="Q15" i="11"/>
  <c r="P15" i="11"/>
  <c r="O15" i="11"/>
  <c r="N15" i="11"/>
  <c r="M15" i="11"/>
  <c r="I15" i="11"/>
  <c r="H15" i="11"/>
  <c r="G15" i="11"/>
  <c r="F15" i="11"/>
  <c r="E15" i="11"/>
  <c r="D15" i="11"/>
  <c r="T14" i="11"/>
  <c r="U14" i="11" s="1"/>
  <c r="R14" i="11"/>
  <c r="Q14" i="11"/>
  <c r="P14" i="11"/>
  <c r="O14" i="11"/>
  <c r="N14" i="11"/>
  <c r="M14" i="11"/>
  <c r="I14" i="11"/>
  <c r="H14" i="11"/>
  <c r="G14" i="11"/>
  <c r="F14" i="11"/>
  <c r="E14" i="11"/>
  <c r="D14" i="11"/>
  <c r="T13" i="11"/>
  <c r="U13" i="11" s="1"/>
  <c r="Q13" i="11"/>
  <c r="P13" i="11"/>
  <c r="N13" i="11"/>
  <c r="M13" i="11"/>
  <c r="I13" i="11"/>
  <c r="G13" i="11"/>
  <c r="F13" i="11"/>
  <c r="E13" i="11"/>
  <c r="D13" i="11"/>
  <c r="T12" i="11"/>
  <c r="U12" i="11" s="1"/>
  <c r="R12" i="11"/>
  <c r="Q12" i="11"/>
  <c r="P12" i="11"/>
  <c r="O12" i="11"/>
  <c r="N12" i="11"/>
  <c r="M12" i="11"/>
  <c r="I12" i="11"/>
  <c r="H12" i="11"/>
  <c r="G12" i="11"/>
  <c r="F12" i="11"/>
  <c r="E12" i="11"/>
  <c r="D12" i="11"/>
  <c r="T11" i="11"/>
  <c r="U11" i="11" s="1"/>
  <c r="R11" i="11"/>
  <c r="Q11" i="11"/>
  <c r="P11" i="11"/>
  <c r="O11" i="11"/>
  <c r="N11" i="11"/>
  <c r="M11" i="11"/>
  <c r="I11" i="11"/>
  <c r="H11" i="11"/>
  <c r="G11" i="11"/>
  <c r="F11" i="11"/>
  <c r="E11" i="11"/>
  <c r="D11" i="11"/>
  <c r="T10" i="11"/>
  <c r="U10" i="11" s="1"/>
  <c r="R10" i="11"/>
  <c r="Q10" i="11"/>
  <c r="P10" i="11"/>
  <c r="O10" i="11"/>
  <c r="N10" i="11"/>
  <c r="M10" i="11"/>
  <c r="I10" i="11"/>
  <c r="H10" i="11"/>
  <c r="G10" i="11"/>
  <c r="F10" i="11"/>
  <c r="E10" i="11"/>
  <c r="D10" i="11"/>
  <c r="T9" i="11"/>
  <c r="U9" i="11" s="1"/>
  <c r="R9" i="11"/>
  <c r="Q9" i="11"/>
  <c r="P9" i="11"/>
  <c r="O9" i="11"/>
  <c r="N9" i="11"/>
  <c r="M9" i="11"/>
  <c r="I9" i="11"/>
  <c r="H9" i="11"/>
  <c r="G9" i="11"/>
  <c r="F9" i="11"/>
  <c r="E9" i="11"/>
  <c r="D9" i="11"/>
  <c r="T8" i="11"/>
  <c r="U8" i="11" s="1"/>
  <c r="R8" i="11"/>
  <c r="Q8" i="11"/>
  <c r="P8" i="11"/>
  <c r="O8" i="11"/>
  <c r="N8" i="11"/>
  <c r="M8" i="11"/>
  <c r="I8" i="11"/>
  <c r="H8" i="11"/>
  <c r="G8" i="11"/>
  <c r="F8" i="11"/>
  <c r="E8" i="11"/>
  <c r="D8" i="11"/>
  <c r="T7" i="11"/>
  <c r="U7" i="11" s="1"/>
  <c r="R7" i="11"/>
  <c r="Q7" i="11"/>
  <c r="P7" i="11"/>
  <c r="O7" i="11"/>
  <c r="N7" i="11"/>
  <c r="M7" i="11"/>
  <c r="I7" i="11"/>
  <c r="H7" i="11"/>
  <c r="G7" i="11"/>
  <c r="F7" i="11"/>
  <c r="E7" i="11"/>
  <c r="D7" i="11"/>
  <c r="T6" i="11"/>
  <c r="U6" i="11" s="1"/>
  <c r="R6" i="11"/>
  <c r="Q6" i="11"/>
  <c r="P6" i="11"/>
  <c r="O6" i="11"/>
  <c r="N6" i="11"/>
  <c r="M6" i="11"/>
  <c r="I6" i="11"/>
  <c r="H6" i="11"/>
  <c r="G6" i="11"/>
  <c r="F6" i="11"/>
  <c r="E6" i="11"/>
  <c r="D6" i="11"/>
  <c r="T5" i="11"/>
  <c r="U5" i="11" s="1"/>
  <c r="R5" i="11"/>
  <c r="Q5" i="11"/>
  <c r="P5" i="11"/>
  <c r="O5" i="11"/>
  <c r="N5" i="11"/>
  <c r="M5" i="11"/>
  <c r="I5" i="11"/>
  <c r="H5" i="11"/>
  <c r="G5" i="11"/>
  <c r="F5" i="11"/>
  <c r="E5" i="11"/>
  <c r="D5" i="11"/>
  <c r="T4" i="11"/>
  <c r="U4" i="11" s="1"/>
  <c r="R4" i="11"/>
  <c r="Q4" i="11"/>
  <c r="P4" i="11"/>
  <c r="O4" i="11"/>
  <c r="N4" i="11"/>
  <c r="M4" i="11"/>
  <c r="I4" i="11"/>
  <c r="H4" i="11"/>
  <c r="G4" i="11"/>
  <c r="F4" i="11"/>
  <c r="E4" i="11"/>
  <c r="D4" i="11"/>
  <c r="T3" i="11"/>
  <c r="T27" i="11" s="1"/>
  <c r="R3" i="11"/>
  <c r="Q3" i="11"/>
  <c r="P3" i="11"/>
  <c r="O3" i="11"/>
  <c r="N3" i="11"/>
  <c r="M3" i="11"/>
  <c r="I3" i="11"/>
  <c r="H3" i="11"/>
  <c r="G3" i="11"/>
  <c r="F3" i="11"/>
  <c r="E3" i="11"/>
  <c r="D3" i="11"/>
  <c r="L28" i="10"/>
  <c r="B28" i="10"/>
  <c r="N27" i="10"/>
  <c r="M27" i="10"/>
  <c r="I27" i="10"/>
  <c r="H27" i="10"/>
  <c r="G27" i="10"/>
  <c r="F27" i="10"/>
  <c r="E27" i="10"/>
  <c r="D27" i="10"/>
  <c r="N26" i="10"/>
  <c r="M26" i="10"/>
  <c r="I26" i="10"/>
  <c r="H26" i="10"/>
  <c r="G26" i="10"/>
  <c r="F26" i="10"/>
  <c r="E26" i="10"/>
  <c r="D26" i="10"/>
  <c r="N25" i="10"/>
  <c r="M25" i="10"/>
  <c r="I25" i="10"/>
  <c r="H25" i="10"/>
  <c r="G25" i="10"/>
  <c r="F25" i="10"/>
  <c r="E25" i="10"/>
  <c r="D25" i="10"/>
  <c r="N24" i="10"/>
  <c r="M24" i="10"/>
  <c r="I24" i="10"/>
  <c r="H24" i="10"/>
  <c r="G24" i="10"/>
  <c r="F24" i="10"/>
  <c r="E24" i="10"/>
  <c r="D24" i="10"/>
  <c r="N23" i="10"/>
  <c r="M23" i="10"/>
  <c r="I23" i="10"/>
  <c r="H23" i="10"/>
  <c r="G23" i="10"/>
  <c r="F23" i="10"/>
  <c r="E23" i="10"/>
  <c r="D23" i="10"/>
  <c r="N22" i="10"/>
  <c r="M22" i="10"/>
  <c r="I22" i="10"/>
  <c r="H22" i="10"/>
  <c r="G22" i="10"/>
  <c r="F22" i="10"/>
  <c r="E22" i="10"/>
  <c r="D22" i="10"/>
  <c r="N21" i="10"/>
  <c r="M21" i="10"/>
  <c r="I21" i="10"/>
  <c r="H21" i="10"/>
  <c r="G21" i="10"/>
  <c r="F21" i="10"/>
  <c r="E21" i="10"/>
  <c r="D21" i="10"/>
  <c r="N20" i="10"/>
  <c r="M20" i="10"/>
  <c r="I20" i="10"/>
  <c r="H20" i="10"/>
  <c r="G20" i="10"/>
  <c r="F20" i="10"/>
  <c r="E20" i="10"/>
  <c r="D20" i="10"/>
  <c r="N19" i="10"/>
  <c r="M19" i="10"/>
  <c r="I19" i="10"/>
  <c r="H19" i="10"/>
  <c r="G19" i="10"/>
  <c r="F19" i="10"/>
  <c r="E19" i="10"/>
  <c r="D19" i="10"/>
  <c r="M18" i="10"/>
  <c r="I18" i="10"/>
  <c r="H18" i="10"/>
  <c r="G18" i="10"/>
  <c r="F18" i="10"/>
  <c r="E18" i="10"/>
  <c r="D18" i="10"/>
  <c r="N17" i="10"/>
  <c r="M17" i="10"/>
  <c r="I17" i="10"/>
  <c r="H17" i="10"/>
  <c r="G17" i="10"/>
  <c r="F17" i="10"/>
  <c r="E17" i="10"/>
  <c r="D17" i="10"/>
  <c r="N16" i="10"/>
  <c r="M16" i="10"/>
  <c r="I16" i="10"/>
  <c r="H16" i="10"/>
  <c r="G16" i="10"/>
  <c r="F16" i="10"/>
  <c r="E16" i="10"/>
  <c r="D16" i="10"/>
  <c r="N15" i="10"/>
  <c r="M15" i="10"/>
  <c r="I15" i="10"/>
  <c r="H15" i="10"/>
  <c r="G15" i="10"/>
  <c r="F15" i="10"/>
  <c r="E15" i="10"/>
  <c r="D15" i="10"/>
  <c r="N14" i="10"/>
  <c r="M14" i="10"/>
  <c r="I14" i="10"/>
  <c r="H14" i="10"/>
  <c r="G14" i="10"/>
  <c r="F14" i="10"/>
  <c r="E14" i="10"/>
  <c r="D14" i="10"/>
  <c r="N13" i="10"/>
  <c r="M13" i="10"/>
  <c r="I13" i="10"/>
  <c r="H13" i="10"/>
  <c r="G13" i="10"/>
  <c r="F13" i="10"/>
  <c r="E13" i="10"/>
  <c r="D13" i="10"/>
  <c r="N12" i="10"/>
  <c r="M12" i="10"/>
  <c r="I12" i="10"/>
  <c r="H12" i="10"/>
  <c r="G12" i="10"/>
  <c r="F12" i="10"/>
  <c r="E12" i="10"/>
  <c r="D12" i="10"/>
  <c r="N11" i="10"/>
  <c r="M11" i="10"/>
  <c r="I11" i="10"/>
  <c r="H11" i="10"/>
  <c r="G11" i="10"/>
  <c r="F11" i="10"/>
  <c r="E11" i="10"/>
  <c r="D11" i="10"/>
  <c r="N10" i="10"/>
  <c r="M10" i="10"/>
  <c r="I10" i="10"/>
  <c r="H10" i="10"/>
  <c r="G10" i="10"/>
  <c r="F10" i="10"/>
  <c r="E10" i="10"/>
  <c r="D10" i="10"/>
  <c r="N9" i="10"/>
  <c r="M9" i="10"/>
  <c r="I9" i="10"/>
  <c r="H9" i="10"/>
  <c r="G9" i="10"/>
  <c r="F9" i="10"/>
  <c r="E9" i="10"/>
  <c r="D9" i="10"/>
  <c r="N8" i="10"/>
  <c r="M8" i="10"/>
  <c r="I8" i="10"/>
  <c r="H8" i="10"/>
  <c r="G8" i="10"/>
  <c r="F8" i="10"/>
  <c r="E8" i="10"/>
  <c r="D8" i="10"/>
  <c r="N7" i="10"/>
  <c r="M7" i="10"/>
  <c r="I7" i="10"/>
  <c r="H7" i="10"/>
  <c r="G7" i="10"/>
  <c r="F7" i="10"/>
  <c r="E7" i="10"/>
  <c r="D7" i="10"/>
  <c r="N6" i="10"/>
  <c r="M6" i="10"/>
  <c r="I6" i="10"/>
  <c r="H6" i="10"/>
  <c r="G6" i="10"/>
  <c r="F6" i="10"/>
  <c r="E6" i="10"/>
  <c r="D6" i="10"/>
  <c r="N5" i="10"/>
  <c r="M5" i="10"/>
  <c r="I5" i="10"/>
  <c r="H5" i="10"/>
  <c r="G5" i="10"/>
  <c r="F5" i="10"/>
  <c r="E5" i="10"/>
  <c r="D5" i="10"/>
  <c r="N4" i="10"/>
  <c r="M4" i="10"/>
  <c r="I4" i="10"/>
  <c r="H4" i="10"/>
  <c r="G4" i="10"/>
  <c r="F4" i="10"/>
  <c r="E4" i="10"/>
  <c r="D4" i="10"/>
  <c r="K2" i="9"/>
  <c r="L2" i="8"/>
  <c r="I67" i="3"/>
  <c r="M66" i="3"/>
  <c r="M67" i="3" s="1"/>
  <c r="L66" i="3"/>
  <c r="L67" i="3" s="1"/>
  <c r="K66" i="3"/>
  <c r="K67" i="3" s="1"/>
  <c r="I66" i="3"/>
  <c r="H66" i="3"/>
  <c r="H67" i="3" s="1"/>
  <c r="G59" i="3"/>
  <c r="G60" i="3" s="1"/>
  <c r="C59" i="3"/>
  <c r="H58" i="3"/>
  <c r="G58" i="3"/>
  <c r="F58" i="3"/>
  <c r="E58" i="3"/>
  <c r="D58" i="3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50" i="3"/>
  <c r="G50" i="3"/>
  <c r="F50" i="3"/>
  <c r="E50" i="3"/>
  <c r="D50" i="3"/>
  <c r="C50" i="3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H37" i="3"/>
  <c r="G37" i="3"/>
  <c r="F37" i="3"/>
  <c r="E37" i="3"/>
  <c r="D37" i="3"/>
  <c r="C37" i="3"/>
  <c r="H36" i="3"/>
  <c r="G36" i="3"/>
  <c r="F36" i="3"/>
  <c r="E36" i="3"/>
  <c r="D36" i="3"/>
  <c r="C36" i="3"/>
  <c r="H35" i="3"/>
  <c r="G35" i="3"/>
  <c r="F35" i="3"/>
  <c r="E35" i="3"/>
  <c r="D35" i="3"/>
  <c r="C35" i="3"/>
  <c r="H34" i="3"/>
  <c r="G34" i="3"/>
  <c r="F34" i="3"/>
  <c r="E34" i="3"/>
  <c r="D34" i="3"/>
  <c r="C34" i="3"/>
  <c r="O33" i="3"/>
  <c r="H31" i="3"/>
  <c r="Q30" i="3"/>
  <c r="H59" i="3" s="1"/>
  <c r="H60" i="3" s="1"/>
  <c r="P30" i="3"/>
  <c r="P31" i="3" s="1"/>
  <c r="O30" i="3"/>
  <c r="O31" i="3" s="1"/>
  <c r="N30" i="3"/>
  <c r="E59" i="3" s="1"/>
  <c r="M30" i="3"/>
  <c r="D59" i="3" s="1"/>
  <c r="D60" i="3" s="1"/>
  <c r="L30" i="3"/>
  <c r="H30" i="3"/>
  <c r="G30" i="3"/>
  <c r="G31" i="3" s="1"/>
  <c r="F30" i="3"/>
  <c r="F59" i="3" s="1"/>
  <c r="F60" i="3" s="1"/>
  <c r="E30" i="3"/>
  <c r="D30" i="3"/>
  <c r="C30" i="3"/>
  <c r="D31" i="3" s="1"/>
  <c r="K13" i="10"/>
  <c r="K21" i="11"/>
  <c r="K8" i="11"/>
  <c r="K8" i="10"/>
  <c r="K26" i="10"/>
  <c r="K25" i="11"/>
  <c r="K4" i="10"/>
  <c r="K9" i="11"/>
  <c r="K17" i="10"/>
  <c r="K19" i="11"/>
  <c r="K14" i="10"/>
  <c r="K6" i="10"/>
  <c r="K10" i="11"/>
  <c r="K21" i="10"/>
  <c r="K10" i="10"/>
  <c r="K4" i="11"/>
  <c r="K16" i="11"/>
  <c r="K23" i="11"/>
  <c r="K3" i="11"/>
  <c r="K22" i="11"/>
  <c r="K14" i="11"/>
  <c r="K9" i="10"/>
  <c r="K24" i="10"/>
  <c r="K27" i="10"/>
  <c r="K19" i="10"/>
  <c r="K15" i="10"/>
  <c r="K12" i="11"/>
  <c r="K18" i="11"/>
  <c r="K25" i="10"/>
  <c r="K20" i="10"/>
  <c r="K5" i="10"/>
  <c r="K20" i="11"/>
  <c r="K17" i="11"/>
  <c r="K26" i="11"/>
  <c r="K18" i="10"/>
  <c r="K7" i="11"/>
  <c r="K12" i="10"/>
  <c r="K16" i="10"/>
  <c r="K11" i="10"/>
  <c r="K15" i="11"/>
  <c r="K5" i="11"/>
  <c r="K24" i="11"/>
  <c r="K23" i="10"/>
  <c r="K6" i="11"/>
  <c r="K22" i="10"/>
  <c r="K11" i="11"/>
  <c r="K7" i="10"/>
  <c r="K13" i="11"/>
  <c r="G24" i="17" l="1"/>
  <c r="N26" i="17"/>
  <c r="O26" i="17" s="1"/>
  <c r="G25" i="17"/>
  <c r="M25" i="17"/>
  <c r="S24" i="11"/>
  <c r="N19" i="17"/>
  <c r="O19" i="17" s="1"/>
  <c r="N21" i="17"/>
  <c r="O21" i="17" s="1"/>
  <c r="S20" i="11"/>
  <c r="M20" i="17"/>
  <c r="G15" i="17"/>
  <c r="G16" i="17"/>
  <c r="N16" i="17"/>
  <c r="O16" i="17" s="1"/>
  <c r="M17" i="17"/>
  <c r="S15" i="11"/>
  <c r="S11" i="11"/>
  <c r="G13" i="17"/>
  <c r="G11" i="17"/>
  <c r="M11" i="17"/>
  <c r="M13" i="17"/>
  <c r="N10" i="17"/>
  <c r="O10" i="17" s="1"/>
  <c r="G8" i="17"/>
  <c r="G6" i="17"/>
  <c r="N6" i="17"/>
  <c r="O6" i="17" s="1"/>
  <c r="S5" i="11"/>
  <c r="S25" i="11"/>
  <c r="S22" i="11"/>
  <c r="S21" i="11"/>
  <c r="S9" i="11"/>
  <c r="G9" i="17"/>
  <c r="S26" i="11"/>
  <c r="G27" i="17"/>
  <c r="G26" i="17"/>
  <c r="M24" i="17"/>
  <c r="S23" i="11"/>
  <c r="P22" i="11"/>
  <c r="P27" i="11" s="1"/>
  <c r="J23" i="17"/>
  <c r="G22" i="17"/>
  <c r="G21" i="17"/>
  <c r="S19" i="11"/>
  <c r="I28" i="10"/>
  <c r="G20" i="17"/>
  <c r="G19" i="17"/>
  <c r="Q18" i="11"/>
  <c r="AA19" i="17"/>
  <c r="N18" i="11"/>
  <c r="R18" i="11"/>
  <c r="S18" i="11" s="1"/>
  <c r="AB19" i="17"/>
  <c r="AF19" i="17"/>
  <c r="H28" i="10"/>
  <c r="E28" i="10"/>
  <c r="F28" i="10"/>
  <c r="M28" i="10"/>
  <c r="S16" i="11"/>
  <c r="G17" i="17"/>
  <c r="J14" i="17"/>
  <c r="J28" i="17" s="1"/>
  <c r="H13" i="11"/>
  <c r="O13" i="11"/>
  <c r="O27" i="11" s="1"/>
  <c r="S13" i="11"/>
  <c r="G14" i="17"/>
  <c r="M14" i="17"/>
  <c r="S14" i="11"/>
  <c r="AE28" i="17"/>
  <c r="G12" i="17"/>
  <c r="S10" i="11"/>
  <c r="F28" i="17"/>
  <c r="S12" i="11"/>
  <c r="G10" i="17"/>
  <c r="S8" i="11"/>
  <c r="M9" i="17"/>
  <c r="S7" i="11"/>
  <c r="P28" i="17"/>
  <c r="D27" i="11"/>
  <c r="H27" i="11"/>
  <c r="G7" i="17"/>
  <c r="M7" i="17"/>
  <c r="E27" i="11"/>
  <c r="I27" i="11"/>
  <c r="S6" i="11"/>
  <c r="D28" i="17"/>
  <c r="G27" i="11"/>
  <c r="S4" i="11"/>
  <c r="M5" i="17"/>
  <c r="K28" i="17"/>
  <c r="M27" i="11"/>
  <c r="G28" i="10"/>
  <c r="F27" i="11"/>
  <c r="AF18" i="17"/>
  <c r="Q17" i="11"/>
  <c r="Q18" i="17"/>
  <c r="Q28" i="17" s="1"/>
  <c r="N18" i="10"/>
  <c r="N28" i="10" s="1"/>
  <c r="N17" i="11"/>
  <c r="R17" i="11"/>
  <c r="H18" i="17"/>
  <c r="H28" i="17" s="1"/>
  <c r="AA18" i="17"/>
  <c r="N27" i="11"/>
  <c r="I18" i="17"/>
  <c r="AB18" i="17"/>
  <c r="J6" i="10"/>
  <c r="C6" i="10" s="1"/>
  <c r="J18" i="10"/>
  <c r="C18" i="10" s="1"/>
  <c r="J4" i="11"/>
  <c r="C4" i="11" s="1"/>
  <c r="J6" i="11"/>
  <c r="C6" i="11" s="1"/>
  <c r="J8" i="11"/>
  <c r="C8" i="11" s="1"/>
  <c r="J10" i="11"/>
  <c r="C10" i="11" s="1"/>
  <c r="J12" i="11"/>
  <c r="C12" i="11" s="1"/>
  <c r="J14" i="11"/>
  <c r="C14" i="11" s="1"/>
  <c r="J16" i="11"/>
  <c r="C16" i="11" s="1"/>
  <c r="J18" i="11"/>
  <c r="C18" i="11" s="1"/>
  <c r="J20" i="11"/>
  <c r="C20" i="11" s="1"/>
  <c r="J22" i="11"/>
  <c r="C22" i="11" s="1"/>
  <c r="J24" i="11"/>
  <c r="C24" i="11" s="1"/>
  <c r="K28" i="10"/>
  <c r="K27" i="11"/>
  <c r="J10" i="10"/>
  <c r="C10" i="10" s="1"/>
  <c r="J14" i="10"/>
  <c r="C14" i="10" s="1"/>
  <c r="J22" i="10"/>
  <c r="C22" i="10" s="1"/>
  <c r="J26" i="10"/>
  <c r="C26" i="10" s="1"/>
  <c r="J5" i="10"/>
  <c r="C5" i="10" s="1"/>
  <c r="J9" i="10"/>
  <c r="C9" i="10" s="1"/>
  <c r="J13" i="10"/>
  <c r="C13" i="10" s="1"/>
  <c r="J17" i="10"/>
  <c r="C17" i="10" s="1"/>
  <c r="J21" i="10"/>
  <c r="C21" i="10" s="1"/>
  <c r="J25" i="10"/>
  <c r="C25" i="10" s="1"/>
  <c r="J26" i="11"/>
  <c r="C26" i="11" s="1"/>
  <c r="J7" i="11"/>
  <c r="C7" i="11" s="1"/>
  <c r="J11" i="11"/>
  <c r="C11" i="11" s="1"/>
  <c r="J15" i="11"/>
  <c r="C15" i="11" s="1"/>
  <c r="J19" i="11"/>
  <c r="C19" i="11" s="1"/>
  <c r="J23" i="11"/>
  <c r="C23" i="11" s="1"/>
  <c r="J25" i="11"/>
  <c r="C25" i="11" s="1"/>
  <c r="N28" i="17"/>
  <c r="O28" i="17" s="1"/>
  <c r="O4" i="17"/>
  <c r="J4" i="10"/>
  <c r="J7" i="10"/>
  <c r="C7" i="10" s="1"/>
  <c r="J8" i="10"/>
  <c r="C8" i="10" s="1"/>
  <c r="J11" i="10"/>
  <c r="C11" i="10" s="1"/>
  <c r="J12" i="10"/>
  <c r="C12" i="10" s="1"/>
  <c r="J15" i="10"/>
  <c r="C15" i="10" s="1"/>
  <c r="J16" i="10"/>
  <c r="C16" i="10" s="1"/>
  <c r="J19" i="10"/>
  <c r="C19" i="10" s="1"/>
  <c r="J20" i="10"/>
  <c r="C20" i="10" s="1"/>
  <c r="J23" i="10"/>
  <c r="C23" i="10" s="1"/>
  <c r="J24" i="10"/>
  <c r="C24" i="10" s="1"/>
  <c r="J27" i="10"/>
  <c r="C27" i="10" s="1"/>
  <c r="J5" i="11"/>
  <c r="C5" i="11" s="1"/>
  <c r="J9" i="11"/>
  <c r="C9" i="11" s="1"/>
  <c r="J13" i="11"/>
  <c r="C13" i="11" s="1"/>
  <c r="J17" i="11"/>
  <c r="C17" i="11" s="1"/>
  <c r="J21" i="11"/>
  <c r="C21" i="11" s="1"/>
  <c r="F31" i="3"/>
  <c r="J3" i="11"/>
  <c r="S3" i="11"/>
  <c r="G4" i="17"/>
  <c r="M18" i="17"/>
  <c r="M22" i="17"/>
  <c r="M23" i="17"/>
  <c r="M27" i="17"/>
  <c r="M15" i="17"/>
  <c r="D28" i="10"/>
  <c r="M4" i="17"/>
  <c r="M8" i="17"/>
  <c r="M12" i="17"/>
  <c r="L28" i="17"/>
  <c r="M28" i="17" s="1"/>
  <c r="Q31" i="3"/>
  <c r="M31" i="3"/>
  <c r="U3" i="11"/>
  <c r="U27" i="11" s="1"/>
  <c r="G18" i="17" l="1"/>
  <c r="AF28" i="17"/>
  <c r="AB28" i="17"/>
  <c r="Q27" i="11"/>
  <c r="AA28" i="17"/>
  <c r="S17" i="11"/>
  <c r="G28" i="17"/>
  <c r="R27" i="11"/>
  <c r="I28" i="17"/>
  <c r="J27" i="11"/>
  <c r="C3" i="11"/>
  <c r="C27" i="11" s="1"/>
  <c r="J28" i="10"/>
  <c r="C4" i="10"/>
  <c r="C28" i="10" s="1"/>
  <c r="S27" i="11" l="1"/>
</calcChain>
</file>

<file path=xl/sharedStrings.xml><?xml version="1.0" encoding="utf-8"?>
<sst xmlns="http://schemas.openxmlformats.org/spreadsheetml/2006/main" count="49762" uniqueCount="16723">
  <si>
    <t>Андріївка</t>
  </si>
  <si>
    <t>С</t>
  </si>
  <si>
    <t>Х</t>
  </si>
  <si>
    <t>Т</t>
  </si>
  <si>
    <t>Вишневе</t>
  </si>
  <si>
    <t>Високе</t>
  </si>
  <si>
    <t>Дібрівка</t>
  </si>
  <si>
    <t>Малинівка</t>
  </si>
  <si>
    <t>Нововасилівка</t>
  </si>
  <si>
    <t>Тернівка</t>
  </si>
  <si>
    <t>Василівка</t>
  </si>
  <si>
    <t>Іванівка</t>
  </si>
  <si>
    <t>Вільне</t>
  </si>
  <si>
    <t>Луганська</t>
  </si>
  <si>
    <t>Антонівка</t>
  </si>
  <si>
    <t>Іллінка</t>
  </si>
  <si>
    <t>Попівка</t>
  </si>
  <si>
    <t>Борисівка</t>
  </si>
  <si>
    <t>Новоселівка</t>
  </si>
  <si>
    <t>Зоря</t>
  </si>
  <si>
    <t>Гвардійське</t>
  </si>
  <si>
    <t>Олександрівська</t>
  </si>
  <si>
    <t>Олексіївка</t>
  </si>
  <si>
    <t>Полтавська</t>
  </si>
  <si>
    <t>Миколаївська</t>
  </si>
  <si>
    <t>Роздолля</t>
  </si>
  <si>
    <t>Мирне</t>
  </si>
  <si>
    <t>Залісся</t>
  </si>
  <si>
    <t>Спасівка</t>
  </si>
  <si>
    <t>Вінницька</t>
  </si>
  <si>
    <t>Писарівка</t>
  </si>
  <si>
    <t>Шевченка</t>
  </si>
  <si>
    <t>Вербівка</t>
  </si>
  <si>
    <t>Гордіївка</t>
  </si>
  <si>
    <t>Королівка</t>
  </si>
  <si>
    <t>Городище</t>
  </si>
  <si>
    <t>Ковалівка</t>
  </si>
  <si>
    <t>Задорожнє</t>
  </si>
  <si>
    <t>Морозівка</t>
  </si>
  <si>
    <t>Соболівка</t>
  </si>
  <si>
    <t>Шендерівка</t>
  </si>
  <si>
    <t>Гайсинський</t>
  </si>
  <si>
    <t>Романівка</t>
  </si>
  <si>
    <t>Городок</t>
  </si>
  <si>
    <t>Криштопівка</t>
  </si>
  <si>
    <t>Кузьминці</t>
  </si>
  <si>
    <t>Теплицька</t>
  </si>
  <si>
    <t>Тростянецька</t>
  </si>
  <si>
    <t>Демківка</t>
  </si>
  <si>
    <t>Вербка</t>
  </si>
  <si>
    <t>Новоукраїнка</t>
  </si>
  <si>
    <t>Жмеринський</t>
  </si>
  <si>
    <t>Слобода</t>
  </si>
  <si>
    <t>Лисогірка</t>
  </si>
  <si>
    <t>Лісове</t>
  </si>
  <si>
    <t>Малий Обухів</t>
  </si>
  <si>
    <t>Чернівецька</t>
  </si>
  <si>
    <t>Весняне</t>
  </si>
  <si>
    <t>Йосипівка</t>
  </si>
  <si>
    <t>Яструбна</t>
  </si>
  <si>
    <t>Тульчинський</t>
  </si>
  <si>
    <t>Колоденка</t>
  </si>
  <si>
    <t>Левків</t>
  </si>
  <si>
    <t>Піщанська</t>
  </si>
  <si>
    <t>Велика Русава</t>
  </si>
  <si>
    <t>Липівка</t>
  </si>
  <si>
    <t>Юрківка</t>
  </si>
  <si>
    <t>Хмільницький</t>
  </si>
  <si>
    <t>Куманівка</t>
  </si>
  <si>
    <t>Туча</t>
  </si>
  <si>
    <t>Березна</t>
  </si>
  <si>
    <t>Теси</t>
  </si>
  <si>
    <t>Волинська</t>
  </si>
  <si>
    <t>UA07000000000024379</t>
  </si>
  <si>
    <t>UA07020000000048211</t>
  </si>
  <si>
    <t>UA07020010000096841</t>
  </si>
  <si>
    <t>UA07020010010041660</t>
  </si>
  <si>
    <t>UA07020010020086620</t>
  </si>
  <si>
    <t>UA07020010030038702</t>
  </si>
  <si>
    <t>UA07020010040093956</t>
  </si>
  <si>
    <t>UA07020010050054627</t>
  </si>
  <si>
    <t>UA07020010060032197</t>
  </si>
  <si>
    <t>UA07020010070047782</t>
  </si>
  <si>
    <t>UA07020010080029823</t>
  </si>
  <si>
    <t>UA07020010090048803</t>
  </si>
  <si>
    <t>UA07020030000052032</t>
  </si>
  <si>
    <t>UA07020030020060064</t>
  </si>
  <si>
    <t>UA07020030030031093</t>
  </si>
  <si>
    <t>UA07020030040096108</t>
  </si>
  <si>
    <t>UA07020030050022569</t>
  </si>
  <si>
    <t>UA07020030060044968</t>
  </si>
  <si>
    <t>UA07020030070095073</t>
  </si>
  <si>
    <t>UA07020030080016152</t>
  </si>
  <si>
    <t>UA07020030090044075</t>
  </si>
  <si>
    <t>UA07020030100069903</t>
  </si>
  <si>
    <t>UA07020030110032548</t>
  </si>
  <si>
    <t>UA07020030120034244</t>
  </si>
  <si>
    <t>UA07020030130048835</t>
  </si>
  <si>
    <t>UA07020030140013325</t>
  </si>
  <si>
    <t>UA07020030150081255</t>
  </si>
  <si>
    <t>UA07020030160081892</t>
  </si>
  <si>
    <t>UA07020030170027969</t>
  </si>
  <si>
    <t>UA07020030180066248</t>
  </si>
  <si>
    <t>UA07020030190040958</t>
  </si>
  <si>
    <t>UA07020030200081068</t>
  </si>
  <si>
    <t>UA07020030210067853</t>
  </si>
  <si>
    <t>UA07020030220066272</t>
  </si>
  <si>
    <t>UA07020030230092723</t>
  </si>
  <si>
    <t>UA07020030240057162</t>
  </si>
  <si>
    <t>UA07020030250084782</t>
  </si>
  <si>
    <t>UA07020030260061817</t>
  </si>
  <si>
    <t>UA07020050000082369</t>
  </si>
  <si>
    <t>UA07020050010049312</t>
  </si>
  <si>
    <t>UA07020050020055540</t>
  </si>
  <si>
    <t>UA07020050030016942</t>
  </si>
  <si>
    <t>UA07020050040045437</t>
  </si>
  <si>
    <t>UA07020050050099497</t>
  </si>
  <si>
    <t>UA07020050060063937</t>
  </si>
  <si>
    <t>UA07020050070035767</t>
  </si>
  <si>
    <t>UA07020050080048318</t>
  </si>
  <si>
    <t>UA07020050090027422</t>
  </si>
  <si>
    <t>UA07020050100019563</t>
  </si>
  <si>
    <t>UA07020050110089773</t>
  </si>
  <si>
    <t>UA07020050120093424</t>
  </si>
  <si>
    <t>UA07020050130022013</t>
  </si>
  <si>
    <t>UA07020050140030873</t>
  </si>
  <si>
    <t>UA07020050150018869</t>
  </si>
  <si>
    <t>UA07020050160029877</t>
  </si>
  <si>
    <t>UA07020050170046802</t>
  </si>
  <si>
    <t>UA07020050180016539</t>
  </si>
  <si>
    <t>UA07020050190035636</t>
  </si>
  <si>
    <t>UA07020050200071377</t>
  </si>
  <si>
    <t>UA07020050210026994</t>
  </si>
  <si>
    <t>UA07020050220055731</t>
  </si>
  <si>
    <t>UA07020050230025039</t>
  </si>
  <si>
    <t>UA07020050240073239</t>
  </si>
  <si>
    <t>UA07020050250094365</t>
  </si>
  <si>
    <t>UA07020050260038114</t>
  </si>
  <si>
    <t>UA07020050270061974</t>
  </si>
  <si>
    <t>UA07020050280079370</t>
  </si>
  <si>
    <t>UA07020050290035047</t>
  </si>
  <si>
    <t>UA07020050300041451</t>
  </si>
  <si>
    <t>UA07020070000082628</t>
  </si>
  <si>
    <t>UA07020070010088055</t>
  </si>
  <si>
    <t>UA07020070020094095</t>
  </si>
  <si>
    <t>UA07020070030086074</t>
  </si>
  <si>
    <t>UA07020070040075090</t>
  </si>
  <si>
    <t>UA07020070050065382</t>
  </si>
  <si>
    <t>UA07020070060078270</t>
  </si>
  <si>
    <t>UA07020070070033531</t>
  </si>
  <si>
    <t>UA07020070080075231</t>
  </si>
  <si>
    <t>UA07020070090062107</t>
  </si>
  <si>
    <t>Литовезька</t>
  </si>
  <si>
    <t>UA07020090000019505</t>
  </si>
  <si>
    <t>UA07020090010094309</t>
  </si>
  <si>
    <t>UA07020090020047289</t>
  </si>
  <si>
    <t>UA07020090030023102</t>
  </si>
  <si>
    <t>UA07020090040041410</t>
  </si>
  <si>
    <t>UA07020090050056764</t>
  </si>
  <si>
    <t>Мовники</t>
  </si>
  <si>
    <t>UA07020090060098118</t>
  </si>
  <si>
    <t>UA07020110000037373</t>
  </si>
  <si>
    <t>UA07020110010069736</t>
  </si>
  <si>
    <t>UA07020110020043340</t>
  </si>
  <si>
    <t>Білопіль</t>
  </si>
  <si>
    <t>UA07020110030021746</t>
  </si>
  <si>
    <t>UA07020110040049775</t>
  </si>
  <si>
    <t>UA07020110050080257</t>
  </si>
  <si>
    <t>UA07020110060069129</t>
  </si>
  <si>
    <t>UA07020110070052457</t>
  </si>
  <si>
    <t>UA07020110080068922</t>
  </si>
  <si>
    <t>UA07020110090050871</t>
  </si>
  <si>
    <t>UA07020110100016858</t>
  </si>
  <si>
    <t>UA07020110110078202</t>
  </si>
  <si>
    <t>UA07020110120098757</t>
  </si>
  <si>
    <t>UA07020110130087406</t>
  </si>
  <si>
    <t>UA07020110140042780</t>
  </si>
  <si>
    <t>UA07020110150024370</t>
  </si>
  <si>
    <t>UA07020110160011708</t>
  </si>
  <si>
    <t>UA07020110170063886</t>
  </si>
  <si>
    <t>UA07020110180018967</t>
  </si>
  <si>
    <t>UA07020110190035276</t>
  </si>
  <si>
    <t>UA07020110200027929</t>
  </si>
  <si>
    <t>UA07020110210048560</t>
  </si>
  <si>
    <t>UA07020110220071581</t>
  </si>
  <si>
    <t>UA07020110230033673</t>
  </si>
  <si>
    <t>UA07020110240081175</t>
  </si>
  <si>
    <t>UA07020110250035100</t>
  </si>
  <si>
    <t>UA07020110260093853</t>
  </si>
  <si>
    <t>UA07020110270074642</t>
  </si>
  <si>
    <t>UA07020110280077754</t>
  </si>
  <si>
    <t>UA07020130000036300</t>
  </si>
  <si>
    <t>UA07020130010041880</t>
  </si>
  <si>
    <t>UA07020130020088723</t>
  </si>
  <si>
    <t>UA07020130030068083</t>
  </si>
  <si>
    <t>UA07020130040017901</t>
  </si>
  <si>
    <t>UA07020130050087134</t>
  </si>
  <si>
    <t>UA07020130060027702</t>
  </si>
  <si>
    <t>UA07020130070043250</t>
  </si>
  <si>
    <t>UA07020130080028795</t>
  </si>
  <si>
    <t>UA07020150000092012</t>
  </si>
  <si>
    <t>UA07020150010016648</t>
  </si>
  <si>
    <t>UA07020150020051460</t>
  </si>
  <si>
    <t>UA07020150030029560</t>
  </si>
  <si>
    <t>UA07020150040019283</t>
  </si>
  <si>
    <t>UA07020150050047066</t>
  </si>
  <si>
    <t>UA07020150060044079</t>
  </si>
  <si>
    <t>UA07020150070079434</t>
  </si>
  <si>
    <t>UA07020150080017080</t>
  </si>
  <si>
    <t>UA07020150090081157</t>
  </si>
  <si>
    <t>UA07020150100077201</t>
  </si>
  <si>
    <t>UA07020150110073287</t>
  </si>
  <si>
    <t>UA07020150120048237</t>
  </si>
  <si>
    <t>UA07020150130019134</t>
  </si>
  <si>
    <t>UA07020150140041110</t>
  </si>
  <si>
    <t>UA07020150150092414</t>
  </si>
  <si>
    <t>UA07020150160091253</t>
  </si>
  <si>
    <t>UA07020150170047934</t>
  </si>
  <si>
    <t>UA07020150180089085</t>
  </si>
  <si>
    <t>UA07020150190089696</t>
  </si>
  <si>
    <t>UA07020150200084887</t>
  </si>
  <si>
    <t>UA07020150210078264</t>
  </si>
  <si>
    <t>UA07020170000049971</t>
  </si>
  <si>
    <t>UA07020170010027420</t>
  </si>
  <si>
    <t>UA07020170020013801</t>
  </si>
  <si>
    <t>UA07020170030094283</t>
  </si>
  <si>
    <t>UA07020170040078258</t>
  </si>
  <si>
    <t>UA07020170050087384</t>
  </si>
  <si>
    <t>UA07020170060010239</t>
  </si>
  <si>
    <t>UA07020170070074885</t>
  </si>
  <si>
    <t>UA07020170080021966</t>
  </si>
  <si>
    <t>UA07020170090080000</t>
  </si>
  <si>
    <t>UA07020170100073653</t>
  </si>
  <si>
    <t>UA07020170110014364</t>
  </si>
  <si>
    <t>UA07020170120062725</t>
  </si>
  <si>
    <t>UA07020170130020874</t>
  </si>
  <si>
    <t>UA07020170140056505</t>
  </si>
  <si>
    <t>UA07020170150055480</t>
  </si>
  <si>
    <t>UA07020170160066710</t>
  </si>
  <si>
    <t>UA07020170170077579</t>
  </si>
  <si>
    <t>UA07020170180038429</t>
  </si>
  <si>
    <t>UA07020170190048838</t>
  </si>
  <si>
    <t>UA07020170200027761</t>
  </si>
  <si>
    <t>UA07020190000043658</t>
  </si>
  <si>
    <t>UA07020190010066503</t>
  </si>
  <si>
    <t>UA07020190020049390</t>
  </si>
  <si>
    <t>UA07020190030078562</t>
  </si>
  <si>
    <t>UA07020190040023386</t>
  </si>
  <si>
    <t>UA07020190050089872</t>
  </si>
  <si>
    <t>UA07020190060016567</t>
  </si>
  <si>
    <t>UA07020190070058558</t>
  </si>
  <si>
    <t>UA07020190080083371</t>
  </si>
  <si>
    <t>UA07020190090015290</t>
  </si>
  <si>
    <t>UA07020190100035673</t>
  </si>
  <si>
    <t>UA07020190110040036</t>
  </si>
  <si>
    <t>UA07020190120074541</t>
  </si>
  <si>
    <t>UA07020190130076498</t>
  </si>
  <si>
    <t>UA07020190140089913</t>
  </si>
  <si>
    <t>UA07020190150031508</t>
  </si>
  <si>
    <t>UA07020190160052404</t>
  </si>
  <si>
    <t>UA07020190170078779</t>
  </si>
  <si>
    <t>UA07020190180082783</t>
  </si>
  <si>
    <t>UA07020210000033081</t>
  </si>
  <si>
    <t>UA07020210010031545</t>
  </si>
  <si>
    <t>UA07020210020025367</t>
  </si>
  <si>
    <t>UA07020210030069800</t>
  </si>
  <si>
    <t>UA07020210040071770</t>
  </si>
  <si>
    <t>UA07020210050060379</t>
  </si>
  <si>
    <t>UA07020210060089941</t>
  </si>
  <si>
    <t>UA07020210070070088</t>
  </si>
  <si>
    <t>UA07020210080029626</t>
  </si>
  <si>
    <t>UA07020210090028525</t>
  </si>
  <si>
    <t>UA07020210100018112</t>
  </si>
  <si>
    <t>UA07020210110053556</t>
  </si>
  <si>
    <t>UA07020210120078801</t>
  </si>
  <si>
    <t>UA07020210130075875</t>
  </si>
  <si>
    <t>UA07020210140052297</t>
  </si>
  <si>
    <t>UA07020210150063477</t>
  </si>
  <si>
    <t>UA07020210160055465</t>
  </si>
  <si>
    <t>UA07020210170084992</t>
  </si>
  <si>
    <t>UA07020210180055399</t>
  </si>
  <si>
    <t>UA07020210190044426</t>
  </si>
  <si>
    <t>UA07020210200058363</t>
  </si>
  <si>
    <t>UA07020210210063513</t>
  </si>
  <si>
    <t>UA07020210220046022</t>
  </si>
  <si>
    <t>UA07020210230039819</t>
  </si>
  <si>
    <t>UA07020210240059954</t>
  </si>
  <si>
    <t>UA07020210250083942</t>
  </si>
  <si>
    <t>UA07020210260077245</t>
  </si>
  <si>
    <t>Камінь-Каширський</t>
  </si>
  <si>
    <t>UA07040000000026412</t>
  </si>
  <si>
    <t>UA07040010000033507</t>
  </si>
  <si>
    <t>UA07040010010025318</t>
  </si>
  <si>
    <t>UA07040010020091051</t>
  </si>
  <si>
    <t>UA07040010030038312</t>
  </si>
  <si>
    <t>UA07040010040031483</t>
  </si>
  <si>
    <t>UA07040010050077394</t>
  </si>
  <si>
    <t>UA07040010060096869</t>
  </si>
  <si>
    <t>UA07040010070047132</t>
  </si>
  <si>
    <t>UA07040010080034575</t>
  </si>
  <si>
    <t>UA07040010090025049</t>
  </si>
  <si>
    <t>UA07040010100070050</t>
  </si>
  <si>
    <t>UA07040010110067852</t>
  </si>
  <si>
    <t>UA07040010120022153</t>
  </si>
  <si>
    <t>UA07040010130066815</t>
  </si>
  <si>
    <t>UA07040010140057215</t>
  </si>
  <si>
    <t>UA07040010150091597</t>
  </si>
  <si>
    <t>UA07040010160071336</t>
  </si>
  <si>
    <t>UA07040010170017651</t>
  </si>
  <si>
    <t>UA07040010180097534</t>
  </si>
  <si>
    <t>UA07040010190064380</t>
  </si>
  <si>
    <t>UA07040010200063916</t>
  </si>
  <si>
    <t>UA07040010210034812</t>
  </si>
  <si>
    <t>UA07040010220026513</t>
  </si>
  <si>
    <t>UA07040010230015705</t>
  </si>
  <si>
    <t>UA07040010240073244</t>
  </si>
  <si>
    <t>UA07040010250092128</t>
  </si>
  <si>
    <t>UA07040010260047802</t>
  </si>
  <si>
    <t>UA07040010270074011</t>
  </si>
  <si>
    <t>UA07040010280020724</t>
  </si>
  <si>
    <t>UA07040010290080362</t>
  </si>
  <si>
    <t>UA07040010300076656</t>
  </si>
  <si>
    <t>UA07040010310028703</t>
  </si>
  <si>
    <t>UA07040010320084272</t>
  </si>
  <si>
    <t>UA07040010330061588</t>
  </si>
  <si>
    <t>UA07040010340037551</t>
  </si>
  <si>
    <t>UA07040010350010473</t>
  </si>
  <si>
    <t>UA07040010360058667</t>
  </si>
  <si>
    <t>UA07040010370031811</t>
  </si>
  <si>
    <t>Осівці</t>
  </si>
  <si>
    <t>UA07040010380046146</t>
  </si>
  <si>
    <t>UA07040010390024939</t>
  </si>
  <si>
    <t>UA07040010400079565</t>
  </si>
  <si>
    <t>UA07040010410087972</t>
  </si>
  <si>
    <t>UA07040010420019501</t>
  </si>
  <si>
    <t>UA07040010430047119</t>
  </si>
  <si>
    <t>UA07040010440021216</t>
  </si>
  <si>
    <t>UA07040010450018573</t>
  </si>
  <si>
    <t>UA07040010460066548</t>
  </si>
  <si>
    <t>UA07040010470098142</t>
  </si>
  <si>
    <t>UA07040010480061371</t>
  </si>
  <si>
    <t>UA07040010490067352</t>
  </si>
  <si>
    <t>UA07040010500028596</t>
  </si>
  <si>
    <t>UA07040010510062013</t>
  </si>
  <si>
    <t>UA07040010520024725</t>
  </si>
  <si>
    <t>UA07040010530037025</t>
  </si>
  <si>
    <t>UA07040010540014794</t>
  </si>
  <si>
    <t>UA07040010550063432</t>
  </si>
  <si>
    <t>UA07040030000028082</t>
  </si>
  <si>
    <t>UA07040030010024333</t>
  </si>
  <si>
    <t>UA07040030020055142</t>
  </si>
  <si>
    <t>UA07040030030065413</t>
  </si>
  <si>
    <t>UA07040030040083897</t>
  </si>
  <si>
    <t>UA07040030050054782</t>
  </si>
  <si>
    <t>UA07040030060022832</t>
  </si>
  <si>
    <t>UA07040030070048892</t>
  </si>
  <si>
    <t>UA07040030080096945</t>
  </si>
  <si>
    <t>UA07040030090091150</t>
  </si>
  <si>
    <t>UA07040030100070986</t>
  </si>
  <si>
    <t>UA07040030110054145</t>
  </si>
  <si>
    <t>UA07040030120098610</t>
  </si>
  <si>
    <t>UA07040030130053774</t>
  </si>
  <si>
    <t>UA07040030140067032</t>
  </si>
  <si>
    <t>UA07040030150074323</t>
  </si>
  <si>
    <t>UA07040030160027917</t>
  </si>
  <si>
    <t>UA07040030170021296</t>
  </si>
  <si>
    <t>UA07040030180028234</t>
  </si>
  <si>
    <t>UA07040030190039088</t>
  </si>
  <si>
    <t>UA07040030200025127</t>
  </si>
  <si>
    <t>UA07040030210058805</t>
  </si>
  <si>
    <t>UA07040030220050440</t>
  </si>
  <si>
    <t>UA07040030230059543</t>
  </si>
  <si>
    <t>UA07040030240081600</t>
  </si>
  <si>
    <t>UA07040030250055328</t>
  </si>
  <si>
    <t>UA07040030260066190</t>
  </si>
  <si>
    <t>UA07040030270087199</t>
  </si>
  <si>
    <t>UA07040030280036881</t>
  </si>
  <si>
    <t>UA07040030290022197</t>
  </si>
  <si>
    <t>UA07040030300033264</t>
  </si>
  <si>
    <t>UA07040030310048852</t>
  </si>
  <si>
    <t>UA07040030320068384</t>
  </si>
  <si>
    <t>UA07040030330084958</t>
  </si>
  <si>
    <t>UA07040030340083614</t>
  </si>
  <si>
    <t>UA07040030350041532</t>
  </si>
  <si>
    <t>UA07040030360013531</t>
  </si>
  <si>
    <t>UA07040030370018169</t>
  </si>
  <si>
    <t>UA07040030380048033</t>
  </si>
  <si>
    <t>UA07040030390034803</t>
  </si>
  <si>
    <t>UA07040030400043212</t>
  </si>
  <si>
    <t>UA07040030410045349</t>
  </si>
  <si>
    <t>UA07040050000080830</t>
  </si>
  <si>
    <t>UA07040050010044229</t>
  </si>
  <si>
    <t>UA07040050020098644</t>
  </si>
  <si>
    <t>UA07040050030076093</t>
  </si>
  <si>
    <t>UA07040050040056549</t>
  </si>
  <si>
    <t>UA07040050050021789</t>
  </si>
  <si>
    <t>UA07040050060094159</t>
  </si>
  <si>
    <t>UA07040050070091304</t>
  </si>
  <si>
    <t>UA07040050080016100</t>
  </si>
  <si>
    <t>UA07040050090066618</t>
  </si>
  <si>
    <t>UA07040050100061126</t>
  </si>
  <si>
    <t>UA07040050110042599</t>
  </si>
  <si>
    <t>UA07040050120020425</t>
  </si>
  <si>
    <t>UA07040050130024054</t>
  </si>
  <si>
    <t>UA07040050140048062</t>
  </si>
  <si>
    <t>UA07040050150016681</t>
  </si>
  <si>
    <t>UA07040050160059649</t>
  </si>
  <si>
    <t>UA07040050170072028</t>
  </si>
  <si>
    <t>UA07040050180064082</t>
  </si>
  <si>
    <t>UA07040050190092370</t>
  </si>
  <si>
    <t>UA07040050200073071</t>
  </si>
  <si>
    <t>UA07040050210072579</t>
  </si>
  <si>
    <t>UA07040050220010269</t>
  </si>
  <si>
    <t>UA07040050230013463</t>
  </si>
  <si>
    <t>UA07040050240091970</t>
  </si>
  <si>
    <t>UA07040050250088493</t>
  </si>
  <si>
    <t>UA07040050260029782</t>
  </si>
  <si>
    <t>UA07040050270046041</t>
  </si>
  <si>
    <t>UA07040050280088801</t>
  </si>
  <si>
    <t>UA07040050290079626</t>
  </si>
  <si>
    <t>UA07040050300057670</t>
  </si>
  <si>
    <t>UA07040050310035398</t>
  </si>
  <si>
    <t>UA07040050320096791</t>
  </si>
  <si>
    <t>UA07040050330054862</t>
  </si>
  <si>
    <t>UA07040050340091433</t>
  </si>
  <si>
    <t>UA07040050350010346</t>
  </si>
  <si>
    <t>UA07040050360043831</t>
  </si>
  <si>
    <t>UA07040070000058434</t>
  </si>
  <si>
    <t>UA07040070010027750</t>
  </si>
  <si>
    <t>UA07040070020033731</t>
  </si>
  <si>
    <t>UA07040070030021664</t>
  </si>
  <si>
    <t>UA07040070040081436</t>
  </si>
  <si>
    <t>UA07040070050064535</t>
  </si>
  <si>
    <t>UA07040070060097669</t>
  </si>
  <si>
    <t>UA07040070070075709</t>
  </si>
  <si>
    <t>UA07040070080042204</t>
  </si>
  <si>
    <t>UA07040070090065223</t>
  </si>
  <si>
    <t>UA07040070100042519</t>
  </si>
  <si>
    <t>UA07040070110033048</t>
  </si>
  <si>
    <t>Сошичненська</t>
  </si>
  <si>
    <t>UA07040090000043197</t>
  </si>
  <si>
    <t>UA07040090010015759</t>
  </si>
  <si>
    <t>UA07040090020055361</t>
  </si>
  <si>
    <t>UA07040090030080553</t>
  </si>
  <si>
    <t>UA07040090040049451</t>
  </si>
  <si>
    <t>Карпилівка</t>
  </si>
  <si>
    <t>UA07040090050063240</t>
  </si>
  <si>
    <t>UA07040090060096169</t>
  </si>
  <si>
    <t>UA07040090070021373</t>
  </si>
  <si>
    <t>UA07040090080068689</t>
  </si>
  <si>
    <t>UA07040090090083049</t>
  </si>
  <si>
    <t>UA07040090100067882</t>
  </si>
  <si>
    <t>Ставище</t>
  </si>
  <si>
    <t>UA07040090110087210</t>
  </si>
  <si>
    <t>UA07040090120052696</t>
  </si>
  <si>
    <t>Ковельський</t>
  </si>
  <si>
    <t>UA07060000000092268</t>
  </si>
  <si>
    <t>UA07060010000090019</t>
  </si>
  <si>
    <t>UA07060010010014019</t>
  </si>
  <si>
    <t>UA07060010020025738</t>
  </si>
  <si>
    <t>UA07060010030071966</t>
  </si>
  <si>
    <t>UA07060010040027720</t>
  </si>
  <si>
    <t>UA07060030000041840</t>
  </si>
  <si>
    <t>UA07060030010091243</t>
  </si>
  <si>
    <t>UA07060030020051481</t>
  </si>
  <si>
    <t>UA07060030030070557</t>
  </si>
  <si>
    <t>UA07060030040079509</t>
  </si>
  <si>
    <t>UA07060030050024783</t>
  </si>
  <si>
    <t>UA07060030060016197</t>
  </si>
  <si>
    <t>UA07060030070077941</t>
  </si>
  <si>
    <t>UA07060030080047393</t>
  </si>
  <si>
    <t>UA07060030090080151</t>
  </si>
  <si>
    <t>UA07060030100071033</t>
  </si>
  <si>
    <t>UA07060030110035953</t>
  </si>
  <si>
    <t>UA07060030120040742</t>
  </si>
  <si>
    <t>UA07060050000091514</t>
  </si>
  <si>
    <t>UA07060050010010463</t>
  </si>
  <si>
    <t>UA07060050030079440</t>
  </si>
  <si>
    <t>UA07060050040032300</t>
  </si>
  <si>
    <t>UA07060050050087797</t>
  </si>
  <si>
    <t>UA07060050060035146</t>
  </si>
  <si>
    <t>UA07060050070018648</t>
  </si>
  <si>
    <t>UA07060050080058476</t>
  </si>
  <si>
    <t>UA07060050090030510</t>
  </si>
  <si>
    <t>UA07060050100034448</t>
  </si>
  <si>
    <t>UA07060050110094150</t>
  </si>
  <si>
    <t>UA07060050120041002</t>
  </si>
  <si>
    <t>UA07060050130091969</t>
  </si>
  <si>
    <t>UA07060050140044342</t>
  </si>
  <si>
    <t>UA07060050150094378</t>
  </si>
  <si>
    <t>UA07060050160077009</t>
  </si>
  <si>
    <t>UA07060050170029565</t>
  </si>
  <si>
    <t>UA07060050180057147</t>
  </si>
  <si>
    <t>UA07060050190056746</t>
  </si>
  <si>
    <t>UA07060050200061179</t>
  </si>
  <si>
    <t>UA07060050210099256</t>
  </si>
  <si>
    <t>UA07060070000063773</t>
  </si>
  <si>
    <t>UA07060070010054233</t>
  </si>
  <si>
    <t>UA07060070020042880</t>
  </si>
  <si>
    <t>UA07060070030031204</t>
  </si>
  <si>
    <t>Борщівка</t>
  </si>
  <si>
    <t>UA07060070040025643</t>
  </si>
  <si>
    <t>UA07060070050065906</t>
  </si>
  <si>
    <t>UA07060070060064482</t>
  </si>
  <si>
    <t>UA07060070070067263</t>
  </si>
  <si>
    <t>UA07060070080041923</t>
  </si>
  <si>
    <t>UA07060070090049511</t>
  </si>
  <si>
    <t>UA07060070100058290</t>
  </si>
  <si>
    <t>UA07060070110068339</t>
  </si>
  <si>
    <t>UA07060070120068378</t>
  </si>
  <si>
    <t>UA07060070130083610</t>
  </si>
  <si>
    <t>UA07060070140091181</t>
  </si>
  <si>
    <t>UA07060070150064476</t>
  </si>
  <si>
    <t>UA07060070160014994</t>
  </si>
  <si>
    <t>UA07060070170096731</t>
  </si>
  <si>
    <t>UA07060070180031155</t>
  </si>
  <si>
    <t>UA07060070190039115</t>
  </si>
  <si>
    <t>UA07060070200043833</t>
  </si>
  <si>
    <t>UA07060070210085057</t>
  </si>
  <si>
    <t>UA07060070220044552</t>
  </si>
  <si>
    <t>UA07060070230014651</t>
  </si>
  <si>
    <t>UA07060090000026043</t>
  </si>
  <si>
    <t>UA07060090010039037</t>
  </si>
  <si>
    <t>UA07060090020021324</t>
  </si>
  <si>
    <t>UA07060090030041700</t>
  </si>
  <si>
    <t>UA07060090040018360</t>
  </si>
  <si>
    <t>UA07060090050077407</t>
  </si>
  <si>
    <t>UA07060090060097319</t>
  </si>
  <si>
    <t>UA07060090070016966</t>
  </si>
  <si>
    <t>UA07060090080054520</t>
  </si>
  <si>
    <t>UA07060090090026242</t>
  </si>
  <si>
    <t>UA07060090100021385</t>
  </si>
  <si>
    <t>UA07060090110012426</t>
  </si>
  <si>
    <t>UA07060090120048680</t>
  </si>
  <si>
    <t>UA07060090130033694</t>
  </si>
  <si>
    <t>UA07060090140016750</t>
  </si>
  <si>
    <t>UA07060110000041168</t>
  </si>
  <si>
    <t>UA07060110010042179</t>
  </si>
  <si>
    <t>UA07060110020062911</t>
  </si>
  <si>
    <t>UA07060110030036846</t>
  </si>
  <si>
    <t>UA07060110040076154</t>
  </si>
  <si>
    <t>UA07060110050087492</t>
  </si>
  <si>
    <t>UA07060110060040233</t>
  </si>
  <si>
    <t>UA07060110070094694</t>
  </si>
  <si>
    <t>UA07060110080037246</t>
  </si>
  <si>
    <t>UA07060110090031096</t>
  </si>
  <si>
    <t>UA07060110100063559</t>
  </si>
  <si>
    <t>UA07060130000030797</t>
  </si>
  <si>
    <t>UA07060130010061860</t>
  </si>
  <si>
    <t>UA07060130020023982</t>
  </si>
  <si>
    <t>UA07060130030054727</t>
  </si>
  <si>
    <t>UA07060130040077096</t>
  </si>
  <si>
    <t>UA07060130050022078</t>
  </si>
  <si>
    <t>UA07060130060069295</t>
  </si>
  <si>
    <t>UA07060130070096321</t>
  </si>
  <si>
    <t>UA07060130080012962</t>
  </si>
  <si>
    <t>UA07060130090026636</t>
  </si>
  <si>
    <t>UA07060130100030774</t>
  </si>
  <si>
    <t>UA07060150000038564</t>
  </si>
  <si>
    <t>UA07060150010012280</t>
  </si>
  <si>
    <t>UA07060150020070360</t>
  </si>
  <si>
    <t>UA07060150030033402</t>
  </si>
  <si>
    <t>UA07060150040042817</t>
  </si>
  <si>
    <t>UA07060170000059479</t>
  </si>
  <si>
    <t>UA07060170010066015</t>
  </si>
  <si>
    <t>UA07060170020016287</t>
  </si>
  <si>
    <t>UA07060170030091036</t>
  </si>
  <si>
    <t>UA07060170040080027</t>
  </si>
  <si>
    <t>UA07060170050031481</t>
  </si>
  <si>
    <t>UA07060170060047635</t>
  </si>
  <si>
    <t>UA07060170070044555</t>
  </si>
  <si>
    <t>UA07060170080076199</t>
  </si>
  <si>
    <t>UA07060170090089732</t>
  </si>
  <si>
    <t>UA07060170100040652</t>
  </si>
  <si>
    <t>UA07060170110024239</t>
  </si>
  <si>
    <t>UA07060170120063343</t>
  </si>
  <si>
    <t>UA07060170130070148</t>
  </si>
  <si>
    <t>UA07060170140095374</t>
  </si>
  <si>
    <t>UA07060170150086762</t>
  </si>
  <si>
    <t>UA07060170160041154</t>
  </si>
  <si>
    <t>UA07060170170055490</t>
  </si>
  <si>
    <t>UA07060170180016835</t>
  </si>
  <si>
    <t>UA07060190000036342</t>
  </si>
  <si>
    <t>UA07060190010068509</t>
  </si>
  <si>
    <t>UA07060190020083375</t>
  </si>
  <si>
    <t>UA07060190030072408</t>
  </si>
  <si>
    <t>UA07060190040077278</t>
  </si>
  <si>
    <t>UA07060190050062877</t>
  </si>
  <si>
    <t>UA07060190060070123</t>
  </si>
  <si>
    <t>UA07060190070076710</t>
  </si>
  <si>
    <t>UA07060190080019804</t>
  </si>
  <si>
    <t>UA07060190090095212</t>
  </si>
  <si>
    <t>UA07060190100020819</t>
  </si>
  <si>
    <t>UA07060190110088416</t>
  </si>
  <si>
    <t>UA07060190120071542</t>
  </si>
  <si>
    <t>UA07060190130022340</t>
  </si>
  <si>
    <t>UA07060190140015736</t>
  </si>
  <si>
    <t>UA07060190150024400</t>
  </si>
  <si>
    <t>UA07060210000030014</t>
  </si>
  <si>
    <t>UA07060210010075638</t>
  </si>
  <si>
    <t>UA07060210020054986</t>
  </si>
  <si>
    <t>UA07060210030089593</t>
  </si>
  <si>
    <t>UA07060210040034242</t>
  </si>
  <si>
    <t>UA07060210050084225</t>
  </si>
  <si>
    <t>UA07060210060046481</t>
  </si>
  <si>
    <t>UA07060210070012585</t>
  </si>
  <si>
    <t>UA07060210080095848</t>
  </si>
  <si>
    <t>UA07060210090047845</t>
  </si>
  <si>
    <t>UA07060210100070352</t>
  </si>
  <si>
    <t>UA07060210110072789</t>
  </si>
  <si>
    <t>UA07060210120068354</t>
  </si>
  <si>
    <t>UA07060210130093715</t>
  </si>
  <si>
    <t>UA07060210140092802</t>
  </si>
  <si>
    <t>UA07060210150027947</t>
  </si>
  <si>
    <t>UA07060210160035271</t>
  </si>
  <si>
    <t>UA07060210170017646</t>
  </si>
  <si>
    <t>UA07060210180015630</t>
  </si>
  <si>
    <t>UA07060210190030834</t>
  </si>
  <si>
    <t>UA07060230000029166</t>
  </si>
  <si>
    <t>UA07060230010024650</t>
  </si>
  <si>
    <t>UA07060230020080403</t>
  </si>
  <si>
    <t>UA07060230030083500</t>
  </si>
  <si>
    <t>UA07060230040065218</t>
  </si>
  <si>
    <t>UA07060230050073475</t>
  </si>
  <si>
    <t>UA07060230060055147</t>
  </si>
  <si>
    <t>UA07060230070096054</t>
  </si>
  <si>
    <t>UA07060230080044357</t>
  </si>
  <si>
    <t>UA07060230090062306</t>
  </si>
  <si>
    <t>UA07060230100030268</t>
  </si>
  <si>
    <t>UA07060230110038589</t>
  </si>
  <si>
    <t>UA07060230120078607</t>
  </si>
  <si>
    <t>UA07060230130052272</t>
  </si>
  <si>
    <t>UA07060230140019965</t>
  </si>
  <si>
    <t>UA07060250000039902</t>
  </si>
  <si>
    <t>UA07060250010038196</t>
  </si>
  <si>
    <t>UA07060250020020637</t>
  </si>
  <si>
    <t>UA07060250030022758</t>
  </si>
  <si>
    <t>UA07060250040032553</t>
  </si>
  <si>
    <t>UA07060250050043757</t>
  </si>
  <si>
    <t>UA07060250060053279</t>
  </si>
  <si>
    <t>UA07060250070058687</t>
  </si>
  <si>
    <t>UA07060250080061961</t>
  </si>
  <si>
    <t>UA07060250090066989</t>
  </si>
  <si>
    <t>UA07060270000021892</t>
  </si>
  <si>
    <t>UA07060270010018151</t>
  </si>
  <si>
    <t>UA07060270020085603</t>
  </si>
  <si>
    <t>UA07060270030069999</t>
  </si>
  <si>
    <t>UA07060270040082250</t>
  </si>
  <si>
    <t>UA07060270050097431</t>
  </si>
  <si>
    <t>UA07060270060088467</t>
  </si>
  <si>
    <t>UA07060270070059322</t>
  </si>
  <si>
    <t>UA07060270080077970</t>
  </si>
  <si>
    <t>UA07060270090072610</t>
  </si>
  <si>
    <t>UA07060270100063952</t>
  </si>
  <si>
    <t>Лисняки</t>
  </si>
  <si>
    <t>UA07060270110025554</t>
  </si>
  <si>
    <t>UA07060270120016033</t>
  </si>
  <si>
    <t>UA07060270130066544</t>
  </si>
  <si>
    <t>UA07060270140099433</t>
  </si>
  <si>
    <t>Чорноплеси</t>
  </si>
  <si>
    <t>UA07060270150054791</t>
  </si>
  <si>
    <t>UA07060290000054842</t>
  </si>
  <si>
    <t>UA07060290010071519</t>
  </si>
  <si>
    <t>UA07060290020078699</t>
  </si>
  <si>
    <t>UA07060290030070859</t>
  </si>
  <si>
    <t>UA07060290040055114</t>
  </si>
  <si>
    <t>UA07060290050050307</t>
  </si>
  <si>
    <t>Луківка</t>
  </si>
  <si>
    <t>UA07060290060072931</t>
  </si>
  <si>
    <t>UA07060290070051205</t>
  </si>
  <si>
    <t>UA07060290080022544</t>
  </si>
  <si>
    <t>UA07060290090018217</t>
  </si>
  <si>
    <t>UA07060290100085829</t>
  </si>
  <si>
    <t>UA07060290110028623</t>
  </si>
  <si>
    <t>UA07060310000037369</t>
  </si>
  <si>
    <t>UA07060310010081210</t>
  </si>
  <si>
    <t>UA07060310020039368</t>
  </si>
  <si>
    <t>UA07060310030097025</t>
  </si>
  <si>
    <t>UA07060310040099759</t>
  </si>
  <si>
    <t>UA07060310050092217</t>
  </si>
  <si>
    <t>UA07060310060083999</t>
  </si>
  <si>
    <t>UA07060310070070009</t>
  </si>
  <si>
    <t>UA07060310080086170</t>
  </si>
  <si>
    <t>UA07060310090065185</t>
  </si>
  <si>
    <t>UA07060310100058701</t>
  </si>
  <si>
    <t>UA07060310110072237</t>
  </si>
  <si>
    <t>UA07060310120015474</t>
  </si>
  <si>
    <t>UA07060310130071637</t>
  </si>
  <si>
    <t>UA07060310140080486</t>
  </si>
  <si>
    <t>UA07060310150079180</t>
  </si>
  <si>
    <t>UA07060310160027340</t>
  </si>
  <si>
    <t>UA07060310170016886</t>
  </si>
  <si>
    <t>UA07060310180082540</t>
  </si>
  <si>
    <t>UA07060310190090794</t>
  </si>
  <si>
    <t>UA07060310200026719</t>
  </si>
  <si>
    <t>UA07060310210047264</t>
  </si>
  <si>
    <t>UA07060310220037418</t>
  </si>
  <si>
    <t>UA07060310230078085</t>
  </si>
  <si>
    <t>UA07060310240017887</t>
  </si>
  <si>
    <t>Рівненська</t>
  </si>
  <si>
    <t>UA07060330000052414</t>
  </si>
  <si>
    <t>UA07060330010079204</t>
  </si>
  <si>
    <t>UA07060330020090033</t>
  </si>
  <si>
    <t>UA07060330030018926</t>
  </si>
  <si>
    <t>UA07060330040045236</t>
  </si>
  <si>
    <t>UA07060330050083959</t>
  </si>
  <si>
    <t>UA07060330060095617</t>
  </si>
  <si>
    <t>UA07060330070016513</t>
  </si>
  <si>
    <t>UA07060330080012523</t>
  </si>
  <si>
    <t>UA07060330090029515</t>
  </si>
  <si>
    <t>UA07060330100020802</t>
  </si>
  <si>
    <t>UA07060330110057244</t>
  </si>
  <si>
    <t>UA07060330120039030</t>
  </si>
  <si>
    <t>UA07060330130037987</t>
  </si>
  <si>
    <t>UA07060330140064019</t>
  </si>
  <si>
    <t>UA07060330150040620</t>
  </si>
  <si>
    <t>UA07060330160073114</t>
  </si>
  <si>
    <t>UA07060330170080128</t>
  </si>
  <si>
    <t>UA07060350000084520</t>
  </si>
  <si>
    <t>UA07060350010086789</t>
  </si>
  <si>
    <t>UA07060350020078334</t>
  </si>
  <si>
    <t>UA07060350030076327</t>
  </si>
  <si>
    <t>UA07060350040025117</t>
  </si>
  <si>
    <t>UA07060350050025122</t>
  </si>
  <si>
    <t>UA07060350060023589</t>
  </si>
  <si>
    <t>UA07060350070091438</t>
  </si>
  <si>
    <t>UA07060350080074372</t>
  </si>
  <si>
    <t>UA07060350090072185</t>
  </si>
  <si>
    <t>UA07060350100082230</t>
  </si>
  <si>
    <t>UA07060350110070814</t>
  </si>
  <si>
    <t>UA07060350120078242</t>
  </si>
  <si>
    <t>UA07060350130082384</t>
  </si>
  <si>
    <t>UA07060350140033750</t>
  </si>
  <si>
    <t>UA07060350150097199</t>
  </si>
  <si>
    <t>UA07060350160065374</t>
  </si>
  <si>
    <t>UA07060350170034826</t>
  </si>
  <si>
    <t>UA07060350180049226</t>
  </si>
  <si>
    <t>UA07060350190090787</t>
  </si>
  <si>
    <t>UA07060370000022360</t>
  </si>
  <si>
    <t>UA07060370010089665</t>
  </si>
  <si>
    <t>UA07060370020090558</t>
  </si>
  <si>
    <t>UA07060370030045856</t>
  </si>
  <si>
    <t>UA07060370040070496</t>
  </si>
  <si>
    <t>UA07060370050037105</t>
  </si>
  <si>
    <t>UA07060370060070777</t>
  </si>
  <si>
    <t>UA07060370070033540</t>
  </si>
  <si>
    <t>UA07060370080061480</t>
  </si>
  <si>
    <t>UA07060370090056676</t>
  </si>
  <si>
    <t>UA07060370100072627</t>
  </si>
  <si>
    <t>UA07060370110042032</t>
  </si>
  <si>
    <t>UA07060390000098670</t>
  </si>
  <si>
    <t>UA07060390010020920</t>
  </si>
  <si>
    <t>UA07060390020081925</t>
  </si>
  <si>
    <t>UA07060390030077272</t>
  </si>
  <si>
    <t>UA07060390040092680</t>
  </si>
  <si>
    <t>UA07060390050017321</t>
  </si>
  <si>
    <t>UA07060390060027328</t>
  </si>
  <si>
    <t>UA07060390070072059</t>
  </si>
  <si>
    <t>UA07060390080041271</t>
  </si>
  <si>
    <t>Рудня</t>
  </si>
  <si>
    <t>UA07060390090069038</t>
  </si>
  <si>
    <t>UA07060390100037130</t>
  </si>
  <si>
    <t>UA07060410000041366</t>
  </si>
  <si>
    <t>UA07060410010057761</t>
  </si>
  <si>
    <t>UA07060410020094522</t>
  </si>
  <si>
    <t>UA07060410030083853</t>
  </si>
  <si>
    <t>UA07060410040083825</t>
  </si>
  <si>
    <t>UA07060410050081135</t>
  </si>
  <si>
    <t>UA07060410060040791</t>
  </si>
  <si>
    <t>UA07060410070016109</t>
  </si>
  <si>
    <t>UA07060410080078376</t>
  </si>
  <si>
    <t>UA07060410090071892</t>
  </si>
  <si>
    <t>UA07060410100083726</t>
  </si>
  <si>
    <t>UA07060410110091126</t>
  </si>
  <si>
    <t>UA07060410120068234</t>
  </si>
  <si>
    <t>UA07060410130013483</t>
  </si>
  <si>
    <t>UA07060410140092196</t>
  </si>
  <si>
    <t>UA07060410150081799</t>
  </si>
  <si>
    <t>UA07060410160051749</t>
  </si>
  <si>
    <t>UA07060410170053597</t>
  </si>
  <si>
    <t>UA07060430000041345</t>
  </si>
  <si>
    <t>UA07060430010038121</t>
  </si>
  <si>
    <t>UA07060430020010699</t>
  </si>
  <si>
    <t>UA07060430030022912</t>
  </si>
  <si>
    <t>UA07060430040024062</t>
  </si>
  <si>
    <t>UA07060430050010951</t>
  </si>
  <si>
    <t>UA07060430060067276</t>
  </si>
  <si>
    <t>UA07060430070048843</t>
  </si>
  <si>
    <t>UA07060430080084727</t>
  </si>
  <si>
    <t>UA07060430090061986</t>
  </si>
  <si>
    <t>UA07060430100016096</t>
  </si>
  <si>
    <t>UA07060430110045139</t>
  </si>
  <si>
    <t>UA07060430120071282</t>
  </si>
  <si>
    <t>UA07060430130056289</t>
  </si>
  <si>
    <t>UA07060430140097598</t>
  </si>
  <si>
    <t>UA07060430150053363</t>
  </si>
  <si>
    <t>UA07060430160051148</t>
  </si>
  <si>
    <t>UA07060430170045385</t>
  </si>
  <si>
    <t>UA07060430180045429</t>
  </si>
  <si>
    <t>UA07060430190024605</t>
  </si>
  <si>
    <t>UA07060430200081041</t>
  </si>
  <si>
    <t>UA07060430210038502</t>
  </si>
  <si>
    <t>UA07060430220088486</t>
  </si>
  <si>
    <t>UA07060430230023047</t>
  </si>
  <si>
    <t>UA07060430240016041</t>
  </si>
  <si>
    <t>UA07060430250034414</t>
  </si>
  <si>
    <t>UA07060430260028892</t>
  </si>
  <si>
    <t>UA07060430270049165</t>
  </si>
  <si>
    <t>UA07060430280060505</t>
  </si>
  <si>
    <t>UA07060430290036965</t>
  </si>
  <si>
    <t>UA07060430300059144</t>
  </si>
  <si>
    <t>UA07060430310033458</t>
  </si>
  <si>
    <t>UA07060430320066447</t>
  </si>
  <si>
    <t>UA07060430330077435</t>
  </si>
  <si>
    <t>UA07060430340068150</t>
  </si>
  <si>
    <t>UA07060430350061960</t>
  </si>
  <si>
    <t>UA07060430360086486</t>
  </si>
  <si>
    <t>UA07060430370054386</t>
  </si>
  <si>
    <t>UA07060430380098742</t>
  </si>
  <si>
    <t>UA07060430390032568</t>
  </si>
  <si>
    <t>UA07060430400014626</t>
  </si>
  <si>
    <t>UA07060430410044462</t>
  </si>
  <si>
    <t>UA07060430420050181</t>
  </si>
  <si>
    <t>UA07060430430079683</t>
  </si>
  <si>
    <t>UA07060430440057125</t>
  </si>
  <si>
    <t>UA07060430450033592</t>
  </si>
  <si>
    <t>UA07060430460056879</t>
  </si>
  <si>
    <t>UA07060430470044377</t>
  </si>
  <si>
    <t>UA07060430480080693</t>
  </si>
  <si>
    <t>UA07060430490034053</t>
  </si>
  <si>
    <t>UA07060430500042484</t>
  </si>
  <si>
    <t>UA07060430510018368</t>
  </si>
  <si>
    <t>UA07060430520070546</t>
  </si>
  <si>
    <t>UA07060450000051170</t>
  </si>
  <si>
    <t>UA07060450010076290</t>
  </si>
  <si>
    <t>UA07060450020096975</t>
  </si>
  <si>
    <t>UA07060450030043209</t>
  </si>
  <si>
    <t>UA07060450040055326</t>
  </si>
  <si>
    <t>UA07060450050033719</t>
  </si>
  <si>
    <t>UA07060450060011782</t>
  </si>
  <si>
    <t>UA07060450070056484</t>
  </si>
  <si>
    <t>UA07060450080057187</t>
  </si>
  <si>
    <t>UA07060450090095977</t>
  </si>
  <si>
    <t>UA07060450100093928</t>
  </si>
  <si>
    <t>UA07060450110026393</t>
  </si>
  <si>
    <t>UA07060450120047686</t>
  </si>
  <si>
    <t>UA07060450130057790</t>
  </si>
  <si>
    <t>UA07060450140068923</t>
  </si>
  <si>
    <t>UA07060450150053025</t>
  </si>
  <si>
    <t>UA07060450160037062</t>
  </si>
  <si>
    <t>UA07060450170047842</t>
  </si>
  <si>
    <t>UA07060450180055181</t>
  </si>
  <si>
    <t>UA07060450190076273</t>
  </si>
  <si>
    <t>UA07060450200064290</t>
  </si>
  <si>
    <t>UA07060450210068578</t>
  </si>
  <si>
    <t>UA07060450220082112</t>
  </si>
  <si>
    <t>UA07060450230029534</t>
  </si>
  <si>
    <t>UA07060450240050320</t>
  </si>
  <si>
    <t>UA07060450250083662</t>
  </si>
  <si>
    <t>UA07060450260071896</t>
  </si>
  <si>
    <t>UA07060450270038113</t>
  </si>
  <si>
    <t>UA07060450280042232</t>
  </si>
  <si>
    <t>UA07060450290022206</t>
  </si>
  <si>
    <t>UA07060450300072710</t>
  </si>
  <si>
    <t>UA07060450310080278</t>
  </si>
  <si>
    <t>Луцький</t>
  </si>
  <si>
    <t>UA07080000000034745</t>
  </si>
  <si>
    <t>UA07080010000062933</t>
  </si>
  <si>
    <t>UA07080010010043939</t>
  </si>
  <si>
    <t>UA07080010020042443</t>
  </si>
  <si>
    <t>UA07080010030096210</t>
  </si>
  <si>
    <t>UA07080010040030202</t>
  </si>
  <si>
    <t>UA07080010050047471</t>
  </si>
  <si>
    <t>UA07080010060086843</t>
  </si>
  <si>
    <t>UA07080010070073002</t>
  </si>
  <si>
    <t>UA07080010080072038</t>
  </si>
  <si>
    <t>UA07080010090046595</t>
  </si>
  <si>
    <t>UA07080010100028337</t>
  </si>
  <si>
    <t>UA07080010110092051</t>
  </si>
  <si>
    <t>UA07080010120059929</t>
  </si>
  <si>
    <t>UA07080010130098967</t>
  </si>
  <si>
    <t>UA07080010140086166</t>
  </si>
  <si>
    <t>UA07080010150014359</t>
  </si>
  <si>
    <t>UA07080010160020852</t>
  </si>
  <si>
    <t>UA07080010170065107</t>
  </si>
  <si>
    <t>UA07080010180058677</t>
  </si>
  <si>
    <t>Піски</t>
  </si>
  <si>
    <t>UA07080010190027476</t>
  </si>
  <si>
    <t>UA07080010200078060</t>
  </si>
  <si>
    <t>UA07080010210090005</t>
  </si>
  <si>
    <t>UA07080030000051738</t>
  </si>
  <si>
    <t>UA07080030010027168</t>
  </si>
  <si>
    <t>UA07080030020054086</t>
  </si>
  <si>
    <t>UA07080030030083428</t>
  </si>
  <si>
    <t>UA07080030040085171</t>
  </si>
  <si>
    <t>UA07080030050086603</t>
  </si>
  <si>
    <t>UA07080030060066317</t>
  </si>
  <si>
    <t>UA07080030070021353</t>
  </si>
  <si>
    <t>UA07080030080013164</t>
  </si>
  <si>
    <t>UA07080030090072138</t>
  </si>
  <si>
    <t>UA07080030100031213</t>
  </si>
  <si>
    <t>UA07080030110036443</t>
  </si>
  <si>
    <t>UA07080030120091091</t>
  </si>
  <si>
    <t>UA07080030130025853</t>
  </si>
  <si>
    <t>UA07080030140057845</t>
  </si>
  <si>
    <t>UA07080030150083686</t>
  </si>
  <si>
    <t>UA07080030160067086</t>
  </si>
  <si>
    <t>UA07080030170058169</t>
  </si>
  <si>
    <t>UA07080030180084859</t>
  </si>
  <si>
    <t>UA07080030190051433</t>
  </si>
  <si>
    <t>UA07080030200050466</t>
  </si>
  <si>
    <t>UA07080030210050282</t>
  </si>
  <si>
    <t>UA07080030220015212</t>
  </si>
  <si>
    <t>UA07080030230031411</t>
  </si>
  <si>
    <t>UA07080030240095196</t>
  </si>
  <si>
    <t>UA07080050000014573</t>
  </si>
  <si>
    <t>UA07080050010088654</t>
  </si>
  <si>
    <t>UA07080050020030304</t>
  </si>
  <si>
    <t>UA07080050030032655</t>
  </si>
  <si>
    <t>UA07080050040028600</t>
  </si>
  <si>
    <t>UA07080050050033067</t>
  </si>
  <si>
    <t>UA07080050060056672</t>
  </si>
  <si>
    <t>UA07080050070036676</t>
  </si>
  <si>
    <t>UA07080050080029407</t>
  </si>
  <si>
    <t>UA07080050090069645</t>
  </si>
  <si>
    <t>UA07080050100089346</t>
  </si>
  <si>
    <t>UA07080050110037640</t>
  </si>
  <si>
    <t>UA07080050120030085</t>
  </si>
  <si>
    <t>UA07080050130066052</t>
  </si>
  <si>
    <t>UA07080050140015969</t>
  </si>
  <si>
    <t>UA07080050150011857</t>
  </si>
  <si>
    <t>UA07080050160042681</t>
  </si>
  <si>
    <t>UA07080050170066399</t>
  </si>
  <si>
    <t>UA07080050180019139</t>
  </si>
  <si>
    <t>UA07080050190054548</t>
  </si>
  <si>
    <t>UA07080050200032637</t>
  </si>
  <si>
    <t>UA07080050210076228</t>
  </si>
  <si>
    <t>UA07080070000052255</t>
  </si>
  <si>
    <t>UA07080070010026475</t>
  </si>
  <si>
    <t>UA07080070020013745</t>
  </si>
  <si>
    <t>UA07080070030016731</t>
  </si>
  <si>
    <t>UA07080070040048443</t>
  </si>
  <si>
    <t>UA07080070050038411</t>
  </si>
  <si>
    <t>UA07080070060091977</t>
  </si>
  <si>
    <t>UA07080070070058028</t>
  </si>
  <si>
    <t>UA07080070080086007</t>
  </si>
  <si>
    <t>UA07080070090023101</t>
  </si>
  <si>
    <t>UA07080070100043350</t>
  </si>
  <si>
    <t>UA07080070110061620</t>
  </si>
  <si>
    <t>UA07080070120061382</t>
  </si>
  <si>
    <t>UA07080070130083894</t>
  </si>
  <si>
    <t>UA07080070140035345</t>
  </si>
  <si>
    <t>UA07080070150052955</t>
  </si>
  <si>
    <t>UA07080070160011617</t>
  </si>
  <si>
    <t>UA07080070170048582</t>
  </si>
  <si>
    <t>UA07080070180095111</t>
  </si>
  <si>
    <t>UA07080070190057674</t>
  </si>
  <si>
    <t>UA07080070200076880</t>
  </si>
  <si>
    <t>UA07080070210039259</t>
  </si>
  <si>
    <t>UA07080070220082678</t>
  </si>
  <si>
    <t>UA07080070230014100</t>
  </si>
  <si>
    <t>UA07080070240097807</t>
  </si>
  <si>
    <t>UA07080070250040070</t>
  </si>
  <si>
    <t>UA07080070260090279</t>
  </si>
  <si>
    <t>UA07080070270070043</t>
  </si>
  <si>
    <t>UA07080070280018675</t>
  </si>
  <si>
    <t>UA07080070290084943</t>
  </si>
  <si>
    <t>UA07080070300043924</t>
  </si>
  <si>
    <t>UA07080070310022579</t>
  </si>
  <si>
    <t>UA07080070320050688</t>
  </si>
  <si>
    <t>UA07080070340062528</t>
  </si>
  <si>
    <t>UA07080070350020752</t>
  </si>
  <si>
    <t>UA07080070360075482</t>
  </si>
  <si>
    <t>UA07080070370017564</t>
  </si>
  <si>
    <t>UA07080070380083197</t>
  </si>
  <si>
    <t>UA07080070390044015</t>
  </si>
  <si>
    <t>UA07080070400031709</t>
  </si>
  <si>
    <t>UA07080070410013200</t>
  </si>
  <si>
    <t>UA07080070420071549</t>
  </si>
  <si>
    <t>UA07080090000017614</t>
  </si>
  <si>
    <t>UA07080090010098846</t>
  </si>
  <si>
    <t>UA07080090020019441</t>
  </si>
  <si>
    <t>UA07080090030027670</t>
  </si>
  <si>
    <t>UA07080090040028621</t>
  </si>
  <si>
    <t>UA07080090050018875</t>
  </si>
  <si>
    <t>UA07080090060033456</t>
  </si>
  <si>
    <t>UA07080090070075949</t>
  </si>
  <si>
    <t>UA07080090080094224</t>
  </si>
  <si>
    <t>UA07080090090055950</t>
  </si>
  <si>
    <t>UA07080090100091047</t>
  </si>
  <si>
    <t>UA07080090110074449</t>
  </si>
  <si>
    <t>UA07080090120015312</t>
  </si>
  <si>
    <t>UA07080090130013653</t>
  </si>
  <si>
    <t>UA07080110000043895</t>
  </si>
  <si>
    <t>UA07080110010029699</t>
  </si>
  <si>
    <t>UA07080110020071976</t>
  </si>
  <si>
    <t>UA07080110030073246</t>
  </si>
  <si>
    <t>UA07080110040048931</t>
  </si>
  <si>
    <t>UA07080110050094933</t>
  </si>
  <si>
    <t>UA07080110060060617</t>
  </si>
  <si>
    <t>UA07080110070051744</t>
  </si>
  <si>
    <t>UA07080110080089657</t>
  </si>
  <si>
    <t>UA07080110090078475</t>
  </si>
  <si>
    <t>UA07080110100025566</t>
  </si>
  <si>
    <t>UA07080110110067985</t>
  </si>
  <si>
    <t>UA07080110120015338</t>
  </si>
  <si>
    <t>UA07080110130044768</t>
  </si>
  <si>
    <t>UA07080110140012309</t>
  </si>
  <si>
    <t>UA07080110150040553</t>
  </si>
  <si>
    <t>UA07080110160069221</t>
  </si>
  <si>
    <t>UA07080110170046407</t>
  </si>
  <si>
    <t>UA07080110180099010</t>
  </si>
  <si>
    <t>UA07080110190030331</t>
  </si>
  <si>
    <t>UA07080110200051633</t>
  </si>
  <si>
    <t>UA07080110210026005</t>
  </si>
  <si>
    <t>UA07080110220064185</t>
  </si>
  <si>
    <t>UA07080110230070253</t>
  </si>
  <si>
    <t>UA07080110240076602</t>
  </si>
  <si>
    <t>UA07080130000017070</t>
  </si>
  <si>
    <t>UA07080130010099463</t>
  </si>
  <si>
    <t>UA07080130020012387</t>
  </si>
  <si>
    <t>UA07080130030033055</t>
  </si>
  <si>
    <t>UA07080130040050029</t>
  </si>
  <si>
    <t>UA07080130050097204</t>
  </si>
  <si>
    <t>UA07080130060020871</t>
  </si>
  <si>
    <t>UA07080130070088735</t>
  </si>
  <si>
    <t>UA07080130080040001</t>
  </si>
  <si>
    <t>UA07080130090054620</t>
  </si>
  <si>
    <t>UA07080130100086918</t>
  </si>
  <si>
    <t>UA07080130110016580</t>
  </si>
  <si>
    <t>UA07080130120044346</t>
  </si>
  <si>
    <t>UA07080130130024971</t>
  </si>
  <si>
    <t>UA07080130140057451</t>
  </si>
  <si>
    <t>UA07080130150046211</t>
  </si>
  <si>
    <t>UA07080130160079530</t>
  </si>
  <si>
    <t>UA07080130170053342</t>
  </si>
  <si>
    <t>UA07080130180011407</t>
  </si>
  <si>
    <t>UA07080130190053847</t>
  </si>
  <si>
    <t>UA07080130200088879</t>
  </si>
  <si>
    <t>UA07080130210040080</t>
  </si>
  <si>
    <t>Рудники</t>
  </si>
  <si>
    <t>UA07080130220066449</t>
  </si>
  <si>
    <t>UA07080130230029679</t>
  </si>
  <si>
    <t>UA07080130240041472</t>
  </si>
  <si>
    <t>UA07080130250090917</t>
  </si>
  <si>
    <t>UA07080130260083567</t>
  </si>
  <si>
    <t>UA07080130270040918</t>
  </si>
  <si>
    <t>UA07080130280092367</t>
  </si>
  <si>
    <t>UA07080150000089103</t>
  </si>
  <si>
    <t>UA07080150010098484</t>
  </si>
  <si>
    <t>UA07080150020023127</t>
  </si>
  <si>
    <t>UA07080150030068934</t>
  </si>
  <si>
    <t>UA07080150040025707</t>
  </si>
  <si>
    <t>UA07080150050053109</t>
  </si>
  <si>
    <t>UA07080150060013077</t>
  </si>
  <si>
    <t>UA07080150070091521</t>
  </si>
  <si>
    <t>UA07080150080069970</t>
  </si>
  <si>
    <t>UA07080150090045590</t>
  </si>
  <si>
    <t>UA07080150100095437</t>
  </si>
  <si>
    <t>UA07080150110073754</t>
  </si>
  <si>
    <t>UA07080150120037979</t>
  </si>
  <si>
    <t>UA07080150130077378</t>
  </si>
  <si>
    <t>UA07080150140059905</t>
  </si>
  <si>
    <t>UA07080170000013585</t>
  </si>
  <si>
    <t>UA07080170010083384</t>
  </si>
  <si>
    <t>UA07080170020024355</t>
  </si>
  <si>
    <t>UA07080170030058914</t>
  </si>
  <si>
    <t>UA07080170040044783</t>
  </si>
  <si>
    <t>UA07080170050075537</t>
  </si>
  <si>
    <t>UA07080170060039842</t>
  </si>
  <si>
    <t>UA07080170070036259</t>
  </si>
  <si>
    <t>UA07080170080072461</t>
  </si>
  <si>
    <t>UA07080170090013021</t>
  </si>
  <si>
    <t>UA07080170100056581</t>
  </si>
  <si>
    <t>UA07080170110015848</t>
  </si>
  <si>
    <t>UA07080170120033871</t>
  </si>
  <si>
    <t>UA07080170130099900</t>
  </si>
  <si>
    <t>UA07080170140066569</t>
  </si>
  <si>
    <t>UA07080170150074310</t>
  </si>
  <si>
    <t>UA07080170160079877</t>
  </si>
  <si>
    <t>UA07080170170078262</t>
  </si>
  <si>
    <t>UA07080170180078823</t>
  </si>
  <si>
    <t>UA07080170190043722</t>
  </si>
  <si>
    <t>UA07080170200087261</t>
  </si>
  <si>
    <t>UA07080170210054580</t>
  </si>
  <si>
    <t>UA07080170220010262</t>
  </si>
  <si>
    <t>UA07080170230026091</t>
  </si>
  <si>
    <t>UA07080170240051576</t>
  </si>
  <si>
    <t>UA07080170250020563</t>
  </si>
  <si>
    <t>UA07080170260086751</t>
  </si>
  <si>
    <t>UA07080170270024739</t>
  </si>
  <si>
    <t>UA07080170280090042</t>
  </si>
  <si>
    <t>UA07080170290064215</t>
  </si>
  <si>
    <t>UA07080170300045638</t>
  </si>
  <si>
    <t>UA07080170310085692</t>
  </si>
  <si>
    <t>UA07080170320066817</t>
  </si>
  <si>
    <t>UA07080170330030221</t>
  </si>
  <si>
    <t>UA07080170340056373</t>
  </si>
  <si>
    <t>UA07080170350049478</t>
  </si>
  <si>
    <t>UA07080170360024786</t>
  </si>
  <si>
    <t>UA07080190000072811</t>
  </si>
  <si>
    <t>UA07080190010027494</t>
  </si>
  <si>
    <t>UA07080190020017409</t>
  </si>
  <si>
    <t>UA07080190030065000</t>
  </si>
  <si>
    <t>UA07080190040099482</t>
  </si>
  <si>
    <t>UA07080190050071396</t>
  </si>
  <si>
    <t>UA07080190060064982</t>
  </si>
  <si>
    <t>UA07080190070021106</t>
  </si>
  <si>
    <t>UA07080190080032015</t>
  </si>
  <si>
    <t>UA07080190090098930</t>
  </si>
  <si>
    <t>UA07080190100084797</t>
  </si>
  <si>
    <t>UA07080190110091239</t>
  </si>
  <si>
    <t>UA07080190120043083</t>
  </si>
  <si>
    <t>UA07080190130061639</t>
  </si>
  <si>
    <t>UA07080190140027408</t>
  </si>
  <si>
    <t>UA07080210000090779</t>
  </si>
  <si>
    <t>UA07080210010079720</t>
  </si>
  <si>
    <t>UA07080210020073699</t>
  </si>
  <si>
    <t>UA07080210030062388</t>
  </si>
  <si>
    <t>UA07080210040082402</t>
  </si>
  <si>
    <t>UA07080210050087109</t>
  </si>
  <si>
    <t>UA07080210060036626</t>
  </si>
  <si>
    <t>UA07080210070057118</t>
  </si>
  <si>
    <t>UA07080210080014199</t>
  </si>
  <si>
    <t>UA07080210090053884</t>
  </si>
  <si>
    <t>UA07080210100094765</t>
  </si>
  <si>
    <t>UA07080210110016410</t>
  </si>
  <si>
    <t>UA07080210120043670</t>
  </si>
  <si>
    <t>UA07080210130075045</t>
  </si>
  <si>
    <t>UA07080210140058884</t>
  </si>
  <si>
    <t>UA07080210150026164</t>
  </si>
  <si>
    <t>UA07080210160049950</t>
  </si>
  <si>
    <t>UA07080210170023678</t>
  </si>
  <si>
    <t>Підгайцівська</t>
  </si>
  <si>
    <t>UA07080230000046097</t>
  </si>
  <si>
    <t>UA07080230010097610</t>
  </si>
  <si>
    <t>UA07080230020092917</t>
  </si>
  <si>
    <t>UA07080230030093498</t>
  </si>
  <si>
    <t>UA07080230040024392</t>
  </si>
  <si>
    <t>UA07080230050054232</t>
  </si>
  <si>
    <t>UA07080230060061576</t>
  </si>
  <si>
    <t>UA07080230070096375</t>
  </si>
  <si>
    <t>UA07080230080098238</t>
  </si>
  <si>
    <t>UA07080230090024000</t>
  </si>
  <si>
    <t>UA07080230100043590</t>
  </si>
  <si>
    <t>UA07080230110067820</t>
  </si>
  <si>
    <t>UA07080230120023252</t>
  </si>
  <si>
    <t>UA07080230130037231</t>
  </si>
  <si>
    <t>UA07080230140049382</t>
  </si>
  <si>
    <t>UA07080230150093806</t>
  </si>
  <si>
    <t>UA07080230160041073</t>
  </si>
  <si>
    <t>UA07080230170099344</t>
  </si>
  <si>
    <t>UA07080230180043679</t>
  </si>
  <si>
    <t>UA07080230190052111</t>
  </si>
  <si>
    <t>UA07080230200044485</t>
  </si>
  <si>
    <t>UA07080250000053335</t>
  </si>
  <si>
    <t>UA07080250010017534</t>
  </si>
  <si>
    <t>UA07080250020042343</t>
  </si>
  <si>
    <t>UA07080250030051847</t>
  </si>
  <si>
    <t>UA07080250040055890</t>
  </si>
  <si>
    <t>UA07080250050058391</t>
  </si>
  <si>
    <t>UA07080250060017894</t>
  </si>
  <si>
    <t>UA07080250070042384</t>
  </si>
  <si>
    <t>UA07080250080048681</t>
  </si>
  <si>
    <t>UA07080250090071346</t>
  </si>
  <si>
    <t>UA07080250100030478</t>
  </si>
  <si>
    <t>UA07080250110042208</t>
  </si>
  <si>
    <t>UA07080250120024504</t>
  </si>
  <si>
    <t>UA07080250130014629</t>
  </si>
  <si>
    <t>UA07080250140041525</t>
  </si>
  <si>
    <t>UA07080250150093570</t>
  </si>
  <si>
    <t>UA07080250160095527</t>
  </si>
  <si>
    <t>UA07080250170041761</t>
  </si>
  <si>
    <t>UA07080250180074513</t>
  </si>
  <si>
    <t>UA07080250190024172</t>
  </si>
  <si>
    <t>UA07080250200097578</t>
  </si>
  <si>
    <t>UA07080250210041675</t>
  </si>
  <si>
    <t>UA07080250220078363</t>
  </si>
  <si>
    <t>UA07080250230076842</t>
  </si>
  <si>
    <t>UA07080250240085886</t>
  </si>
  <si>
    <t>UA07080250250036209</t>
  </si>
  <si>
    <t>UA07080250260066845</t>
  </si>
  <si>
    <t>UA07080250270075986</t>
  </si>
  <si>
    <t>UA07080250280051652</t>
  </si>
  <si>
    <t>UA07080250290012303</t>
  </si>
  <si>
    <t>UA07080250300010852</t>
  </si>
  <si>
    <t>UA07080250310043766</t>
  </si>
  <si>
    <t>UA07080250320056747</t>
  </si>
  <si>
    <t>UA07080250330049903</t>
  </si>
  <si>
    <t>UA07080250340079406</t>
  </si>
  <si>
    <t>UA07080250350028058</t>
  </si>
  <si>
    <t>UA07080250360065892</t>
  </si>
  <si>
    <t>UA07080250370012307</t>
  </si>
  <si>
    <t>UA07080270000067148</t>
  </si>
  <si>
    <t>UA07080270010097317</t>
  </si>
  <si>
    <t>UA07080270020075370</t>
  </si>
  <si>
    <t>UA07080270030043906</t>
  </si>
  <si>
    <t>UA07080270040079498</t>
  </si>
  <si>
    <t>UA07080270050011300</t>
  </si>
  <si>
    <t>UA07080270060065697</t>
  </si>
  <si>
    <t>UA07080270070053114</t>
  </si>
  <si>
    <t>UA07080270080091084</t>
  </si>
  <si>
    <t>UA07080270090022404</t>
  </si>
  <si>
    <t>UA07080270100028739</t>
  </si>
  <si>
    <t>UA07080270110050899</t>
  </si>
  <si>
    <t>UA07080270120098375</t>
  </si>
  <si>
    <t>UA07080270130096268</t>
  </si>
  <si>
    <t>UA07080270140016094</t>
  </si>
  <si>
    <t>UA07080270150075725</t>
  </si>
  <si>
    <t>UA07080270160091284</t>
  </si>
  <si>
    <t>UA07080270170053283</t>
  </si>
  <si>
    <t>UA07080270180046311</t>
  </si>
  <si>
    <t>UA07080270190069652</t>
  </si>
  <si>
    <t>UA07080270200068924</t>
  </si>
  <si>
    <t>UA07080270210050730</t>
  </si>
  <si>
    <t>UA07080270220042347</t>
  </si>
  <si>
    <t>UA07080270230018801</t>
  </si>
  <si>
    <t>UA07080270240032196</t>
  </si>
  <si>
    <t>UA07080290000088287</t>
  </si>
  <si>
    <t>UA07080290010047045</t>
  </si>
  <si>
    <t>UA07080290020062183</t>
  </si>
  <si>
    <t>UA07080290030053000</t>
  </si>
  <si>
    <t>UA07080290040021485</t>
  </si>
  <si>
    <t>UA07080290050039897</t>
  </si>
  <si>
    <t>UA07080290060038990</t>
  </si>
  <si>
    <t>UA07080290070027243</t>
  </si>
  <si>
    <t>UA07080290080078076</t>
  </si>
  <si>
    <t>UA07080290100068520</t>
  </si>
  <si>
    <t>UA07080290110099539</t>
  </si>
  <si>
    <t>UA07080290120028695</t>
  </si>
  <si>
    <t>UA07080290130067850</t>
  </si>
  <si>
    <t>UA07080290140031106</t>
  </si>
  <si>
    <t>UA07080290150046337</t>
  </si>
  <si>
    <t>UA07080290160087752</t>
  </si>
  <si>
    <t>Дніпропетровська</t>
  </si>
  <si>
    <t>Дніпровський</t>
  </si>
  <si>
    <t>UA12020010000033698</t>
  </si>
  <si>
    <t>UA12020010010037010</t>
  </si>
  <si>
    <t>UA12020010020011283</t>
  </si>
  <si>
    <t>UA12020030000073022</t>
  </si>
  <si>
    <t>UA12020030010052622</t>
  </si>
  <si>
    <t>UA12020030020015726</t>
  </si>
  <si>
    <t>UA12020030030042201</t>
  </si>
  <si>
    <t>UA12020030040040597</t>
  </si>
  <si>
    <t>UA12020030050096618</t>
  </si>
  <si>
    <t>UA12020050000026654</t>
  </si>
  <si>
    <t>UA12020050010036263</t>
  </si>
  <si>
    <t>UA12020050020054372</t>
  </si>
  <si>
    <t>UA12020050030024423</t>
  </si>
  <si>
    <t>UA12020050040084806</t>
  </si>
  <si>
    <t>Перше Травня</t>
  </si>
  <si>
    <t>UA12020050050047933</t>
  </si>
  <si>
    <t>UA12020050060098220</t>
  </si>
  <si>
    <t>Ляшківська</t>
  </si>
  <si>
    <t>UA12020070000057092</t>
  </si>
  <si>
    <t>UA12020070010051981</t>
  </si>
  <si>
    <t>UA12020070020025786</t>
  </si>
  <si>
    <t>UA12020070030022201</t>
  </si>
  <si>
    <t>Лозуватка</t>
  </si>
  <si>
    <t>UA12020070040018476</t>
  </si>
  <si>
    <t>Назаренки</t>
  </si>
  <si>
    <t>UA12020070050076573</t>
  </si>
  <si>
    <t>UA12020070060087672</t>
  </si>
  <si>
    <t>UA12020070070091256</t>
  </si>
  <si>
    <t>UA12020070080069588</t>
  </si>
  <si>
    <t>UA12020070090019566</t>
  </si>
  <si>
    <t>UA12020090000044548</t>
  </si>
  <si>
    <t>UA12020090010020700</t>
  </si>
  <si>
    <t>UA12020090020010379</t>
  </si>
  <si>
    <t>UA12020090030072739</t>
  </si>
  <si>
    <t>UA12020090040060198</t>
  </si>
  <si>
    <t>UA12020090050053281</t>
  </si>
  <si>
    <t>UA12020090060041292</t>
  </si>
  <si>
    <t>UA12020090070071863</t>
  </si>
  <si>
    <t>UA12020090080049717</t>
  </si>
  <si>
    <t>UA12020090090075258</t>
  </si>
  <si>
    <t>UA12020090100066261</t>
  </si>
  <si>
    <t>UA12020110000034205</t>
  </si>
  <si>
    <t>UA12020110010079539</t>
  </si>
  <si>
    <t>UA12020110020024948</t>
  </si>
  <si>
    <t>UA12020110030040301</t>
  </si>
  <si>
    <t>UA12020110040055113</t>
  </si>
  <si>
    <t>UA12020110050039493</t>
  </si>
  <si>
    <t>UA12020110060063839</t>
  </si>
  <si>
    <t>UA12020110070069900</t>
  </si>
  <si>
    <t>UA12020110080068889</t>
  </si>
  <si>
    <t>UA12020110090091330</t>
  </si>
  <si>
    <t>UA12020110100075877</t>
  </si>
  <si>
    <t>UA12020110110015342</t>
  </si>
  <si>
    <t>UA12020110120091611</t>
  </si>
  <si>
    <t>UA12020130000022909</t>
  </si>
  <si>
    <t>UA12020130010023313</t>
  </si>
  <si>
    <t>UA12020130020037378</t>
  </si>
  <si>
    <t>UA12020130030028657</t>
  </si>
  <si>
    <t>UA12020130040095162</t>
  </si>
  <si>
    <t>UA12020130050070759</t>
  </si>
  <si>
    <t>UA12020130060077348</t>
  </si>
  <si>
    <t>UA12020130070093831</t>
  </si>
  <si>
    <t>UA12020130080027446</t>
  </si>
  <si>
    <t>UA12020130090014855</t>
  </si>
  <si>
    <t>UA12020130100095957</t>
  </si>
  <si>
    <t>UA12020130110019718</t>
  </si>
  <si>
    <t>UA12020130120084936</t>
  </si>
  <si>
    <t>UA12020150000050274</t>
  </si>
  <si>
    <t>UA12020150010079151</t>
  </si>
  <si>
    <t>UA12020150020069775</t>
  </si>
  <si>
    <t>UA12020150030088818</t>
  </si>
  <si>
    <t>UA12020150040032347</t>
  </si>
  <si>
    <t>UA12020150050036511</t>
  </si>
  <si>
    <t>UA12020150060061432</t>
  </si>
  <si>
    <t>UA12020150070024231</t>
  </si>
  <si>
    <t>UA12020150080063791</t>
  </si>
  <si>
    <t>UA12020150100014682</t>
  </si>
  <si>
    <t>UA12020150110035656</t>
  </si>
  <si>
    <t>UA12020150120048136</t>
  </si>
  <si>
    <t>UA12020150130030559</t>
  </si>
  <si>
    <t>UA12020150140019111</t>
  </si>
  <si>
    <t>UA12020150150033448</t>
  </si>
  <si>
    <t>UA12020150160044601</t>
  </si>
  <si>
    <t>UA12020150170079190</t>
  </si>
  <si>
    <t>UA12020150180088073</t>
  </si>
  <si>
    <t>UA12020150190068810</t>
  </si>
  <si>
    <t>UA12020150200024693</t>
  </si>
  <si>
    <t>UA12020150210046182</t>
  </si>
  <si>
    <t>UA12020150220064614</t>
  </si>
  <si>
    <t>UA12020150230072847</t>
  </si>
  <si>
    <t>UA12020150240051085</t>
  </si>
  <si>
    <t>UA12020150250091063</t>
  </si>
  <si>
    <t>UA12020150260094343</t>
  </si>
  <si>
    <t>UA12020150270013345</t>
  </si>
  <si>
    <t>UA12020150280034680</t>
  </si>
  <si>
    <t>UA12020150290063116</t>
  </si>
  <si>
    <t>UA12020150300056535</t>
  </si>
  <si>
    <t>UA12020150310089201</t>
  </si>
  <si>
    <t>UA12020150320049411</t>
  </si>
  <si>
    <t>UA12020150330025295</t>
  </si>
  <si>
    <t>UA12020170000068526</t>
  </si>
  <si>
    <t>UA12020170010095010</t>
  </si>
  <si>
    <t>UA12020170030040029</t>
  </si>
  <si>
    <t>UA12020190000075117</t>
  </si>
  <si>
    <t>UA12020190020045582</t>
  </si>
  <si>
    <t>UA12020190030047371</t>
  </si>
  <si>
    <t>UA12020190040050442</t>
  </si>
  <si>
    <t>UA12020190050056921</t>
  </si>
  <si>
    <t>UA12020190060092600</t>
  </si>
  <si>
    <t>UA12020190070095886</t>
  </si>
  <si>
    <t>UA12020190080056425</t>
  </si>
  <si>
    <t>UA12020190090046672</t>
  </si>
  <si>
    <t>UA12020190100030795</t>
  </si>
  <si>
    <t>UA12020190120074878</t>
  </si>
  <si>
    <t>UA12020190130048374</t>
  </si>
  <si>
    <t>UA12020190140082192</t>
  </si>
  <si>
    <t>UA12020190150068136</t>
  </si>
  <si>
    <t>UA12020190160067887</t>
  </si>
  <si>
    <t>UA12020190170090002</t>
  </si>
  <si>
    <t>UA12020190180081726</t>
  </si>
  <si>
    <t>UA12020190190054664</t>
  </si>
  <si>
    <t>UA12020210000032285</t>
  </si>
  <si>
    <t>UA12020210010051215</t>
  </si>
  <si>
    <t>UA12020210020071794</t>
  </si>
  <si>
    <t>UA12020210030086220</t>
  </si>
  <si>
    <t>UA12020210040099872</t>
  </si>
  <si>
    <t>UA12020210050062970</t>
  </si>
  <si>
    <t>UA12020230000085693</t>
  </si>
  <si>
    <t>UA12020230010080639</t>
  </si>
  <si>
    <t>UA12020230020043986</t>
  </si>
  <si>
    <t>UA12020230030041599</t>
  </si>
  <si>
    <t>UA12020230040060643</t>
  </si>
  <si>
    <t>UA12020230050041667</t>
  </si>
  <si>
    <t>UA12020230060061617</t>
  </si>
  <si>
    <t>UA12020230070048537</t>
  </si>
  <si>
    <t>UA12020230080091859</t>
  </si>
  <si>
    <t>UA12020230090057027</t>
  </si>
  <si>
    <t>UA12020230100040238</t>
  </si>
  <si>
    <t>UA12020230110084781</t>
  </si>
  <si>
    <t>UA12020230120035097</t>
  </si>
  <si>
    <t>UA12020230130083100</t>
  </si>
  <si>
    <t>UA12020230140085978</t>
  </si>
  <si>
    <t>UA12020230150058808</t>
  </si>
  <si>
    <t>UA12020230160063282</t>
  </si>
  <si>
    <t>UA12020230170094373</t>
  </si>
  <si>
    <t>UA12020230180027146</t>
  </si>
  <si>
    <t>UA12020230190096732</t>
  </si>
  <si>
    <t>UA12020230200095035</t>
  </si>
  <si>
    <t>UA12020230220040327</t>
  </si>
  <si>
    <t>UA12020250000010438</t>
  </si>
  <si>
    <t>UA12020250010046556</t>
  </si>
  <si>
    <t>UA12020250020023942</t>
  </si>
  <si>
    <t>UA12020250030097498</t>
  </si>
  <si>
    <t>UA12020250050057051</t>
  </si>
  <si>
    <t>UA12020270000063450</t>
  </si>
  <si>
    <t>Солоне</t>
  </si>
  <si>
    <t>UA12020270010031228</t>
  </si>
  <si>
    <t>UA12020270020058542</t>
  </si>
  <si>
    <t>UA12020270030097177</t>
  </si>
  <si>
    <t>UA12020270040063378</t>
  </si>
  <si>
    <t>UA12020270050090775</t>
  </si>
  <si>
    <t>UA12020270060092134</t>
  </si>
  <si>
    <t>UA12020270080086742</t>
  </si>
  <si>
    <t>UA12020270090018990</t>
  </si>
  <si>
    <t>UA12020270100062130</t>
  </si>
  <si>
    <t>UA12020270110071869</t>
  </si>
  <si>
    <t>UA12020270120094077</t>
  </si>
  <si>
    <t>UA12020270130042947</t>
  </si>
  <si>
    <t>UA12020270140048657</t>
  </si>
  <si>
    <t>UA12020270150025467</t>
  </si>
  <si>
    <t>UA12020270160055167</t>
  </si>
  <si>
    <t>UA12020270170010211</t>
  </si>
  <si>
    <t>UA12020270180047869</t>
  </si>
  <si>
    <t>UA12020270190052199</t>
  </si>
  <si>
    <t>UA12020270200016134</t>
  </si>
  <si>
    <t>UA12020270210031634</t>
  </si>
  <si>
    <t>UA12020270230034840</t>
  </si>
  <si>
    <t>UA12020270240076544</t>
  </si>
  <si>
    <t>UA12020270250086666</t>
  </si>
  <si>
    <t>UA12020270260038415</t>
  </si>
  <si>
    <t>UA12020270270083086</t>
  </si>
  <si>
    <t>UA12020270280057929</t>
  </si>
  <si>
    <t>UA12020270300042885</t>
  </si>
  <si>
    <t>UA12020270310055390</t>
  </si>
  <si>
    <t>UA12020270320034552</t>
  </si>
  <si>
    <t>UA12020270330036186</t>
  </si>
  <si>
    <t>UA12020270340058994</t>
  </si>
  <si>
    <t>UA12020270360013326</t>
  </si>
  <si>
    <t>UA12020270370041732</t>
  </si>
  <si>
    <t>UA12020270380077079</t>
  </si>
  <si>
    <t>UA12020270390099109</t>
  </si>
  <si>
    <t>UA12020270400012123</t>
  </si>
  <si>
    <t>UA12020270410044739</t>
  </si>
  <si>
    <t>UA12020270420094870</t>
  </si>
  <si>
    <t>UA12020270430064318</t>
  </si>
  <si>
    <t>UA12020270440060300</t>
  </si>
  <si>
    <t>UA12020270450044197</t>
  </si>
  <si>
    <t>UA12020270460017163</t>
  </si>
  <si>
    <t>UA12020270470098655</t>
  </si>
  <si>
    <t>UA12020270480033054</t>
  </si>
  <si>
    <t>UA12020270490046652</t>
  </si>
  <si>
    <t>UA12020270500064056</t>
  </si>
  <si>
    <t>UA12020270510028436</t>
  </si>
  <si>
    <t>UA12020290000063321</t>
  </si>
  <si>
    <t>UA12020290010050775</t>
  </si>
  <si>
    <t>UA12020290020045775</t>
  </si>
  <si>
    <t>UA12020290030040257</t>
  </si>
  <si>
    <t>UA12020290040084960</t>
  </si>
  <si>
    <t>Царичанська</t>
  </si>
  <si>
    <t>UA12020310000017431</t>
  </si>
  <si>
    <t>UA12020310010078504</t>
  </si>
  <si>
    <t>UA12020310020032558</t>
  </si>
  <si>
    <t>UA12020310030019206</t>
  </si>
  <si>
    <t>UA12020310040020066</t>
  </si>
  <si>
    <t>UA12020310050041559</t>
  </si>
  <si>
    <t>UA12020310060058477</t>
  </si>
  <si>
    <t>UA12020310070039514</t>
  </si>
  <si>
    <t>UA12020310080058443</t>
  </si>
  <si>
    <t>UA12020310100045933</t>
  </si>
  <si>
    <t>UA12020310110091718</t>
  </si>
  <si>
    <t>UA12020310130067836</t>
  </si>
  <si>
    <t>UA12020310140035466</t>
  </si>
  <si>
    <t>UA12020310150026639</t>
  </si>
  <si>
    <t>UA12020310160058062</t>
  </si>
  <si>
    <t>UA12020310170094760</t>
  </si>
  <si>
    <t>UA12020310180091529</t>
  </si>
  <si>
    <t>UA12020310190033982</t>
  </si>
  <si>
    <t>UA12020310200043058</t>
  </si>
  <si>
    <t>UA12020310210051308</t>
  </si>
  <si>
    <t>UA12020310220035903</t>
  </si>
  <si>
    <t>UA12020310230057578</t>
  </si>
  <si>
    <t>UA12020330000076598</t>
  </si>
  <si>
    <t>UA12020330010081292</t>
  </si>
  <si>
    <t>UA12020330030020359</t>
  </si>
  <si>
    <t>UA12020330060074176</t>
  </si>
  <si>
    <t>UA12020330070070127</t>
  </si>
  <si>
    <t>UA12020330080091555</t>
  </si>
  <si>
    <t>UA12020330090088459</t>
  </si>
  <si>
    <t>UA12020330100099968</t>
  </si>
  <si>
    <t>UA12020330110043989</t>
  </si>
  <si>
    <t>UA12040010000018960</t>
  </si>
  <si>
    <t>UA12040010010084655</t>
  </si>
  <si>
    <t>UA12040010020046229</t>
  </si>
  <si>
    <t>UA12040010040092625</t>
  </si>
  <si>
    <t>UA12040010050059327</t>
  </si>
  <si>
    <t>UA12040010070094866</t>
  </si>
  <si>
    <t>UA12040010090011097</t>
  </si>
  <si>
    <t>UA12040010130096641</t>
  </si>
  <si>
    <t>UA12040010140089794</t>
  </si>
  <si>
    <t>UA12040010150037308</t>
  </si>
  <si>
    <t>UA12040010190082254</t>
  </si>
  <si>
    <t>UA12040010200097476</t>
  </si>
  <si>
    <t>UA12040010210051179</t>
  </si>
  <si>
    <t>UA12040010220096119</t>
  </si>
  <si>
    <t>UA12040010230081665</t>
  </si>
  <si>
    <t>UA12040010240039484</t>
  </si>
  <si>
    <t>UA12040010250015585</t>
  </si>
  <si>
    <t>UA12040010260073261</t>
  </si>
  <si>
    <t>UA12040010270079702</t>
  </si>
  <si>
    <t>UA12040010280077908</t>
  </si>
  <si>
    <t>Покровка</t>
  </si>
  <si>
    <t>UA12040010320095999</t>
  </si>
  <si>
    <t>UA12040010330012146</t>
  </si>
  <si>
    <t>UA12040010340023590</t>
  </si>
  <si>
    <t>UA12040010350093581</t>
  </si>
  <si>
    <t>UA12040010360050451</t>
  </si>
  <si>
    <t>UA12040010370025733</t>
  </si>
  <si>
    <t>UA12040010380090450</t>
  </si>
  <si>
    <t>UA12040010390061249</t>
  </si>
  <si>
    <t>UA12040010400087620</t>
  </si>
  <si>
    <t>UA12040010410065096</t>
  </si>
  <si>
    <t>UA12040010420071060</t>
  </si>
  <si>
    <t>UA12040030000066040</t>
  </si>
  <si>
    <t>UA12040030010058766</t>
  </si>
  <si>
    <t>UA12040030020066076</t>
  </si>
  <si>
    <t>UA12040030030080029</t>
  </si>
  <si>
    <t>UA12040030060045922</t>
  </si>
  <si>
    <t>UA12040030070060757</t>
  </si>
  <si>
    <t>UA12040030080011196</t>
  </si>
  <si>
    <t>UA12040030090045960</t>
  </si>
  <si>
    <t>UA12040030110026950</t>
  </si>
  <si>
    <t>UA12040050000057182</t>
  </si>
  <si>
    <t>UA12040050010019298</t>
  </si>
  <si>
    <t>UA12040050040097670</t>
  </si>
  <si>
    <t>UA12040050060048825</t>
  </si>
  <si>
    <t>UA12040050070095217</t>
  </si>
  <si>
    <t>UA12040050080040568</t>
  </si>
  <si>
    <t>UA12040050110093425</t>
  </si>
  <si>
    <t>UA12040050130084245</t>
  </si>
  <si>
    <t>UA12040050140097837</t>
  </si>
  <si>
    <t>UA12040050150080576</t>
  </si>
  <si>
    <t>UA12040050160086763</t>
  </si>
  <si>
    <t>UA12040050170023514</t>
  </si>
  <si>
    <t>UA12040050180091289</t>
  </si>
  <si>
    <t>UA12040050190053716</t>
  </si>
  <si>
    <t>UA12040050200019615</t>
  </si>
  <si>
    <t>UA12040050210040501</t>
  </si>
  <si>
    <t>UA12040050220095296</t>
  </si>
  <si>
    <t>UA12040050230080894</t>
  </si>
  <si>
    <t>UA12040050240041144</t>
  </si>
  <si>
    <t>UA12040050250063486</t>
  </si>
  <si>
    <t>UA12040050260055250</t>
  </si>
  <si>
    <t>UA12040050270019094</t>
  </si>
  <si>
    <t>UA12040050290056349</t>
  </si>
  <si>
    <t>UA12040050300070614</t>
  </si>
  <si>
    <t>UA12040050310091809</t>
  </si>
  <si>
    <t>UA12040050340064064</t>
  </si>
  <si>
    <t>UA12040050360096009</t>
  </si>
  <si>
    <t>UA12040050370040266</t>
  </si>
  <si>
    <t>UA12040050380014805</t>
  </si>
  <si>
    <t>UA12040050390019142</t>
  </si>
  <si>
    <t>UA12040050400077347</t>
  </si>
  <si>
    <t>UA12040050410083867</t>
  </si>
  <si>
    <t>UA12040050420076010</t>
  </si>
  <si>
    <t>UA12040050450037061</t>
  </si>
  <si>
    <t>UA12040050460089433</t>
  </si>
  <si>
    <t>UA12040050480097917</t>
  </si>
  <si>
    <t>UA12040070000083117</t>
  </si>
  <si>
    <t>UA12040070020057940</t>
  </si>
  <si>
    <t>UA12040070040036488</t>
  </si>
  <si>
    <t>UA12040070050069207</t>
  </si>
  <si>
    <t>UA12040070060047169</t>
  </si>
  <si>
    <t>UA12040070080057260</t>
  </si>
  <si>
    <t>UA12040070090017361</t>
  </si>
  <si>
    <t>UA12040070100021263</t>
  </si>
  <si>
    <t>UA12040090000029346</t>
  </si>
  <si>
    <t>UA12040090010047409</t>
  </si>
  <si>
    <t>UA12040090020018789</t>
  </si>
  <si>
    <t>UA12040090040019562</t>
  </si>
  <si>
    <t>UA12040090060021550</t>
  </si>
  <si>
    <t>UA12040090070029206</t>
  </si>
  <si>
    <t>UA12040090080024303</t>
  </si>
  <si>
    <t>UA12040090090038492</t>
  </si>
  <si>
    <t>UA12040090100052469</t>
  </si>
  <si>
    <t>UA12040090110040290</t>
  </si>
  <si>
    <t>UA12040110000091524</t>
  </si>
  <si>
    <t>UA12040110010051141</t>
  </si>
  <si>
    <t>UA12040110020065039</t>
  </si>
  <si>
    <t>UA12040110030019400</t>
  </si>
  <si>
    <t>UA12040110040062715</t>
  </si>
  <si>
    <t>UA12040130000037856</t>
  </si>
  <si>
    <t>UA12040130010018818</t>
  </si>
  <si>
    <t>UA12040130020018680</t>
  </si>
  <si>
    <t>UA12040130030021454</t>
  </si>
  <si>
    <t>UA12040130040083557</t>
  </si>
  <si>
    <t>UA12040130050040508</t>
  </si>
  <si>
    <t>UA12040130060016773</t>
  </si>
  <si>
    <t>UA12040130070018856</t>
  </si>
  <si>
    <t>Козаче</t>
  </si>
  <si>
    <t>UA12040130080014717</t>
  </si>
  <si>
    <t>UA12040130100038929</t>
  </si>
  <si>
    <t>UA12040130110027398</t>
  </si>
  <si>
    <t>UA12040130120012973</t>
  </si>
  <si>
    <t>UA12040130140015625</t>
  </si>
  <si>
    <t>UA12040130160075103</t>
  </si>
  <si>
    <t>UA12040130180014878</t>
  </si>
  <si>
    <t>UA12040130190097643</t>
  </si>
  <si>
    <t>UA12040130200018952</t>
  </si>
  <si>
    <t>UA12040130210076677</t>
  </si>
  <si>
    <t>UA12040130220024610</t>
  </si>
  <si>
    <t>UA12040130230016688</t>
  </si>
  <si>
    <t>UA12040150000015189</t>
  </si>
  <si>
    <t>UA12040150010056523</t>
  </si>
  <si>
    <t>UA12040150020083955</t>
  </si>
  <si>
    <t>UA12040150030054780</t>
  </si>
  <si>
    <t>UA12040170000019083</t>
  </si>
  <si>
    <t>UA12040170020049602</t>
  </si>
  <si>
    <t>UA12040170040020169</t>
  </si>
  <si>
    <t>UA12040170060058861</t>
  </si>
  <si>
    <t>UA12040170070072299</t>
  </si>
  <si>
    <t>UA12040170100050594</t>
  </si>
  <si>
    <t>UA12040170110038588</t>
  </si>
  <si>
    <t>UA12040170120077258</t>
  </si>
  <si>
    <t>UA12040170130081119</t>
  </si>
  <si>
    <t>UA12040170140028918</t>
  </si>
  <si>
    <t>UA12040170150068939</t>
  </si>
  <si>
    <t>UA12040170160077248</t>
  </si>
  <si>
    <t>UA12040170190041596</t>
  </si>
  <si>
    <t>UA12040170200031166</t>
  </si>
  <si>
    <t>UA12040170210048979</t>
  </si>
  <si>
    <t>UA12040170230025737</t>
  </si>
  <si>
    <t>UA12040170240075714</t>
  </si>
  <si>
    <t>UA12040170250011597</t>
  </si>
  <si>
    <t>UA12040170270027537</t>
  </si>
  <si>
    <t>UA12040170280038578</t>
  </si>
  <si>
    <t>UA12040170290033038</t>
  </si>
  <si>
    <t>UA12040170300065037</t>
  </si>
  <si>
    <t>UA12040170310084360</t>
  </si>
  <si>
    <t>UA12040170330017945</t>
  </si>
  <si>
    <t>UA12040170340035818</t>
  </si>
  <si>
    <t>UA12040170360080960</t>
  </si>
  <si>
    <t>UA12040170370033941</t>
  </si>
  <si>
    <t>UA12040170380040367</t>
  </si>
  <si>
    <t>UA12040170390060840</t>
  </si>
  <si>
    <t>UA12040170410029778</t>
  </si>
  <si>
    <t>UA12040170430088528</t>
  </si>
  <si>
    <t>UA12040170440058903</t>
  </si>
  <si>
    <t>UA12040170450064834</t>
  </si>
  <si>
    <t>UA12040170460042544</t>
  </si>
  <si>
    <t>UA12040190000056469</t>
  </si>
  <si>
    <t>UA12040190010019763</t>
  </si>
  <si>
    <t>UA12040190020061709</t>
  </si>
  <si>
    <t>UA12040190030048102</t>
  </si>
  <si>
    <t>UA12040190040010705</t>
  </si>
  <si>
    <t>UA12040190050067219</t>
  </si>
  <si>
    <t>UA12040190070025061</t>
  </si>
  <si>
    <t>UA12040190090099936</t>
  </si>
  <si>
    <t>UA12040190100016338</t>
  </si>
  <si>
    <t>UA12040190120072617</t>
  </si>
  <si>
    <t>UA12040190140070522</t>
  </si>
  <si>
    <t>UA12040190160096898</t>
  </si>
  <si>
    <t>UA12040190170050856</t>
  </si>
  <si>
    <t>UA12040190180032774</t>
  </si>
  <si>
    <t>UA12040190190022150</t>
  </si>
  <si>
    <t>UA12040190200043563</t>
  </si>
  <si>
    <t>UA12040190220092218</t>
  </si>
  <si>
    <t>UA12040190230019672</t>
  </si>
  <si>
    <t>UA12040190240019467</t>
  </si>
  <si>
    <t>UA12040190250070164</t>
  </si>
  <si>
    <t>UA12040190260056396</t>
  </si>
  <si>
    <t>UA12040210000039759</t>
  </si>
  <si>
    <t>UA12040210010024143</t>
  </si>
  <si>
    <t>UA12040210020041817</t>
  </si>
  <si>
    <t>UA12040210030066729</t>
  </si>
  <si>
    <t>UA12040210040085220</t>
  </si>
  <si>
    <t>UA12040210060068625</t>
  </si>
  <si>
    <t>UA12040210070085076</t>
  </si>
  <si>
    <t>UA12040210080071332</t>
  </si>
  <si>
    <t>UA12040210090073843</t>
  </si>
  <si>
    <t>UA12040210100085098</t>
  </si>
  <si>
    <t>UA12040210120027937</t>
  </si>
  <si>
    <t>UA12040210130061381</t>
  </si>
  <si>
    <t>UA12040210140097641</t>
  </si>
  <si>
    <t>UA12040210150095914</t>
  </si>
  <si>
    <t>UA12040210160070455</t>
  </si>
  <si>
    <t>UA12040210180064112</t>
  </si>
  <si>
    <t>UA12040210190046032</t>
  </si>
  <si>
    <t>UA12040210200016548</t>
  </si>
  <si>
    <t>UA12040210220063703</t>
  </si>
  <si>
    <t>UA12040210230031146</t>
  </si>
  <si>
    <t>UA12040210240057383</t>
  </si>
  <si>
    <t>UA12040210260010944</t>
  </si>
  <si>
    <t>UA12040210270046001</t>
  </si>
  <si>
    <t>UA12040210280020817</t>
  </si>
  <si>
    <t>UA12040230000099388</t>
  </si>
  <si>
    <t>UA12040230020058964</t>
  </si>
  <si>
    <t>UA12040230040041316</t>
  </si>
  <si>
    <t>UA12040230050028732</t>
  </si>
  <si>
    <t>UA12040230060052179</t>
  </si>
  <si>
    <t>UA12040230080069545</t>
  </si>
  <si>
    <t>UA12040230090028777</t>
  </si>
  <si>
    <t>UA12040230100071836</t>
  </si>
  <si>
    <t>UA12040230110085794</t>
  </si>
  <si>
    <t>UA12040230120065993</t>
  </si>
  <si>
    <t>UA12040230130039199</t>
  </si>
  <si>
    <t>UA12040230150070844</t>
  </si>
  <si>
    <t>UA12040230160022904</t>
  </si>
  <si>
    <t>UA12040230170020096</t>
  </si>
  <si>
    <t>UA12040230180049313</t>
  </si>
  <si>
    <t>Криворізький</t>
  </si>
  <si>
    <t>UA12060010000090992</t>
  </si>
  <si>
    <t>UA12060010010033935</t>
  </si>
  <si>
    <t>UA12060010030079283</t>
  </si>
  <si>
    <t>UA12060010040089204</t>
  </si>
  <si>
    <t>UA12060010070019071</t>
  </si>
  <si>
    <t>UA12060010080036668</t>
  </si>
  <si>
    <t>UA12060010100077508</t>
  </si>
  <si>
    <t>UA12060010110024596</t>
  </si>
  <si>
    <t>UA12060010140092736</t>
  </si>
  <si>
    <t>UA12060010150025842</t>
  </si>
  <si>
    <t>UA12060010160062363</t>
  </si>
  <si>
    <t>UA12060010180072096</t>
  </si>
  <si>
    <t>UA12060030000081794</t>
  </si>
  <si>
    <t>UA12060030010081795</t>
  </si>
  <si>
    <t>UA12060030020042764</t>
  </si>
  <si>
    <t>UA12060030030019225</t>
  </si>
  <si>
    <t>UA12060030050071143</t>
  </si>
  <si>
    <t>UA12060030060039036</t>
  </si>
  <si>
    <t>UA12060030070075381</t>
  </si>
  <si>
    <t>UA12060030090089608</t>
  </si>
  <si>
    <t>UA12060030100090024</t>
  </si>
  <si>
    <t>UA12060030110094783</t>
  </si>
  <si>
    <t>UA12060030120081751</t>
  </si>
  <si>
    <t>UA12060030140077231</t>
  </si>
  <si>
    <t>UA12060030150071998</t>
  </si>
  <si>
    <t>UA12060030160017248</t>
  </si>
  <si>
    <t>UA12060030180018562</t>
  </si>
  <si>
    <t>UA12060050000031212</t>
  </si>
  <si>
    <t>UA12060050010094800</t>
  </si>
  <si>
    <t>UA12060050020010915</t>
  </si>
  <si>
    <t>UA12060050030030273</t>
  </si>
  <si>
    <t>UA12060050040093692</t>
  </si>
  <si>
    <t>UA12060050050013824</t>
  </si>
  <si>
    <t>UA12060050060012646</t>
  </si>
  <si>
    <t>UA12060050090042935</t>
  </si>
  <si>
    <t>UA12060050100087641</t>
  </si>
  <si>
    <t>UA12060050110083691</t>
  </si>
  <si>
    <t>UA12060050120027678</t>
  </si>
  <si>
    <t>UA12060050160016556</t>
  </si>
  <si>
    <t>UA12060050180095869</t>
  </si>
  <si>
    <t>UA12060050190088598</t>
  </si>
  <si>
    <t>UA12060070000012840</t>
  </si>
  <si>
    <t>UA12060070010017226</t>
  </si>
  <si>
    <t>UA12060070040082236</t>
  </si>
  <si>
    <t>UA12060070050037853</t>
  </si>
  <si>
    <t>UA12060070060067261</t>
  </si>
  <si>
    <t>UA12060070080061698</t>
  </si>
  <si>
    <t>UA12060070090086979</t>
  </si>
  <si>
    <t>UA12060070110023245</t>
  </si>
  <si>
    <t>UA12060070120082286</t>
  </si>
  <si>
    <t>UA12060070130013050</t>
  </si>
  <si>
    <t>UA12060090000074553</t>
  </si>
  <si>
    <t>UA12060090020032486</t>
  </si>
  <si>
    <t>UA12060090030052761</t>
  </si>
  <si>
    <t>UA12060090050080731</t>
  </si>
  <si>
    <t>UA12060090060098921</t>
  </si>
  <si>
    <t>UA12060090070048382</t>
  </si>
  <si>
    <t>UA12060110000015305</t>
  </si>
  <si>
    <t>UA12060110010017047</t>
  </si>
  <si>
    <t>UA12060110020059006</t>
  </si>
  <si>
    <t>UA12060110040069264</t>
  </si>
  <si>
    <t>UA12060110070094347</t>
  </si>
  <si>
    <t>UA12060110080043036</t>
  </si>
  <si>
    <t>UA12060110090013689</t>
  </si>
  <si>
    <t>UA12060110100019423</t>
  </si>
  <si>
    <t>UA12060110110050829</t>
  </si>
  <si>
    <t>UA12060110130046364</t>
  </si>
  <si>
    <t>UA12060110140067149</t>
  </si>
  <si>
    <t>UA12060110160075552</t>
  </si>
  <si>
    <t>UA12060110170058491</t>
  </si>
  <si>
    <t>UA12060110180010266</t>
  </si>
  <si>
    <t>UA12060110190092975</t>
  </si>
  <si>
    <t>UA12060110200030635</t>
  </si>
  <si>
    <t>UA12060110210059319</t>
  </si>
  <si>
    <t>UA12060110220042037</t>
  </si>
  <si>
    <t>UA12060110230036907</t>
  </si>
  <si>
    <t>UA12060110240010739</t>
  </si>
  <si>
    <t>UA12060110260021702</t>
  </si>
  <si>
    <t>UA12060110280092124</t>
  </si>
  <si>
    <t>UA12060110300093069</t>
  </si>
  <si>
    <t>UA12060110310087309</t>
  </si>
  <si>
    <t>UA12060110330097766</t>
  </si>
  <si>
    <t>UA12060110340076603</t>
  </si>
  <si>
    <t>UA12060130000012028</t>
  </si>
  <si>
    <t>UA12060130010067974</t>
  </si>
  <si>
    <t>UA12060130020047187</t>
  </si>
  <si>
    <t>UA12060130030072882</t>
  </si>
  <si>
    <t>UA12060130040090469</t>
  </si>
  <si>
    <t>UA12060150000015198</t>
  </si>
  <si>
    <t>UA12060150010085786</t>
  </si>
  <si>
    <t>UA12060150030027881</t>
  </si>
  <si>
    <t>UA12060150050089575</t>
  </si>
  <si>
    <t>UA12060150060015288</t>
  </si>
  <si>
    <t>UA12060150080085827</t>
  </si>
  <si>
    <t>UA12060150090044522</t>
  </si>
  <si>
    <t>UA12060150130064122</t>
  </si>
  <si>
    <t>UA12060150140090022</t>
  </si>
  <si>
    <t>UA12060150150090309</t>
  </si>
  <si>
    <t>UA12060150160076261</t>
  </si>
  <si>
    <t>UA12060150170059080</t>
  </si>
  <si>
    <t>UA12060150180069614</t>
  </si>
  <si>
    <t>UA12060150190091488</t>
  </si>
  <si>
    <t>UA12060150200052557</t>
  </si>
  <si>
    <t>UA12060150210032596</t>
  </si>
  <si>
    <t>UA12060150230038710</t>
  </si>
  <si>
    <t>UA12060150240040868</t>
  </si>
  <si>
    <t>UA12060150250078986</t>
  </si>
  <si>
    <t>UA12060150260061376</t>
  </si>
  <si>
    <t>UA12060170000091033</t>
  </si>
  <si>
    <t>UA12060170010065850</t>
  </si>
  <si>
    <t>Покровський</t>
  </si>
  <si>
    <t>UA12060170030052932</t>
  </si>
  <si>
    <t>UA12060170050068450</t>
  </si>
  <si>
    <t>UA12060170060034150</t>
  </si>
  <si>
    <t>UA12060190000043514</t>
  </si>
  <si>
    <t>UA12060190020089497</t>
  </si>
  <si>
    <t>UA12060190030067627</t>
  </si>
  <si>
    <t>UA12060190040088760</t>
  </si>
  <si>
    <t>UA12060190060075905</t>
  </si>
  <si>
    <t>UA12060190070095082</t>
  </si>
  <si>
    <t>UA12060190080053890</t>
  </si>
  <si>
    <t>UA12060190090092180</t>
  </si>
  <si>
    <t>UA12060190150032175</t>
  </si>
  <si>
    <t>UA12060190160031670</t>
  </si>
  <si>
    <t>UA12060190180029589</t>
  </si>
  <si>
    <t>UA12060190200029132</t>
  </si>
  <si>
    <t>UA12060190210014452</t>
  </si>
  <si>
    <t>UA12060190230040472</t>
  </si>
  <si>
    <t>UA12060190250028257</t>
  </si>
  <si>
    <t>UA12060190260092738</t>
  </si>
  <si>
    <t>UA12060190270072893</t>
  </si>
  <si>
    <t>UA12060190280064758</t>
  </si>
  <si>
    <t>UA12060190290044381</t>
  </si>
  <si>
    <t>UA12060190310058556</t>
  </si>
  <si>
    <t>UA12060210000077302</t>
  </si>
  <si>
    <t>UA12060210010069836</t>
  </si>
  <si>
    <t>UA12060210020061113</t>
  </si>
  <si>
    <t>UA12060210040019758</t>
  </si>
  <si>
    <t>UA12060210050054444</t>
  </si>
  <si>
    <t>UA12060210060088798</t>
  </si>
  <si>
    <t>UA12060210080089175</t>
  </si>
  <si>
    <t>UA12060230000032833</t>
  </si>
  <si>
    <t>UA12060230010078581</t>
  </si>
  <si>
    <t>UA12060230020030998</t>
  </si>
  <si>
    <t>UA12060230040016933</t>
  </si>
  <si>
    <t>UA12060230050018129</t>
  </si>
  <si>
    <t>UA12060230060075261</t>
  </si>
  <si>
    <t>UA12060230090089573</t>
  </si>
  <si>
    <t>UA12060230100064041</t>
  </si>
  <si>
    <t>UA12060230110068919</t>
  </si>
  <si>
    <t>UA12060250000064393</t>
  </si>
  <si>
    <t>UA12060250010097606</t>
  </si>
  <si>
    <t>UA12060250020053088</t>
  </si>
  <si>
    <t>UA12060250030085932</t>
  </si>
  <si>
    <t>UA12060250040071031</t>
  </si>
  <si>
    <t>UA12060250050055092</t>
  </si>
  <si>
    <t>UA12060250070050068</t>
  </si>
  <si>
    <t>UA12060250080040682</t>
  </si>
  <si>
    <t>UA12060250100097222</t>
  </si>
  <si>
    <t>UA12060250110077453</t>
  </si>
  <si>
    <t>UA12060250120047824</t>
  </si>
  <si>
    <t>UA12060250130049303</t>
  </si>
  <si>
    <t>UA12060250140076809</t>
  </si>
  <si>
    <t>UA12060250160034499</t>
  </si>
  <si>
    <t>UA12060250170045191</t>
  </si>
  <si>
    <t>UA12060250180086420</t>
  </si>
  <si>
    <t>UA12060250200084710</t>
  </si>
  <si>
    <t>UA12060250220067325</t>
  </si>
  <si>
    <t>UA12060250240070200</t>
  </si>
  <si>
    <t>UA12060250250069843</t>
  </si>
  <si>
    <t>UA12060250260019792</t>
  </si>
  <si>
    <t>UA12060250280094802</t>
  </si>
  <si>
    <t>UA12060250310078794</t>
  </si>
  <si>
    <t>UA12060250330057690</t>
  </si>
  <si>
    <t>UA12060250340052285</t>
  </si>
  <si>
    <t>UA12060250360082053</t>
  </si>
  <si>
    <t>UA12060250370058589</t>
  </si>
  <si>
    <t>UA12060250380033979</t>
  </si>
  <si>
    <t>UA12060270000017282</t>
  </si>
  <si>
    <t>UA12060270020075244</t>
  </si>
  <si>
    <t>UA12060270050045553</t>
  </si>
  <si>
    <t>UA12060270090095244</t>
  </si>
  <si>
    <t>UA12060270100018547</t>
  </si>
  <si>
    <t>UA12060270120030835</t>
  </si>
  <si>
    <t>UA12060270160093010</t>
  </si>
  <si>
    <t>UA12060270170090047</t>
  </si>
  <si>
    <t>Новопетрівка</t>
  </si>
  <si>
    <t>UA12060270180092131</t>
  </si>
  <si>
    <t>UA12060270190047626</t>
  </si>
  <si>
    <t>UA12060270200025114</t>
  </si>
  <si>
    <t>UA12060270210095271</t>
  </si>
  <si>
    <t>UA12060270240041765</t>
  </si>
  <si>
    <t>UA12060270290073166</t>
  </si>
  <si>
    <t>UA12060290000039013</t>
  </si>
  <si>
    <t>UA12060290030071685</t>
  </si>
  <si>
    <t>UA12060290080099172</t>
  </si>
  <si>
    <t>UA12060290100039332</t>
  </si>
  <si>
    <t>UA12060290120077373</t>
  </si>
  <si>
    <t>UA12060290140043619</t>
  </si>
  <si>
    <t>UA12060290160077792</t>
  </si>
  <si>
    <t>Нікопольський</t>
  </si>
  <si>
    <t>UA12080010000029838</t>
  </si>
  <si>
    <t>UA12080010010085669</t>
  </si>
  <si>
    <t>UA12080010020082770</t>
  </si>
  <si>
    <t>UA12080010040024209</t>
  </si>
  <si>
    <t>UA12080010060030050</t>
  </si>
  <si>
    <t>UA12080010070022628</t>
  </si>
  <si>
    <t>UA12080010080079155</t>
  </si>
  <si>
    <t>UA12080030000022466</t>
  </si>
  <si>
    <t>UA12080030010018520</t>
  </si>
  <si>
    <t>UA12080030020078425</t>
  </si>
  <si>
    <t>UA12080030030011571</t>
  </si>
  <si>
    <t>UA12080030040092116</t>
  </si>
  <si>
    <t>UA12080030050032982</t>
  </si>
  <si>
    <t>UA12080030070067135</t>
  </si>
  <si>
    <t>UA12080030080052484</t>
  </si>
  <si>
    <t>UA12080030100056680</t>
  </si>
  <si>
    <t>UA12080030110094630</t>
  </si>
  <si>
    <t>UA12080030120098079</t>
  </si>
  <si>
    <t>UA12080030150022680</t>
  </si>
  <si>
    <t>UA12080050000062712</t>
  </si>
  <si>
    <t>Нікополь</t>
  </si>
  <si>
    <t>UA12080050010010114</t>
  </si>
  <si>
    <t>UA12080070000077032</t>
  </si>
  <si>
    <t>UA12080070010014643</t>
  </si>
  <si>
    <t>UA12080070020018373</t>
  </si>
  <si>
    <t>UA12080070050061518</t>
  </si>
  <si>
    <t>UA12080070070056460</t>
  </si>
  <si>
    <t>UA12080070080084551</t>
  </si>
  <si>
    <t>UA12080070110087871</t>
  </si>
  <si>
    <t>UA12080070120099614</t>
  </si>
  <si>
    <t>UA12080070140080267</t>
  </si>
  <si>
    <t>UA12080070170011935</t>
  </si>
  <si>
    <t>UA12080070180078011</t>
  </si>
  <si>
    <t>UA12080070200012145</t>
  </si>
  <si>
    <t>UA12080070220058713</t>
  </si>
  <si>
    <t>UA12080070230042747</t>
  </si>
  <si>
    <t>UA12080070240075893</t>
  </si>
  <si>
    <t>UA12080070250081054</t>
  </si>
  <si>
    <t>UA12080070260014034</t>
  </si>
  <si>
    <t>UA12080070310077178</t>
  </si>
  <si>
    <t>UA12080070320047959</t>
  </si>
  <si>
    <t>UA12080070330073055</t>
  </si>
  <si>
    <t>UA12080070340098334</t>
  </si>
  <si>
    <t>UA12080070380079475</t>
  </si>
  <si>
    <t>UA12080070390066499</t>
  </si>
  <si>
    <t>UA12080070400049015</t>
  </si>
  <si>
    <t>UA12080070430010130</t>
  </si>
  <si>
    <t>UA12080070450093999</t>
  </si>
  <si>
    <t>UA12080090000039979</t>
  </si>
  <si>
    <t>UA12080090010010311</t>
  </si>
  <si>
    <t>UA12080090030092333</t>
  </si>
  <si>
    <t>UA12080090060030285</t>
  </si>
  <si>
    <t>UA12080110000055958</t>
  </si>
  <si>
    <t>UA12080110010027403</t>
  </si>
  <si>
    <t>UA12080110020072046</t>
  </si>
  <si>
    <t>UA12080110050065340</t>
  </si>
  <si>
    <t>UA12080110060097952</t>
  </si>
  <si>
    <t>UA12080110080091652</t>
  </si>
  <si>
    <t>UA12080110090018546</t>
  </si>
  <si>
    <t>UA12080110100068248</t>
  </si>
  <si>
    <t>UA12080110120056938</t>
  </si>
  <si>
    <t>UA12080110130093541</t>
  </si>
  <si>
    <t>Томаківська</t>
  </si>
  <si>
    <t>UA12080130000071360</t>
  </si>
  <si>
    <t>UA12080130020011813</t>
  </si>
  <si>
    <t>UA12080130030032527</t>
  </si>
  <si>
    <t>UA12080130060026329</t>
  </si>
  <si>
    <t>UA12080130070031263</t>
  </si>
  <si>
    <t>UA12080130080018347</t>
  </si>
  <si>
    <t>UA12080130120042490</t>
  </si>
  <si>
    <t>UA12080130130043045</t>
  </si>
  <si>
    <t>UA12080130140098437</t>
  </si>
  <si>
    <t>UA12080130150035729</t>
  </si>
  <si>
    <t>UA12080130160044895</t>
  </si>
  <si>
    <t>UA12080130190054353</t>
  </si>
  <si>
    <t>UA12080130200091320</t>
  </si>
  <si>
    <t>UA12080130320016537</t>
  </si>
  <si>
    <t>UA12080130330094137</t>
  </si>
  <si>
    <t>UA12080150000061416</t>
  </si>
  <si>
    <t>UA12080150010074990</t>
  </si>
  <si>
    <t>UA12080150020055808</t>
  </si>
  <si>
    <t>UA12080150060035066</t>
  </si>
  <si>
    <t>UA12080150070082044</t>
  </si>
  <si>
    <t>Новомосковський</t>
  </si>
  <si>
    <t>UA12100010000093577</t>
  </si>
  <si>
    <t>UA12100010010056420</t>
  </si>
  <si>
    <t>UA12100010030067134</t>
  </si>
  <si>
    <t>UA12100010070090797</t>
  </si>
  <si>
    <t>UA12100010080032065</t>
  </si>
  <si>
    <t>UA12100010100011953</t>
  </si>
  <si>
    <t>UA12100010120032799</t>
  </si>
  <si>
    <t>UA12100010130038955</t>
  </si>
  <si>
    <t>UA12100010140030225</t>
  </si>
  <si>
    <t>UA12100010180098736</t>
  </si>
  <si>
    <t>UA12100010190016954</t>
  </si>
  <si>
    <t>UA12100010200028194</t>
  </si>
  <si>
    <t>UA12100010220023469</t>
  </si>
  <si>
    <t>UA12100010230097252</t>
  </si>
  <si>
    <t>UA12100010240095062</t>
  </si>
  <si>
    <t>UA12100030000084605</t>
  </si>
  <si>
    <t>UA12100030010063170</t>
  </si>
  <si>
    <t>UA12100030020083455</t>
  </si>
  <si>
    <t>UA12100030030035042</t>
  </si>
  <si>
    <t>UA12100030040088039</t>
  </si>
  <si>
    <t>UA12100030060010519</t>
  </si>
  <si>
    <t>UA12100030070077359</t>
  </si>
  <si>
    <t>UA12100030080089413</t>
  </si>
  <si>
    <t>UA12100050000045992</t>
  </si>
  <si>
    <t>UA12100050010075158</t>
  </si>
  <si>
    <t>UA12100050020065700</t>
  </si>
  <si>
    <t>UA12100050050027860</t>
  </si>
  <si>
    <t>UA12100050060051817</t>
  </si>
  <si>
    <t>UA12100050070079453</t>
  </si>
  <si>
    <t>UA12100050080089371</t>
  </si>
  <si>
    <t>UA12100050090077798</t>
  </si>
  <si>
    <t>UA12100050100042254</t>
  </si>
  <si>
    <t>UA12100050120044599</t>
  </si>
  <si>
    <t>UA12100050140033135</t>
  </si>
  <si>
    <t>UA12100050150050293</t>
  </si>
  <si>
    <t>UA12100050160041492</t>
  </si>
  <si>
    <t>UA12100050170019629</t>
  </si>
  <si>
    <t>UA12100050180049832</t>
  </si>
  <si>
    <t>UA12100050230094773</t>
  </si>
  <si>
    <t>UA12100050240044248</t>
  </si>
  <si>
    <t>UA12100050250041948</t>
  </si>
  <si>
    <t>UA12100050260038977</t>
  </si>
  <si>
    <t>UA12100050270066992</t>
  </si>
  <si>
    <t>UA12100050280089026</t>
  </si>
  <si>
    <t>UA12100050330082979</t>
  </si>
  <si>
    <t>UA12100050350014671</t>
  </si>
  <si>
    <t>UA12100050360029883</t>
  </si>
  <si>
    <t>UA12100070000011492</t>
  </si>
  <si>
    <t>UA12100070010038698</t>
  </si>
  <si>
    <t>UA12100090000022751</t>
  </si>
  <si>
    <t>UA12100090010016421</t>
  </si>
  <si>
    <t>UA12100090030080642</t>
  </si>
  <si>
    <t>UA12100090060059310</t>
  </si>
  <si>
    <t>UA12100090070012575</t>
  </si>
  <si>
    <t>UA12100090080078604</t>
  </si>
  <si>
    <t>UA12100090090035196</t>
  </si>
  <si>
    <t>UA12100090110035704</t>
  </si>
  <si>
    <t>UA12100090130045837</t>
  </si>
  <si>
    <t>UA12100090140099569</t>
  </si>
  <si>
    <t>UA12100090150093336</t>
  </si>
  <si>
    <t>UA12100090160037515</t>
  </si>
  <si>
    <t>UA12100090180042507</t>
  </si>
  <si>
    <t>UA12100110000043499</t>
  </si>
  <si>
    <t>UA12100110010053622</t>
  </si>
  <si>
    <t>UA12100110020073056</t>
  </si>
  <si>
    <t>UA12100110030054929</t>
  </si>
  <si>
    <t>UA12100110060092538</t>
  </si>
  <si>
    <t>UA12100110070068328</t>
  </si>
  <si>
    <t>UA12100110090040470</t>
  </si>
  <si>
    <t>Черкаська</t>
  </si>
  <si>
    <t>UA12100130000095653</t>
  </si>
  <si>
    <t>UA12100130020033754</t>
  </si>
  <si>
    <t>UA12100150000039396</t>
  </si>
  <si>
    <t>UA12100150010067767</t>
  </si>
  <si>
    <t>UA12100150020022394</t>
  </si>
  <si>
    <t>UA12100150030060981</t>
  </si>
  <si>
    <t>UA12100150040030982</t>
  </si>
  <si>
    <t>UA12100150050069208</t>
  </si>
  <si>
    <t>UA12100150060019477</t>
  </si>
  <si>
    <t>UA12100150070099349</t>
  </si>
  <si>
    <t>UA12100150080075270</t>
  </si>
  <si>
    <t>Павлоградський</t>
  </si>
  <si>
    <t>Богданівська</t>
  </si>
  <si>
    <t>UA12120010000087180</t>
  </si>
  <si>
    <t>UA12120010020096111</t>
  </si>
  <si>
    <t>UA12120010040054581</t>
  </si>
  <si>
    <t>UA12120010050052366</t>
  </si>
  <si>
    <t>UA12120010060074914</t>
  </si>
  <si>
    <t>UA12120010070073643</t>
  </si>
  <si>
    <t>UA12120010080093803</t>
  </si>
  <si>
    <t>UA12120010090077445</t>
  </si>
  <si>
    <t>UA12120010100059525</t>
  </si>
  <si>
    <t>UA12120030000075687</t>
  </si>
  <si>
    <t>UA12120030010031225</t>
  </si>
  <si>
    <t>UA12120030030062062</t>
  </si>
  <si>
    <t>UA12120030040044814</t>
  </si>
  <si>
    <t>UA12120030050099884</t>
  </si>
  <si>
    <t>UA12120030060028775</t>
  </si>
  <si>
    <t>UA12120030070060420</t>
  </si>
  <si>
    <t>UA12120030080022654</t>
  </si>
  <si>
    <t>UA12120030110065337</t>
  </si>
  <si>
    <t>UA12120030120030830</t>
  </si>
  <si>
    <t>UA12120030130050827</t>
  </si>
  <si>
    <t>UA12120030150063012</t>
  </si>
  <si>
    <t>UA12120030160058681</t>
  </si>
  <si>
    <t>Межиріцька</t>
  </si>
  <si>
    <t>UA12120050000027007</t>
  </si>
  <si>
    <t>UA12120050010049608</t>
  </si>
  <si>
    <t>UA12120050020016905</t>
  </si>
  <si>
    <t>UA12120050040068886</t>
  </si>
  <si>
    <t>UA12120050050027694</t>
  </si>
  <si>
    <t>UA12120050060015880</t>
  </si>
  <si>
    <t>Новоолександрівське</t>
  </si>
  <si>
    <t>UA12120050070033100</t>
  </si>
  <si>
    <t>UA12120050080066699</t>
  </si>
  <si>
    <t>UA12120050090082756</t>
  </si>
  <si>
    <t>UA12120050100010486</t>
  </si>
  <si>
    <t>UA12120050110027297</t>
  </si>
  <si>
    <t>UA12120050120099504</t>
  </si>
  <si>
    <t>UA12120070000057518</t>
  </si>
  <si>
    <t>UA12120070010055676</t>
  </si>
  <si>
    <t>UA12120110000010894</t>
  </si>
  <si>
    <t>UA12120110040069814</t>
  </si>
  <si>
    <t>UA12120110060026665</t>
  </si>
  <si>
    <t>UA12120110070088685</t>
  </si>
  <si>
    <t>UA12120110080010038</t>
  </si>
  <si>
    <t>UA12120110090061202</t>
  </si>
  <si>
    <t>UA12120110100097792</t>
  </si>
  <si>
    <t>UA12120130000021632</t>
  </si>
  <si>
    <t>UA12120130010052999</t>
  </si>
  <si>
    <t>UA12120130020024188</t>
  </si>
  <si>
    <t>UA12120130030047967</t>
  </si>
  <si>
    <t>UA12120130050033593</t>
  </si>
  <si>
    <t>UA12120130070020222</t>
  </si>
  <si>
    <t>UA12120130080062675</t>
  </si>
  <si>
    <t>UA12120130090024313</t>
  </si>
  <si>
    <t>UA12120130110089425</t>
  </si>
  <si>
    <t>UA12120130120082154</t>
  </si>
  <si>
    <t>UA12120130130015355</t>
  </si>
  <si>
    <t>UA12120130150057399</t>
  </si>
  <si>
    <t>UA12120130160096452</t>
  </si>
  <si>
    <t>UA12120130180023322</t>
  </si>
  <si>
    <t>UA12120130200074630</t>
  </si>
  <si>
    <t>UA12120130210073917</t>
  </si>
  <si>
    <t>UA12120130220087810</t>
  </si>
  <si>
    <t>UA12120130240018888</t>
  </si>
  <si>
    <t>UA12120130250073538</t>
  </si>
  <si>
    <t>UA12120130270079419</t>
  </si>
  <si>
    <t>UA12120130280061074</t>
  </si>
  <si>
    <t>UA12120130300066111</t>
  </si>
  <si>
    <t>UA12120130330013387</t>
  </si>
  <si>
    <t>UA12120130350035569</t>
  </si>
  <si>
    <t>UA12120130360086750</t>
  </si>
  <si>
    <t>UA12120130370019491</t>
  </si>
  <si>
    <t>UA12120130400080254</t>
  </si>
  <si>
    <t>UA12120130420038151</t>
  </si>
  <si>
    <t>UA12120130430089576</t>
  </si>
  <si>
    <t>UA12120130440041171</t>
  </si>
  <si>
    <t>UA12120130450057541</t>
  </si>
  <si>
    <t>Синельниківський</t>
  </si>
  <si>
    <t>UA12140010000024967</t>
  </si>
  <si>
    <t>UA12140010010018991</t>
  </si>
  <si>
    <t>UA12140010020050221</t>
  </si>
  <si>
    <t>UA12140010040085028</t>
  </si>
  <si>
    <t>UA12140010060021255</t>
  </si>
  <si>
    <t>UA12140010070013987</t>
  </si>
  <si>
    <t>UA12140010080098299</t>
  </si>
  <si>
    <t>UA12140010120055306</t>
  </si>
  <si>
    <t>UA12140010130099083</t>
  </si>
  <si>
    <t>UA12140010140023688</t>
  </si>
  <si>
    <t>UA12140010150033186</t>
  </si>
  <si>
    <t>UA12140010160065829</t>
  </si>
  <si>
    <t>UA12140010170021631</t>
  </si>
  <si>
    <t>UA12140010180035318</t>
  </si>
  <si>
    <t>UA12140030000091432</t>
  </si>
  <si>
    <t>UA12140030010030626</t>
  </si>
  <si>
    <t>UA12140030020051649</t>
  </si>
  <si>
    <t>UA12140030030059854</t>
  </si>
  <si>
    <t>UA12140030040056636</t>
  </si>
  <si>
    <t>UA12140030060090458</t>
  </si>
  <si>
    <t>UA12140030070074905</t>
  </si>
  <si>
    <t>UA12140030080018659</t>
  </si>
  <si>
    <t>UA12140030100092874</t>
  </si>
  <si>
    <t>UA12140030110034353</t>
  </si>
  <si>
    <t>UA12140030120071878</t>
  </si>
  <si>
    <t>UA12140030150096656</t>
  </si>
  <si>
    <t>UA12140030160055323</t>
  </si>
  <si>
    <t>UA12140030170058655</t>
  </si>
  <si>
    <t>UA12140030210035455</t>
  </si>
  <si>
    <t>UA12140030220032433</t>
  </si>
  <si>
    <t>UA12140030240076362</t>
  </si>
  <si>
    <t>UA12140030250065525</t>
  </si>
  <si>
    <t>UA12140030270088473</t>
  </si>
  <si>
    <t>UA12140030280071798</t>
  </si>
  <si>
    <t>UA12140030300016508</t>
  </si>
  <si>
    <t>UA12140030320011012</t>
  </si>
  <si>
    <t>UA12140030330072023</t>
  </si>
  <si>
    <t>UA12140030360079672</t>
  </si>
  <si>
    <t>UA12140030400069755</t>
  </si>
  <si>
    <t>UA12140030410068403</t>
  </si>
  <si>
    <t>UA12140030430041465</t>
  </si>
  <si>
    <t>UA12140030440093840</t>
  </si>
  <si>
    <t>UA12140030450017172</t>
  </si>
  <si>
    <t>UA12140030530021374</t>
  </si>
  <si>
    <t>UA12140030550056704</t>
  </si>
  <si>
    <t>UA12140030560042670</t>
  </si>
  <si>
    <t>UA12140050000051356</t>
  </si>
  <si>
    <t>UA12140050010042898</t>
  </si>
  <si>
    <t>UA12140050020044427</t>
  </si>
  <si>
    <t>UA12140050030088754</t>
  </si>
  <si>
    <t>UA12140050050032395</t>
  </si>
  <si>
    <t>UA12140050060035267</t>
  </si>
  <si>
    <t>UA12140050070096141</t>
  </si>
  <si>
    <t>UA12140050080041206</t>
  </si>
  <si>
    <t>UA12140050110082244</t>
  </si>
  <si>
    <t>UA12140050120080955</t>
  </si>
  <si>
    <t>UA12140050140096397</t>
  </si>
  <si>
    <t>UA12140050160098095</t>
  </si>
  <si>
    <t>UA12140070000025486</t>
  </si>
  <si>
    <t>UA12140070010075852</t>
  </si>
  <si>
    <t>UA12140070020052079</t>
  </si>
  <si>
    <t>UA12140070030068285</t>
  </si>
  <si>
    <t>UA12140070040095137</t>
  </si>
  <si>
    <t>UA12140070050075144</t>
  </si>
  <si>
    <t>UA12140070070051590</t>
  </si>
  <si>
    <t>UA12140070090030495</t>
  </si>
  <si>
    <t>UA12140070100052733</t>
  </si>
  <si>
    <t>UA12140070120093120</t>
  </si>
  <si>
    <t>UA12140070130060681</t>
  </si>
  <si>
    <t>UA12140070140091860</t>
  </si>
  <si>
    <t>UA12140070160021331</t>
  </si>
  <si>
    <t>UA12140070170058287</t>
  </si>
  <si>
    <t>UA12140070210051529</t>
  </si>
  <si>
    <t>UA12140070230094184</t>
  </si>
  <si>
    <t>UA12140070240084307</t>
  </si>
  <si>
    <t>UA12140070250013346</t>
  </si>
  <si>
    <t>UA12140070260036542</t>
  </si>
  <si>
    <t>UA12140090000053443</t>
  </si>
  <si>
    <t>UA12140090010084370</t>
  </si>
  <si>
    <t>UA12140090030091183</t>
  </si>
  <si>
    <t>UA12140090040078235</t>
  </si>
  <si>
    <t>UA12140090050093673</t>
  </si>
  <si>
    <t>UA12140090070096574</t>
  </si>
  <si>
    <t>UA12140090150023917</t>
  </si>
  <si>
    <t>UA12140110000060935</t>
  </si>
  <si>
    <t>UA12140110010072197</t>
  </si>
  <si>
    <t>UA12140110020066304</t>
  </si>
  <si>
    <t>UA12140110030058836</t>
  </si>
  <si>
    <t>UA12140110050093170</t>
  </si>
  <si>
    <t>UA12140110090040879</t>
  </si>
  <si>
    <t>UA12140110100059778</t>
  </si>
  <si>
    <t>UA12140110110076751</t>
  </si>
  <si>
    <t>UA12140110120051582</t>
  </si>
  <si>
    <t>UA12140110130015110</t>
  </si>
  <si>
    <t>UA12140130000052990</t>
  </si>
  <si>
    <t>UA12140130020065418</t>
  </si>
  <si>
    <t>UA12140130030041606</t>
  </si>
  <si>
    <t>UA12140130040052348</t>
  </si>
  <si>
    <t>UA12140150000054570</t>
  </si>
  <si>
    <t>UA12140150010037835</t>
  </si>
  <si>
    <t>UA12140150020044277</t>
  </si>
  <si>
    <t>UA12140150030098333</t>
  </si>
  <si>
    <t>UA12140150070089296</t>
  </si>
  <si>
    <t>UA12140150080055286</t>
  </si>
  <si>
    <t>UA12140150110089447</t>
  </si>
  <si>
    <t>UA12140150140033906</t>
  </si>
  <si>
    <t>UA12140150150038759</t>
  </si>
  <si>
    <t>UA12140150160062525</t>
  </si>
  <si>
    <t>UA12140150180097966</t>
  </si>
  <si>
    <t>UA12140150200072261</t>
  </si>
  <si>
    <t>UA12140150230037603</t>
  </si>
  <si>
    <t>UA12140150260080393</t>
  </si>
  <si>
    <t>UA12140150280013233</t>
  </si>
  <si>
    <t>UA12140150300026776</t>
  </si>
  <si>
    <t>UA12140170000037152</t>
  </si>
  <si>
    <t>UA12140170020038865</t>
  </si>
  <si>
    <t>UA12140170030045990</t>
  </si>
  <si>
    <t>UA12140170060034752</t>
  </si>
  <si>
    <t>UA12140170080068153</t>
  </si>
  <si>
    <t>UA12140170090081447</t>
  </si>
  <si>
    <t>UA12140170100027961</t>
  </si>
  <si>
    <t>UA12140170110053504</t>
  </si>
  <si>
    <t>UA12140170120043683</t>
  </si>
  <si>
    <t>UA12140170140032592</t>
  </si>
  <si>
    <t>UA12140170150086626</t>
  </si>
  <si>
    <t>UA12140170170021302</t>
  </si>
  <si>
    <t>UA12140190000047361</t>
  </si>
  <si>
    <t>UA12140190020061492</t>
  </si>
  <si>
    <t>UA12140190090050429</t>
  </si>
  <si>
    <t>UA12140190100082519</t>
  </si>
  <si>
    <t>UA12140190110052804</t>
  </si>
  <si>
    <t>UA12140210000089021</t>
  </si>
  <si>
    <t>UA12140210010011011</t>
  </si>
  <si>
    <t>Петропавлівська</t>
  </si>
  <si>
    <t>UA12140230000057328</t>
  </si>
  <si>
    <t>UA12140230020044291</t>
  </si>
  <si>
    <t>UA12140230030032307</t>
  </si>
  <si>
    <t>UA12140230040057794</t>
  </si>
  <si>
    <t>UA12140230060099460</t>
  </si>
  <si>
    <t>UA12140230070011039</t>
  </si>
  <si>
    <t>UA12140250000015858</t>
  </si>
  <si>
    <t>UA12140250030041935</t>
  </si>
  <si>
    <t>UA12140250070084662</t>
  </si>
  <si>
    <t>UA12140250090081234</t>
  </si>
  <si>
    <t>UA12140250110096261</t>
  </si>
  <si>
    <t>UA12140250120083091</t>
  </si>
  <si>
    <t>UA12140250130017944</t>
  </si>
  <si>
    <t>UA12140250160030521</t>
  </si>
  <si>
    <t>UA12140250170037054</t>
  </si>
  <si>
    <t>UA12140250220036942</t>
  </si>
  <si>
    <t>UA12140250230043262</t>
  </si>
  <si>
    <t>UA12140250240067012</t>
  </si>
  <si>
    <t>UA12140250250051030</t>
  </si>
  <si>
    <t>UA12140250260037413</t>
  </si>
  <si>
    <t>UA12140250290060133</t>
  </si>
  <si>
    <t>UA12140250300025916</t>
  </si>
  <si>
    <t>UA12140250320037674</t>
  </si>
  <si>
    <t>UA12140250350012469</t>
  </si>
  <si>
    <t>UA12140250360080577</t>
  </si>
  <si>
    <t>UA12140250370092832</t>
  </si>
  <si>
    <t>UA12140250390091772</t>
  </si>
  <si>
    <t>UA12140250400016915</t>
  </si>
  <si>
    <t>UA12140250410034356</t>
  </si>
  <si>
    <t>UA12140250440065121</t>
  </si>
  <si>
    <t>UA12140250470075319</t>
  </si>
  <si>
    <t>UA12140250500021100</t>
  </si>
  <si>
    <t>UA12140270000072109</t>
  </si>
  <si>
    <t>UA12140270010035142</t>
  </si>
  <si>
    <t>UA12140270030048956</t>
  </si>
  <si>
    <t>UA12140270040068908</t>
  </si>
  <si>
    <t>UA12140270060051174</t>
  </si>
  <si>
    <t>UA12140270080092528</t>
  </si>
  <si>
    <t>UA12140270120038324</t>
  </si>
  <si>
    <t>UA12140270130046161</t>
  </si>
  <si>
    <t>UA12140270140057155</t>
  </si>
  <si>
    <t>UA12140270180099525</t>
  </si>
  <si>
    <t>UA12140270210063776</t>
  </si>
  <si>
    <t>UA12140270220052330</t>
  </si>
  <si>
    <t>UA12140270230096189</t>
  </si>
  <si>
    <t>UA12140270240097485</t>
  </si>
  <si>
    <t>UA12140270250053625</t>
  </si>
  <si>
    <t>UA12140270260033937</t>
  </si>
  <si>
    <t>UA12140270300078839</t>
  </si>
  <si>
    <t>UA12140270310066777</t>
  </si>
  <si>
    <t>UA12140270320031733</t>
  </si>
  <si>
    <t>UA12140270350092741</t>
  </si>
  <si>
    <t>UA12140270360097453</t>
  </si>
  <si>
    <t>UA12140270390020436</t>
  </si>
  <si>
    <t>UA12140270400013628</t>
  </si>
  <si>
    <t>UA12140270420075592</t>
  </si>
  <si>
    <t>UA12140270430059840</t>
  </si>
  <si>
    <t>UA12140270440018946</t>
  </si>
  <si>
    <t>UA12140270450053406</t>
  </si>
  <si>
    <t>UA12140270470042863</t>
  </si>
  <si>
    <t>UA12140290000032227</t>
  </si>
  <si>
    <t>UA12140290030081929</t>
  </si>
  <si>
    <t>UA12140290040033625</t>
  </si>
  <si>
    <t>UA12140290050078156</t>
  </si>
  <si>
    <t>UA12140290060022798</t>
  </si>
  <si>
    <t>UA12140290070047832</t>
  </si>
  <si>
    <t>UA12140290080026333</t>
  </si>
  <si>
    <t>UA12140290090093887</t>
  </si>
  <si>
    <t>UA12140290100076778</t>
  </si>
  <si>
    <t>UA12140310000078816</t>
  </si>
  <si>
    <t>UA12140310010049426</t>
  </si>
  <si>
    <t>UA12140330000063909</t>
  </si>
  <si>
    <t>UA12140330010029935</t>
  </si>
  <si>
    <t>UA12140330030023310</t>
  </si>
  <si>
    <t>UA12140330040069838</t>
  </si>
  <si>
    <t>UA12140330060082423</t>
  </si>
  <si>
    <t>UA12140330070095121</t>
  </si>
  <si>
    <t>UA12140330080067472</t>
  </si>
  <si>
    <t>UA12140330090066483</t>
  </si>
  <si>
    <t>UA12140330120096380</t>
  </si>
  <si>
    <t>UA12140330130094533</t>
  </si>
  <si>
    <t>UA12140330150016171</t>
  </si>
  <si>
    <t>UA12140330160090106</t>
  </si>
  <si>
    <t>UA12140330180041892</t>
  </si>
  <si>
    <t>UA12140330190045860</t>
  </si>
  <si>
    <t>UA12140330200066800</t>
  </si>
  <si>
    <t>UA12140330210052480</t>
  </si>
  <si>
    <t>UA12140330220030712</t>
  </si>
  <si>
    <t>UA12140330240064125</t>
  </si>
  <si>
    <t>UA12140350000058140</t>
  </si>
  <si>
    <t>UA12140350010019723</t>
  </si>
  <si>
    <t>UA12140350020040274</t>
  </si>
  <si>
    <t>UA12140350050057234</t>
  </si>
  <si>
    <t>UA12140350060076899</t>
  </si>
  <si>
    <t>UA12140350070019608</t>
  </si>
  <si>
    <t>UA12140350080021855</t>
  </si>
  <si>
    <t>UA12140350090067208</t>
  </si>
  <si>
    <t>UA12140350110097220</t>
  </si>
  <si>
    <t>UA12140370000059352</t>
  </si>
  <si>
    <t>UA12140370030022652</t>
  </si>
  <si>
    <t>UA12140370050060831</t>
  </si>
  <si>
    <t>UA12140370070030974</t>
  </si>
  <si>
    <t>Донецька</t>
  </si>
  <si>
    <t>Берестове</t>
  </si>
  <si>
    <t>Лазарівка</t>
  </si>
  <si>
    <t>Первомайський</t>
  </si>
  <si>
    <t>Киселівка</t>
  </si>
  <si>
    <t>Краматорський</t>
  </si>
  <si>
    <t>Старорайське</t>
  </si>
  <si>
    <t>Каленики</t>
  </si>
  <si>
    <t>Шахівська</t>
  </si>
  <si>
    <t>Житомирська</t>
  </si>
  <si>
    <t>Бердичівський</t>
  </si>
  <si>
    <t>Андрушівська</t>
  </si>
  <si>
    <t>Верхівня</t>
  </si>
  <si>
    <t>Карабчиїв</t>
  </si>
  <si>
    <t>Кордонівка</t>
  </si>
  <si>
    <t>Мовчанівка</t>
  </si>
  <si>
    <t>Рогачі</t>
  </si>
  <si>
    <t>Семенівська</t>
  </si>
  <si>
    <t>Житомирський</t>
  </si>
  <si>
    <t>Брусилівська</t>
  </si>
  <si>
    <t>Биків</t>
  </si>
  <si>
    <t>Дивин</t>
  </si>
  <si>
    <t>Западня</t>
  </si>
  <si>
    <t>Карабачин</t>
  </si>
  <si>
    <t>Ковганівка</t>
  </si>
  <si>
    <t>Костівці</t>
  </si>
  <si>
    <t>Містечко</t>
  </si>
  <si>
    <t>Озера</t>
  </si>
  <si>
    <t>Пилипонка</t>
  </si>
  <si>
    <t>Покришів</t>
  </si>
  <si>
    <t>Привороття</t>
  </si>
  <si>
    <t>Скочище</t>
  </si>
  <si>
    <t>Соловіївка</t>
  </si>
  <si>
    <t>Старицьке</t>
  </si>
  <si>
    <t>Яструбенька</t>
  </si>
  <si>
    <t>Волицька</t>
  </si>
  <si>
    <t>Городоцька</t>
  </si>
  <si>
    <t>Нова Буда</t>
  </si>
  <si>
    <t>Станишівська</t>
  </si>
  <si>
    <t>Харитонівська</t>
  </si>
  <si>
    <t>Коростенський</t>
  </si>
  <si>
    <t>Іршанська</t>
  </si>
  <si>
    <t>Винарівка</t>
  </si>
  <si>
    <t>Ємилівка</t>
  </si>
  <si>
    <t>Шатрище</t>
  </si>
  <si>
    <t>Малинська</t>
  </si>
  <si>
    <t>Олевська</t>
  </si>
  <si>
    <t>Радовель</t>
  </si>
  <si>
    <t>Садибне</t>
  </si>
  <si>
    <t>Брониківська</t>
  </si>
  <si>
    <t>Закарпатська</t>
  </si>
  <si>
    <t>Берегівський</t>
  </si>
  <si>
    <t>Бадів</t>
  </si>
  <si>
    <t>Баркасово</t>
  </si>
  <si>
    <t>Серне</t>
  </si>
  <si>
    <t>Мукачівський</t>
  </si>
  <si>
    <t>Рахівський</t>
  </si>
  <si>
    <t>Тячівський</t>
  </si>
  <si>
    <t>Нересницька</t>
  </si>
  <si>
    <t>Ужгородський</t>
  </si>
  <si>
    <t>Хустський</t>
  </si>
  <si>
    <t>Косів Верх</t>
  </si>
  <si>
    <t>Завийка</t>
  </si>
  <si>
    <t>Лопушне</t>
  </si>
  <si>
    <t>Синевир</t>
  </si>
  <si>
    <t>Запорізька</t>
  </si>
  <si>
    <t>Трояни</t>
  </si>
  <si>
    <t>Чернігівська</t>
  </si>
  <si>
    <t>Запорізький</t>
  </si>
  <si>
    <t>Долинська</t>
  </si>
  <si>
    <t>Рибальське</t>
  </si>
  <si>
    <t>Біляївка</t>
  </si>
  <si>
    <t>Вівчарне</t>
  </si>
  <si>
    <t>Значкове</t>
  </si>
  <si>
    <t>Поди</t>
  </si>
  <si>
    <t>Резедівка</t>
  </si>
  <si>
    <t>Семененкове</t>
  </si>
  <si>
    <t>Івано-Франківська</t>
  </si>
  <si>
    <t>Івано-Франківський</t>
  </si>
  <si>
    <t>Космач</t>
  </si>
  <si>
    <t>Камінне</t>
  </si>
  <si>
    <t>Калуський</t>
  </si>
  <si>
    <t>Коломийський</t>
  </si>
  <si>
    <t>Вербівці</t>
  </si>
  <si>
    <t>Косівський</t>
  </si>
  <si>
    <t>Надвірнянський</t>
  </si>
  <si>
    <t>Надвірнянська</t>
  </si>
  <si>
    <t>Постоята</t>
  </si>
  <si>
    <t>Київська</t>
  </si>
  <si>
    <t>Гайок</t>
  </si>
  <si>
    <t>Бориспільський</t>
  </si>
  <si>
    <t>Студениківська</t>
  </si>
  <si>
    <t>Броварський</t>
  </si>
  <si>
    <t>Коржі</t>
  </si>
  <si>
    <t>Княжичі</t>
  </si>
  <si>
    <t>Пухівка</t>
  </si>
  <si>
    <t>Бучанський</t>
  </si>
  <si>
    <t>Борщагівська</t>
  </si>
  <si>
    <t>Коцюбинське</t>
  </si>
  <si>
    <t>Димерська</t>
  </si>
  <si>
    <t>Обухівський</t>
  </si>
  <si>
    <t>Підгірці</t>
  </si>
  <si>
    <t>Ржищівська</t>
  </si>
  <si>
    <t>Стайки</t>
  </si>
  <si>
    <t>Фастівський</t>
  </si>
  <si>
    <t>Жорнівка</t>
  </si>
  <si>
    <t>Томашівська</t>
  </si>
  <si>
    <t>Кощіївка</t>
  </si>
  <si>
    <t>Кіровоградська</t>
  </si>
  <si>
    <t>Голованівський</t>
  </si>
  <si>
    <t>Подільський</t>
  </si>
  <si>
    <t>Новоукраїнський</t>
  </si>
  <si>
    <t>Помічнянська</t>
  </si>
  <si>
    <t>Олександрійський</t>
  </si>
  <si>
    <t>Пустельникове</t>
  </si>
  <si>
    <t>Олімпіадівка</t>
  </si>
  <si>
    <t>Хмельницький</t>
  </si>
  <si>
    <t>Земляне</t>
  </si>
  <si>
    <t>Львівська</t>
  </si>
  <si>
    <t>Старе Село</t>
  </si>
  <si>
    <t>Львівський</t>
  </si>
  <si>
    <t>Куликівська</t>
  </si>
  <si>
    <t>Самбірський</t>
  </si>
  <si>
    <t>Стрийський</t>
  </si>
  <si>
    <t>Червоноградський</t>
  </si>
  <si>
    <t>Яворівський</t>
  </si>
  <si>
    <t>Київ</t>
  </si>
  <si>
    <t>Одеська</t>
  </si>
  <si>
    <t>Березівський</t>
  </si>
  <si>
    <t>Ставкове</t>
  </si>
  <si>
    <t>Новокальчевська</t>
  </si>
  <si>
    <t>Раухівська</t>
  </si>
  <si>
    <t>Розквітівська</t>
  </si>
  <si>
    <t>Білгород-Дністровський</t>
  </si>
  <si>
    <t>Кулевчанська</t>
  </si>
  <si>
    <t>Плахтіївська</t>
  </si>
  <si>
    <t>Успенівська</t>
  </si>
  <si>
    <t>Болградський</t>
  </si>
  <si>
    <t>Арциз</t>
  </si>
  <si>
    <t>Городненська</t>
  </si>
  <si>
    <t>Одеський</t>
  </si>
  <si>
    <t>Мале</t>
  </si>
  <si>
    <t>Теплодарська</t>
  </si>
  <si>
    <t>Яськівська</t>
  </si>
  <si>
    <t>Арчепитівка</t>
  </si>
  <si>
    <t>Роздільнянський</t>
  </si>
  <si>
    <t>Великоплосківська</t>
  </si>
  <si>
    <t>Кременчуцький</t>
  </si>
  <si>
    <t>Жуки</t>
  </si>
  <si>
    <t>Бутенки</t>
  </si>
  <si>
    <t>Грушківка</t>
  </si>
  <si>
    <t>Миргородський</t>
  </si>
  <si>
    <t>Шмиглі</t>
  </si>
  <si>
    <t>Розбишівка</t>
  </si>
  <si>
    <t>Полтавський</t>
  </si>
  <si>
    <t>Свічкареве</t>
  </si>
  <si>
    <t>Одарюківка</t>
  </si>
  <si>
    <t>Лучки</t>
  </si>
  <si>
    <t>Білухівка</t>
  </si>
  <si>
    <t>Машівська</t>
  </si>
  <si>
    <t>Бридуни</t>
  </si>
  <si>
    <t>Заворскло</t>
  </si>
  <si>
    <t>Копили</t>
  </si>
  <si>
    <t>Мале Микільське</t>
  </si>
  <si>
    <t>Дубенський</t>
  </si>
  <si>
    <t>Крупецька</t>
  </si>
  <si>
    <t>Табачуки</t>
  </si>
  <si>
    <t>Малі Гайки</t>
  </si>
  <si>
    <t>Рівненський</t>
  </si>
  <si>
    <t>Терентіїв</t>
  </si>
  <si>
    <t>Сарненський</t>
  </si>
  <si>
    <t>Сумська</t>
  </si>
  <si>
    <t>Конотопський</t>
  </si>
  <si>
    <t>Романчукове</t>
  </si>
  <si>
    <t>Чернеча Слобода</t>
  </si>
  <si>
    <t>Охтирський</t>
  </si>
  <si>
    <t>Кударі</t>
  </si>
  <si>
    <t>Неплатине</t>
  </si>
  <si>
    <t>Роменський</t>
  </si>
  <si>
    <t>Королівщина</t>
  </si>
  <si>
    <t>Москівщина</t>
  </si>
  <si>
    <t>Овлаші</t>
  </si>
  <si>
    <t>Плавинище</t>
  </si>
  <si>
    <t>Ріпки</t>
  </si>
  <si>
    <t>Салогубівка</t>
  </si>
  <si>
    <t>Скрипалі</t>
  </si>
  <si>
    <t>Сумський</t>
  </si>
  <si>
    <t>Бранцівка</t>
  </si>
  <si>
    <t>Миропільське</t>
  </si>
  <si>
    <t>Нижня Сироватка</t>
  </si>
  <si>
    <t>Білани</t>
  </si>
  <si>
    <t>Шосткинський</t>
  </si>
  <si>
    <t>Зноб-Новгородське</t>
  </si>
  <si>
    <t>Тернопільська</t>
  </si>
  <si>
    <t>Тернопільський</t>
  </si>
  <si>
    <t>Доброводи</t>
  </si>
  <si>
    <t>Чортківський</t>
  </si>
  <si>
    <t>Харківська</t>
  </si>
  <si>
    <t>Харківський</t>
  </si>
  <si>
    <t>Нововодолазька</t>
  </si>
  <si>
    <t>Ватутіне</t>
  </si>
  <si>
    <t>Херсонська</t>
  </si>
  <si>
    <t>Хмельницька</t>
  </si>
  <si>
    <t>Залісся Друге</t>
  </si>
  <si>
    <t>Колубаївці</t>
  </si>
  <si>
    <t>Нігин</t>
  </si>
  <si>
    <t>Привороття Друге</t>
  </si>
  <si>
    <t>Староушицька</t>
  </si>
  <si>
    <t>Доброгорща</t>
  </si>
  <si>
    <t>Кузьмин</t>
  </si>
  <si>
    <t>Нова Пісочна</t>
  </si>
  <si>
    <t>Слобідка-Кузьминська</t>
  </si>
  <si>
    <t>Старе Поріччя</t>
  </si>
  <si>
    <t>Базалія</t>
  </si>
  <si>
    <t>Малі Жеребки</t>
  </si>
  <si>
    <t>Шепетівський</t>
  </si>
  <si>
    <t>Ленковецька</t>
  </si>
  <si>
    <t>Михайлюцька</t>
  </si>
  <si>
    <t>Звенигородський</t>
  </si>
  <si>
    <t>Бужанська</t>
  </si>
  <si>
    <t>Скаливатка</t>
  </si>
  <si>
    <t>Єрківська</t>
  </si>
  <si>
    <t>Гудзівка</t>
  </si>
  <si>
    <t>Катеринопільська</t>
  </si>
  <si>
    <t>Золотоніський</t>
  </si>
  <si>
    <t>Гельмязівська</t>
  </si>
  <si>
    <t>Драбівська</t>
  </si>
  <si>
    <t>Шрамківська</t>
  </si>
  <si>
    <t>Шрамківка</t>
  </si>
  <si>
    <t>Демки</t>
  </si>
  <si>
    <t>Уманський</t>
  </si>
  <si>
    <t>Бабанська</t>
  </si>
  <si>
    <t>Буцька</t>
  </si>
  <si>
    <t>Дмитрушківська</t>
  </si>
  <si>
    <t>Іваньківська</t>
  </si>
  <si>
    <t>Юрпіль</t>
  </si>
  <si>
    <t>Монастирищенська</t>
  </si>
  <si>
    <t>Паланська</t>
  </si>
  <si>
    <t>Уманська</t>
  </si>
  <si>
    <t>Умань</t>
  </si>
  <si>
    <t>Черкаський</t>
  </si>
  <si>
    <t>Будищенська</t>
  </si>
  <si>
    <t>Сагунівська</t>
  </si>
  <si>
    <t>Вижницький</t>
  </si>
  <si>
    <t>Дністровський</t>
  </si>
  <si>
    <t>Бузовиця</t>
  </si>
  <si>
    <t>Санківці</t>
  </si>
  <si>
    <t>Чернівецький</t>
  </si>
  <si>
    <t>Новоіванківці</t>
  </si>
  <si>
    <t>Мамаївська</t>
  </si>
  <si>
    <t>Сторожинецька</t>
  </si>
  <si>
    <t>Сучевенська</t>
  </si>
  <si>
    <t>Сучевени</t>
  </si>
  <si>
    <t>Тарашанська</t>
  </si>
  <si>
    <t>Турятка</t>
  </si>
  <si>
    <t>Корюківський</t>
  </si>
  <si>
    <t>Ніжинський</t>
  </si>
  <si>
    <t>Прилуцький</t>
  </si>
  <si>
    <t>Левки</t>
  </si>
  <si>
    <t>Ряшки</t>
  </si>
  <si>
    <t>Чернігівський</t>
  </si>
  <si>
    <t>Довідник 2022</t>
  </si>
  <si>
    <t>Кількість населених пунктів (референс)</t>
  </si>
  <si>
    <t>КОАТУУ</t>
  </si>
  <si>
    <t>Кількість нп на окупованій території/території бойових дій</t>
  </si>
  <si>
    <t>НГО НП внесені в ДЗК всього</t>
  </si>
  <si>
    <t>НГО НП, внесені в ДЗК, ДІЮЧІ</t>
  </si>
  <si>
    <t>НГО НП, внесені в ДЗК, ще НЕ ЧИННІ</t>
  </si>
  <si>
    <t>НГО НП, що не набрали чинності всього</t>
  </si>
  <si>
    <t>Кількість ТД, що ДІЄ</t>
  </si>
  <si>
    <t>НГО за Методикою 1147</t>
  </si>
  <si>
    <t xml:space="preserve">Рік проведення НГО (не актуальна, без нп по яких вжиті задохи щодо оновлення) </t>
  </si>
  <si>
    <t>Внесено в ДЗК у 2023 році</t>
  </si>
  <si>
    <t>Внесено в ДЗК у 2024 році</t>
  </si>
  <si>
    <t>Рік проведення НГО  2023</t>
  </si>
  <si>
    <t>Рік проведення НГО  2024</t>
  </si>
  <si>
    <t>Кількість укладених договорів на проведення НГО</t>
  </si>
  <si>
    <t>НП</t>
  </si>
  <si>
    <t>% від загальної кількості</t>
  </si>
  <si>
    <t>затверджено ТД</t>
  </si>
  <si>
    <t>з них внесено в ДЗК</t>
  </si>
  <si>
    <t>&lt;=2010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</si>
  <si>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</si>
  <si>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</si>
  <si>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</si>
  <si>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</si>
  <si>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</si>
  <si>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</si>
  <si>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</si>
  <si>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</si>
  <si>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</si>
  <si>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</si>
  <si>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</si>
  <si>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</si>
  <si>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</si>
  <si>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</si>
  <si>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</si>
  <si>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</si>
  <si>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</si>
  <si>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</si>
  <si>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</si>
  <si>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</si>
  <si>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</si>
  <si>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</si>
  <si>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</si>
  <si>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</si>
  <si>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Всього (без АРК)</t>
  </si>
  <si>
    <t>Інформація щодо кількості заяв про надання витягів із технічної документації з нормативної грошової оцінки земельних ділянок, які оброблені в електронній формі з використання програмного забезпечення Державного земельного кадастру (з моменту впровадження автоматичного формування витягів НГО)</t>
  </si>
  <si>
    <t>за 2023 рік нижче</t>
  </si>
  <si>
    <t>Наростаючий підсумок  на 26.01.2024</t>
  </si>
  <si>
    <t>Наростаючий підсумок на 30.12.2022</t>
  </si>
  <si>
    <t>№</t>
  </si>
  <si>
    <t>Область/м. Київ</t>
  </si>
  <si>
    <t>Загальна кількість заяв</t>
  </si>
  <si>
    <t>надано витягів автоматично</t>
  </si>
  <si>
    <t>надано відмов автоматично</t>
  </si>
  <si>
    <t>надано витягів, розрахованих вручну</t>
  </si>
  <si>
    <t>надано відмов, сформованих вручну</t>
  </si>
  <si>
    <t>загальна кількість заяв, що були розглянуті у строк, більше 3 робочих днів</t>
  </si>
  <si>
    <t>Всього</t>
  </si>
  <si>
    <t>За 2023 рік (на 11.08.2023)</t>
  </si>
  <si>
    <t>Інформація про внесення електронних документів з відомостями про нормативну грошову оцінку земель населених пунктів до Державного земельного кадастру.</t>
  </si>
  <si>
    <t>Код КОАТУУ</t>
  </si>
  <si>
    <t>Статус населеного пункту</t>
  </si>
  <si>
    <t>Назва населеного пункту</t>
  </si>
  <si>
    <t>Назва місцевої ради</t>
  </si>
  <si>
    <t>Назва району, міста обласного значення</t>
  </si>
  <si>
    <t>Назва області</t>
  </si>
  <si>
    <t>Мар'янівка</t>
  </si>
  <si>
    <t>Кам'янка</t>
  </si>
  <si>
    <t>Андрушівський</t>
  </si>
  <si>
    <t>Комсомольське</t>
  </si>
  <si>
    <t>Петрівський</t>
  </si>
  <si>
    <t>Городоцький</t>
  </si>
  <si>
    <t>Забір'я</t>
  </si>
  <si>
    <t>Березанський</t>
  </si>
  <si>
    <t>Кам'янець-Подільський</t>
  </si>
  <si>
    <t>Катеринопільський</t>
  </si>
  <si>
    <t>T</t>
  </si>
  <si>
    <t>Володимирський</t>
  </si>
  <si>
    <t>Звягельський</t>
  </si>
  <si>
    <t>№ з/п</t>
  </si>
  <si>
    <t>ЗВ-8800017732023</t>
  </si>
  <si>
    <t>ЗВ-8800010202023</t>
  </si>
  <si>
    <t>ЗВ-8800010292023</t>
  </si>
  <si>
    <t>ЗВ-8800010802023</t>
  </si>
  <si>
    <t>ЗВ-8800006682023</t>
  </si>
  <si>
    <t>ЗВ-8800009272023</t>
  </si>
  <si>
    <t>ЗВ-8800009292023</t>
  </si>
  <si>
    <t>ЗВ-8800009312023</t>
  </si>
  <si>
    <t>ЗВ-8800010402023</t>
  </si>
  <si>
    <t>ЗВ-8800010412023</t>
  </si>
  <si>
    <t>ЗВ-8800010442023</t>
  </si>
  <si>
    <t>ЗВ-8800019252023</t>
  </si>
  <si>
    <t>ЗВ-8800009422023</t>
  </si>
  <si>
    <t>ЗВ-8800008872023</t>
  </si>
  <si>
    <t>ЗВ-8800024102023</t>
  </si>
  <si>
    <t>ЗВ-8800024112023</t>
  </si>
  <si>
    <t>ЗВ-8800024122023</t>
  </si>
  <si>
    <t>ЗВ-8800026182023</t>
  </si>
  <si>
    <t>ЗВ-8800020832023</t>
  </si>
  <si>
    <t>ЗВ-8800020842023</t>
  </si>
  <si>
    <t>ЗВ-8800020862023</t>
  </si>
  <si>
    <t>ЗВ-8800020872023</t>
  </si>
  <si>
    <t>ЗВ-8800021632023</t>
  </si>
  <si>
    <t>ЗВ-8800024442023</t>
  </si>
  <si>
    <t>ЗВ-8800018222023</t>
  </si>
  <si>
    <t>ЗВ-8800018232023</t>
  </si>
  <si>
    <t>ЗВ-8800022022023</t>
  </si>
  <si>
    <t>ЗВ-8800018182023</t>
  </si>
  <si>
    <t>ЗВ-8800018192023</t>
  </si>
  <si>
    <t>ЗВ-8800018202023</t>
  </si>
  <si>
    <t>ЗВ-8800018212023</t>
  </si>
  <si>
    <t>ЗВ-8800020292023</t>
  </si>
  <si>
    <t>ЗВ-8800033512023</t>
  </si>
  <si>
    <t>ЗВ-8800029902023</t>
  </si>
  <si>
    <t>ЗВ-8800036192023</t>
  </si>
  <si>
    <t>ЗВ-8800027392023</t>
  </si>
  <si>
    <t>ЗВ-8800037742023</t>
  </si>
  <si>
    <t>ЗВ-8800042932023</t>
  </si>
  <si>
    <t>ЗВ-8800016962023</t>
  </si>
  <si>
    <t>ЗВ-8800016982023</t>
  </si>
  <si>
    <t>ЗВ-8800016992023</t>
  </si>
  <si>
    <t>ЗВ-8800012392023</t>
  </si>
  <si>
    <t>ЗВ-8800013002023</t>
  </si>
  <si>
    <t>ЗВ-8800014772023</t>
  </si>
  <si>
    <t>ЗВ-8800008362023</t>
  </si>
  <si>
    <t>ЗВ-8800007942023</t>
  </si>
  <si>
    <t>ЗВ-8800008752023</t>
  </si>
  <si>
    <t>ЗВ-8800007922023</t>
  </si>
  <si>
    <t>ЗВ-8800008062023</t>
  </si>
  <si>
    <t>ЗВ-8800007852023</t>
  </si>
  <si>
    <t>ЗВ-8800008542023</t>
  </si>
  <si>
    <t>ЗВ-8800008552023</t>
  </si>
  <si>
    <t>ЗВ-8800008562023</t>
  </si>
  <si>
    <t>ЗВ-8800007972023</t>
  </si>
  <si>
    <t>ЗВ-8800009532023</t>
  </si>
  <si>
    <t>ЗВ-8800008372023</t>
  </si>
  <si>
    <t>ЗВ-8800008382023</t>
  </si>
  <si>
    <t>ЗВ-8800008402023</t>
  </si>
  <si>
    <t>ЗВ-8800008412023</t>
  </si>
  <si>
    <t>ЗВ-8800009822023</t>
  </si>
  <si>
    <t>ЗВ-8800008732023</t>
  </si>
  <si>
    <t>ЗВ-8800007752023</t>
  </si>
  <si>
    <t>ЗВ-8800008002023</t>
  </si>
  <si>
    <t>ЗВ-8800008682023</t>
  </si>
  <si>
    <t>ЗВ-8800008082023</t>
  </si>
  <si>
    <t>ЗВ-8800007722023</t>
  </si>
  <si>
    <t>ЗВ-8800007732023</t>
  </si>
  <si>
    <t>ЗВ-8800007742023</t>
  </si>
  <si>
    <t>ЗВ-8800008772023</t>
  </si>
  <si>
    <t>ЗВ-8800008782023</t>
  </si>
  <si>
    <t>ЗВ-8800008792023</t>
  </si>
  <si>
    <t>ЗВ-8800008162023</t>
  </si>
  <si>
    <t>ЗВ-8800008172023</t>
  </si>
  <si>
    <t>ЗВ-8800008192023</t>
  </si>
  <si>
    <t>ЗВ-8800008072023</t>
  </si>
  <si>
    <t>ЗВ-8800014442023</t>
  </si>
  <si>
    <t>ЗВ-8800016202023</t>
  </si>
  <si>
    <t>ЗВ-8800017652023</t>
  </si>
  <si>
    <t>ЗВ-8800019182023</t>
  </si>
  <si>
    <t>ЗВ-8800017332023</t>
  </si>
  <si>
    <t>ЗВ-8800014072023</t>
  </si>
  <si>
    <t>ЗВ-8800014082023</t>
  </si>
  <si>
    <t>ЗВ-8800018292023</t>
  </si>
  <si>
    <t>ЗВ-8800014372023</t>
  </si>
  <si>
    <t>ЗВ-8800021672023</t>
  </si>
  <si>
    <t>ЗВ-8800018332023</t>
  </si>
  <si>
    <t>ЗВ-8800017822023</t>
  </si>
  <si>
    <t>ЗВ-8800016182023</t>
  </si>
  <si>
    <t>ЗВ-8800014242023</t>
  </si>
  <si>
    <t>ЗВ-8800014252023</t>
  </si>
  <si>
    <t>ЗВ-8800014262023</t>
  </si>
  <si>
    <t>ЗВ-8800019352023</t>
  </si>
  <si>
    <t>ЗВ-8800013912023</t>
  </si>
  <si>
    <t>ЗВ-8800014112023</t>
  </si>
  <si>
    <t>ЗВ-8800014132023</t>
  </si>
  <si>
    <t>ЗВ-8800014172023</t>
  </si>
  <si>
    <t>ЗВ-8800009462023</t>
  </si>
  <si>
    <t>ЗВ-8800010482023</t>
  </si>
  <si>
    <t>ЗВ-8800011512023</t>
  </si>
  <si>
    <t>ЗВ-8800010872023</t>
  </si>
  <si>
    <t>ЗВ-8800010882023</t>
  </si>
  <si>
    <t>ЗВ-8800010892023</t>
  </si>
  <si>
    <t>ЗВ-8800010902023</t>
  </si>
  <si>
    <t>ЗВ-8800010912023</t>
  </si>
  <si>
    <t>ЗВ-8800010932023</t>
  </si>
  <si>
    <t>ЗВ-8800010942023</t>
  </si>
  <si>
    <t>ЗВ-8800007072023</t>
  </si>
  <si>
    <t>ЗВ-8800010512023</t>
  </si>
  <si>
    <t>ЗВ-8800020552023</t>
  </si>
  <si>
    <t>ЗВ-8800011282023</t>
  </si>
  <si>
    <t>ЗВ-8800011292023</t>
  </si>
  <si>
    <t>ЗВ-8800011302023</t>
  </si>
  <si>
    <t>ЗВ-8800006982023</t>
  </si>
  <si>
    <t>ЗВ-8800012002023</t>
  </si>
  <si>
    <t>ЗВ-8800012012023</t>
  </si>
  <si>
    <t>ЗВ-8800015722023</t>
  </si>
  <si>
    <t>ЗВ-8800016472023</t>
  </si>
  <si>
    <t>ЗВ-8800016482023</t>
  </si>
  <si>
    <t>ЗВ-8800016492023</t>
  </si>
  <si>
    <t>ЗВ-8800010722023</t>
  </si>
  <si>
    <t>ЗВ-8800010742023</t>
  </si>
  <si>
    <t>ЗВ-8800010752023</t>
  </si>
  <si>
    <t>ЗВ-8800010772023</t>
  </si>
  <si>
    <t>ЗВ-8800010782023</t>
  </si>
  <si>
    <t>ЗВ-8800010632023</t>
  </si>
  <si>
    <t>ЗВ-8800010642023</t>
  </si>
  <si>
    <t>ЗВ-8800010682023</t>
  </si>
  <si>
    <t>ЗВ-8800014472023</t>
  </si>
  <si>
    <t>ЗВ-8800013822023</t>
  </si>
  <si>
    <t>ЗВ-8800012572023</t>
  </si>
  <si>
    <t>ЗВ-8800013102023</t>
  </si>
  <si>
    <t>ЗВ-8800013112023</t>
  </si>
  <si>
    <t>ЗВ-8800013882023</t>
  </si>
  <si>
    <t>ЗВ-8800013902023</t>
  </si>
  <si>
    <t>ЗВ-8800007182023</t>
  </si>
  <si>
    <t>ЗВ-8800009952023</t>
  </si>
  <si>
    <t>ЗВ-8800010842023</t>
  </si>
  <si>
    <t>ЗВ-8800015392023</t>
  </si>
  <si>
    <t>ЗВ-8800020352023</t>
  </si>
  <si>
    <t>ЗВ-8800021242023</t>
  </si>
  <si>
    <t>ЗВ-8800019712023</t>
  </si>
  <si>
    <t>ЗВ-8800013222023</t>
  </si>
  <si>
    <t>ЗВ-8800011052023</t>
  </si>
  <si>
    <t>ЗВ-8800013682023</t>
  </si>
  <si>
    <t>ЗВ-8800020592023</t>
  </si>
  <si>
    <t>ЗВ-8800007322023</t>
  </si>
  <si>
    <t>ЗВ-8800007842023</t>
  </si>
  <si>
    <t>ЗВ-8800007192023</t>
  </si>
  <si>
    <t>ЗВ-8800007552023</t>
  </si>
  <si>
    <t>ЗВ-8800007462023</t>
  </si>
  <si>
    <t>ЗВ-8800007472023</t>
  </si>
  <si>
    <t>ЗВ-8800020282023</t>
  </si>
  <si>
    <t>ЗВ-8800014792023</t>
  </si>
  <si>
    <t>ЗВ-8800010972023</t>
  </si>
  <si>
    <t>ЗВ-8800017592023</t>
  </si>
  <si>
    <t>ЗВ-8800017722023</t>
  </si>
  <si>
    <t>ЗВ-8800017742023</t>
  </si>
  <si>
    <t>ЗВ-8800017752023</t>
  </si>
  <si>
    <t>ЗВ-8800009852023</t>
  </si>
  <si>
    <t>ЗВ-8800009862023</t>
  </si>
  <si>
    <t>ЗВ-8800010762023</t>
  </si>
  <si>
    <t>ЗВ-8800010792023</t>
  </si>
  <si>
    <t>ЗВ-8800010662023</t>
  </si>
  <si>
    <t>ЗВ-8800011352023</t>
  </si>
  <si>
    <t>ЗВ-8800009812023</t>
  </si>
  <si>
    <t>ЗВ-8800020762023</t>
  </si>
  <si>
    <t>ЗВ-8800020772023</t>
  </si>
  <si>
    <t>ЗВ-8800018942023</t>
  </si>
  <si>
    <t>ЗВ-8800018952023</t>
  </si>
  <si>
    <t>ЗВ-8800016082023</t>
  </si>
  <si>
    <t>ЗВ-8800020332023</t>
  </si>
  <si>
    <t>ЗВ-8800010552023</t>
  </si>
  <si>
    <t>ЗВ-8800018422023</t>
  </si>
  <si>
    <t>ЗВ-8800018432023</t>
  </si>
  <si>
    <t>ЗВ-8800019472023</t>
  </si>
  <si>
    <t>ЗВ-8800019482023</t>
  </si>
  <si>
    <t>ЗВ-8800015702023</t>
  </si>
  <si>
    <t>ЗВ-8800015712023</t>
  </si>
  <si>
    <t>ЗВ-8800021352023</t>
  </si>
  <si>
    <t>ЗВ-8800014382023</t>
  </si>
  <si>
    <t>ЗВ-8800020372023</t>
  </si>
  <si>
    <t>ЗВ-8800016832023</t>
  </si>
  <si>
    <t>ЗВ-8800016852023</t>
  </si>
  <si>
    <t>ЗВ-8800016862023</t>
  </si>
  <si>
    <t>ЗВ-8800020492023</t>
  </si>
  <si>
    <t>ЗВ-8800012892023</t>
  </si>
  <si>
    <t>ЗВ-8800012922023</t>
  </si>
  <si>
    <t>ЗВ-8800012942023</t>
  </si>
  <si>
    <t>ЗВ-8800012952023</t>
  </si>
  <si>
    <t>ЗВ-8800020952023</t>
  </si>
  <si>
    <t>ЗВ-8800012792023</t>
  </si>
  <si>
    <t>ЗВ-8800012832023</t>
  </si>
  <si>
    <t>ЗВ-8800012842023</t>
  </si>
  <si>
    <t>ЗВ-8800011232023</t>
  </si>
  <si>
    <t>ЗВ-8800009642023</t>
  </si>
  <si>
    <t>ЗВ-8800009892023</t>
  </si>
  <si>
    <t>ЗВ-8800007052023</t>
  </si>
  <si>
    <t>ЗВ-8800012992023</t>
  </si>
  <si>
    <t>ЗВ-8800013402023</t>
  </si>
  <si>
    <t>ЗВ-8800009622023</t>
  </si>
  <si>
    <t>ЗВ-8800016622023</t>
  </si>
  <si>
    <t>ЗВ-8800016802023</t>
  </si>
  <si>
    <t>ЗВ-8800017522023</t>
  </si>
  <si>
    <t>ЗВ-8800020892023</t>
  </si>
  <si>
    <t>ЗВ-8800017892023</t>
  </si>
  <si>
    <t>ЗВ-8800013482023</t>
  </si>
  <si>
    <t>ЗВ-8800013522023</t>
  </si>
  <si>
    <t>ЗВ-8800013542023</t>
  </si>
  <si>
    <t>ЗВ-8800013552023</t>
  </si>
  <si>
    <t>ЗВ-8800016162023</t>
  </si>
  <si>
    <t>ЗВ-8800013572023</t>
  </si>
  <si>
    <t>ЗВ-8800013582023</t>
  </si>
  <si>
    <t>ЗВ-8800013592023</t>
  </si>
  <si>
    <t>ЗВ-8800020672023</t>
  </si>
  <si>
    <t>ЗВ-8800020692023</t>
  </si>
  <si>
    <t>ЗВ-8800013122023</t>
  </si>
  <si>
    <t>ЗВ-8800013132023</t>
  </si>
  <si>
    <t>ЗВ-8800013142023</t>
  </si>
  <si>
    <t>ЗВ-8800013152023</t>
  </si>
  <si>
    <t>ЗВ-8800013162023</t>
  </si>
  <si>
    <t>ЗВ-8800013182023</t>
  </si>
  <si>
    <t>ЗВ-8800013192023</t>
  </si>
  <si>
    <t>ЗВ-8800013342023</t>
  </si>
  <si>
    <t>ЗВ-8800016942023</t>
  </si>
  <si>
    <t>ЗВ-8800017672023</t>
  </si>
  <si>
    <t>ЗВ-8800014042023</t>
  </si>
  <si>
    <t>ЗВ-8800014782023</t>
  </si>
  <si>
    <t>ЗВ-8800016932023</t>
  </si>
  <si>
    <t>ЗВ-8800016132023</t>
  </si>
  <si>
    <t>ЗВ-8800016152023</t>
  </si>
  <si>
    <t>ЗВ-8800018582023</t>
  </si>
  <si>
    <t>ЗВ-8800017082023</t>
  </si>
  <si>
    <t>ЗВ-8800012232023</t>
  </si>
  <si>
    <t>ЗВ-8800012602023</t>
  </si>
  <si>
    <t>ЗВ-8800017162023</t>
  </si>
  <si>
    <t>ЗВ-8800014672023</t>
  </si>
  <si>
    <t>ЗВ-8800014542023</t>
  </si>
  <si>
    <t>ЗВ-8800014552023</t>
  </si>
  <si>
    <t>ЗВ-8800014582023</t>
  </si>
  <si>
    <t>ЗВ-8800014592023</t>
  </si>
  <si>
    <t>ЗВ-8800017232023</t>
  </si>
  <si>
    <t>ЗВ-8800018322023</t>
  </si>
  <si>
    <t>ЗВ-8800020662023</t>
  </si>
  <si>
    <t>ЗВ-8800011182023</t>
  </si>
  <si>
    <t>ЗВ-8800011202023</t>
  </si>
  <si>
    <t>ЗВ-8800012072023</t>
  </si>
  <si>
    <t>ЗВ-8800011392023</t>
  </si>
  <si>
    <t>ЗВ-8800011402023</t>
  </si>
  <si>
    <t>ЗВ-8800011412023</t>
  </si>
  <si>
    <t>ЗВ-8800011422023</t>
  </si>
  <si>
    <t>ЗВ-8800011432023</t>
  </si>
  <si>
    <t>ЗВ-8800011442023</t>
  </si>
  <si>
    <t>ЗВ-8800009772023</t>
  </si>
  <si>
    <t>ЗВ-8800009752023</t>
  </si>
  <si>
    <t>ЗВ-8800009662023</t>
  </si>
  <si>
    <t>ЗВ-8800011852023</t>
  </si>
  <si>
    <t>ЗВ-8800011542023</t>
  </si>
  <si>
    <t>ЗВ-8800011332023</t>
  </si>
  <si>
    <t>ЗВ-8800011152023</t>
  </si>
  <si>
    <t>ЗВ-8800011172023</t>
  </si>
  <si>
    <t>ЗВ-8800009872023</t>
  </si>
  <si>
    <t>ЗВ-8800009882023</t>
  </si>
  <si>
    <t>ЗВ-8800009602023</t>
  </si>
  <si>
    <t>ЗВ-8800009612023</t>
  </si>
  <si>
    <t>ЗВ-8800015622023</t>
  </si>
  <si>
    <t>ЗВ-8800018992023</t>
  </si>
  <si>
    <t>ЗВ-8800016752023</t>
  </si>
  <si>
    <t>ЗВ-8800018492023</t>
  </si>
  <si>
    <t>ЗВ-8800016052023</t>
  </si>
  <si>
    <t>ЗВ-8800018692023</t>
  </si>
  <si>
    <t>ЗВ-8800015752023</t>
  </si>
  <si>
    <t>ЗВ-8800052542023</t>
  </si>
  <si>
    <t>ЗВ-8800047922023</t>
  </si>
  <si>
    <t>ЗВ-8800047952023</t>
  </si>
  <si>
    <t>ЗВ-8800047972023</t>
  </si>
  <si>
    <t>ЗВ-8800052502023</t>
  </si>
  <si>
    <t>ЗВ-8800054072023</t>
  </si>
  <si>
    <t>ЗВ-8800029442023</t>
  </si>
  <si>
    <t>ЗВ-8800016792023</t>
  </si>
  <si>
    <t>ЗВ-8800013892023</t>
  </si>
  <si>
    <t>ЗВ-8800017902023</t>
  </si>
  <si>
    <t>ЗВ-8800013762023</t>
  </si>
  <si>
    <t>ЗВ-8800012422023</t>
  </si>
  <si>
    <t>ЗВ-8800015742023</t>
  </si>
  <si>
    <t>ЗВ-8800014122023</t>
  </si>
  <si>
    <t>ЗВ-8800010102023</t>
  </si>
  <si>
    <t>ЗВ-8800010152023</t>
  </si>
  <si>
    <t>ЗВ-8800010182023</t>
  </si>
  <si>
    <t>ЗВ-8800010002023</t>
  </si>
  <si>
    <t>ЗВ-8800010012023</t>
  </si>
  <si>
    <t>ЗВ-8800010042023</t>
  </si>
  <si>
    <t>ЗВ-8800010052023</t>
  </si>
  <si>
    <t>ЗВ-8800010062023</t>
  </si>
  <si>
    <t>ЗВ-8800010072023</t>
  </si>
  <si>
    <t>ЗВ-8800010082023</t>
  </si>
  <si>
    <t>ЗВ-8800008992023</t>
  </si>
  <si>
    <t>ЗВ-8800010582023</t>
  </si>
  <si>
    <t>ЗВ-8800009182023</t>
  </si>
  <si>
    <t>ЗВ-8800009202023</t>
  </si>
  <si>
    <t>ЗВ-8800010622023</t>
  </si>
  <si>
    <t>ЗВ-8800010612023</t>
  </si>
  <si>
    <t>ЗВ-8800012042023</t>
  </si>
  <si>
    <t>ЗВ-8800012052023</t>
  </si>
  <si>
    <t>ЗВ-8800008692023</t>
  </si>
  <si>
    <t>ЗВ-8800008702023</t>
  </si>
  <si>
    <t>ЗВ-8800010492023</t>
  </si>
  <si>
    <t>ЗВ-8800018272023</t>
  </si>
  <si>
    <t>ЗВ-8800016312023</t>
  </si>
  <si>
    <t>ЗВ-8800016332023</t>
  </si>
  <si>
    <t>ЗВ-8800008332023</t>
  </si>
  <si>
    <t>ЗВ-8800008342023</t>
  </si>
  <si>
    <t>ЗВ-8800008022023</t>
  </si>
  <si>
    <t>ЗВ-8800011552023</t>
  </si>
  <si>
    <t>ЗВ-8800009432023</t>
  </si>
  <si>
    <t>ЗВ-8800009112023</t>
  </si>
  <si>
    <t>ЗВ-8800009492023</t>
  </si>
  <si>
    <t>ЗВ-8800009502023</t>
  </si>
  <si>
    <t>ЗВ-8800016552023</t>
  </si>
  <si>
    <t>ЗВ-8800016612023</t>
  </si>
  <si>
    <t>ЗВ-8800020182023</t>
  </si>
  <si>
    <t>ЗВ-8800017182023</t>
  </si>
  <si>
    <t>ЗВ-8800014492023</t>
  </si>
  <si>
    <t>ЗВ-8800012712023</t>
  </si>
  <si>
    <t>ЗВ-8800016302023</t>
  </si>
  <si>
    <t>ЗВ-8800018152023</t>
  </si>
  <si>
    <t>ЗВ-8800013442023</t>
  </si>
  <si>
    <t>ЗВ-8800017812023</t>
  </si>
  <si>
    <t>ЗВ-8800018362023</t>
  </si>
  <si>
    <t>ЗВ-8800018412023</t>
  </si>
  <si>
    <t>ЗВ-8800021952023</t>
  </si>
  <si>
    <t>ЗВ-8800011862023</t>
  </si>
  <si>
    <t>ЗВ-8800011632023</t>
  </si>
  <si>
    <t>ЗВ-8800011812023</t>
  </si>
  <si>
    <t>ЗВ-8800011482023</t>
  </si>
  <si>
    <t>ЗВ-8800018172023</t>
  </si>
  <si>
    <t>ЗВ-8800010952023</t>
  </si>
  <si>
    <t>ЗВ-8800012112023</t>
  </si>
  <si>
    <t>ЗВ-8800011382023</t>
  </si>
  <si>
    <t>ЗВ-8800008662023</t>
  </si>
  <si>
    <t>Обліковий номер НГО</t>
  </si>
  <si>
    <t>Назва населеного пункту (з оглядової карти ЦДЗК), вписував вручну</t>
  </si>
  <si>
    <t>№ заяви про внесення НГО до ДЗК</t>
  </si>
  <si>
    <t>Дата заяви про внесення НГО до ДЗК</t>
  </si>
  <si>
    <t>Кількість населених пунктів</t>
  </si>
  <si>
    <t>Рік набрання чинності</t>
  </si>
  <si>
    <t>021:000005:0000000003</t>
  </si>
  <si>
    <t>Томашпільська селищна рада</t>
  </si>
  <si>
    <t>Тульчинський район</t>
  </si>
  <si>
    <t xml:space="preserve">Закарпатська </t>
  </si>
  <si>
    <t>021:000005:0000000033</t>
  </si>
  <si>
    <t>2120484000</t>
  </si>
  <si>
    <t>Косоньська сільська територіальна громада</t>
  </si>
  <si>
    <t>Берегівський район</t>
  </si>
  <si>
    <t>021:000005:0000000005</t>
  </si>
  <si>
    <t>2321582000</t>
  </si>
  <si>
    <t>село Семененкове</t>
  </si>
  <si>
    <t>Запорізький район</t>
  </si>
  <si>
    <t>місто Арциз</t>
  </si>
  <si>
    <t>021:000003:0000000001</t>
  </si>
  <si>
    <t>5120410100</t>
  </si>
  <si>
    <t>Арцизька міська рада</t>
  </si>
  <si>
    <t>Арцизький район</t>
  </si>
  <si>
    <t>021:020698:0000000002</t>
  </si>
  <si>
    <t>3224280801</t>
  </si>
  <si>
    <t>Ставищенська селищна рада</t>
  </si>
  <si>
    <t>Білоцерківський район</t>
  </si>
  <si>
    <t>021:000005:0000000001</t>
  </si>
  <si>
    <t>2621680101</t>
  </si>
  <si>
    <t>Городенківська міська рада</t>
  </si>
  <si>
    <t>Коломийський район</t>
  </si>
  <si>
    <t>021:066252:0000000001</t>
  </si>
  <si>
    <t>3221855300</t>
  </si>
  <si>
    <t>Вишгородський район</t>
  </si>
  <si>
    <t xml:space="preserve">Дніпропетровська </t>
  </si>
  <si>
    <t>021:017431:0000000002</t>
  </si>
  <si>
    <t>1225655100</t>
  </si>
  <si>
    <t>Дніпровський район</t>
  </si>
  <si>
    <t>021:074165:0000000003</t>
  </si>
  <si>
    <t>3222483201</t>
  </si>
  <si>
    <t>Боярська міська територіальна громада</t>
  </si>
  <si>
    <t>Фастівський район</t>
  </si>
  <si>
    <t>021:074165:0000000001</t>
  </si>
  <si>
    <t>3222483601</t>
  </si>
  <si>
    <t>021:074165:0000000002</t>
  </si>
  <si>
    <t>3222483602</t>
  </si>
  <si>
    <t>021:012946:0000000001</t>
  </si>
  <si>
    <t>3222287601</t>
  </si>
  <si>
    <t>021:049937:0000000016</t>
  </si>
  <si>
    <t>1820982703</t>
  </si>
  <si>
    <t>Брусилівська селищна рада</t>
  </si>
  <si>
    <t>Житомирський район</t>
  </si>
  <si>
    <t>021:049937:0000000017</t>
  </si>
  <si>
    <t>1820982503</t>
  </si>
  <si>
    <t>021:049937:0000000002</t>
  </si>
  <si>
    <t>1820980701</t>
  </si>
  <si>
    <t>021:049937:0000000001</t>
  </si>
  <si>
    <t>1820988003</t>
  </si>
  <si>
    <t>021:049937:0000000021</t>
  </si>
  <si>
    <t>1820982001</t>
  </si>
  <si>
    <t>с. Пухівка</t>
  </si>
  <si>
    <t>021:000005:0000000007</t>
  </si>
  <si>
    <t>3221286801</t>
  </si>
  <si>
    <t>Зазимська сільська рада</t>
  </si>
  <si>
    <t>Броварський район</t>
  </si>
  <si>
    <t>021:049937:0000000003</t>
  </si>
  <si>
    <t>1820983505</t>
  </si>
  <si>
    <t>021:049937:0000000004</t>
  </si>
  <si>
    <t>1820982501</t>
  </si>
  <si>
    <t>021:049937:0000000019</t>
  </si>
  <si>
    <t>1820983001</t>
  </si>
  <si>
    <t>021:049937:0000000009</t>
  </si>
  <si>
    <t>1820984303</t>
  </si>
  <si>
    <t>021:034468:0000000001</t>
  </si>
  <si>
    <t>7120686500</t>
  </si>
  <si>
    <t>Драбівська селищна рада</t>
  </si>
  <si>
    <t>Золотоніський район</t>
  </si>
  <si>
    <t>021:049937:0000000020</t>
  </si>
  <si>
    <t>1820983801</t>
  </si>
  <si>
    <t>021:049937:0000000010</t>
  </si>
  <si>
    <t>1820985003</t>
  </si>
  <si>
    <t>021:049937:0000000006</t>
  </si>
  <si>
    <t>1820986003</t>
  </si>
  <si>
    <t>021:049937:0000000005</t>
  </si>
  <si>
    <t>1820986005</t>
  </si>
  <si>
    <t>021:049937:0000000007</t>
  </si>
  <si>
    <t>1820986007</t>
  </si>
  <si>
    <t>021:049937:0000000014</t>
  </si>
  <si>
    <t>1820984301</t>
  </si>
  <si>
    <t>021:025932:0000000001</t>
  </si>
  <si>
    <t>2625881801</t>
  </si>
  <si>
    <t>Галицька міська рада</t>
  </si>
  <si>
    <t>Івано-Франківський район</t>
  </si>
  <si>
    <t>021:049937:0000000024</t>
  </si>
  <si>
    <t>1820985601</t>
  </si>
  <si>
    <t>021:049937:0000000025</t>
  </si>
  <si>
    <t>1820983501</t>
  </si>
  <si>
    <t>021:049937:0000000011</t>
  </si>
  <si>
    <t>1820982603</t>
  </si>
  <si>
    <t>021:049937:0000000015</t>
  </si>
  <si>
    <t>1820982605</t>
  </si>
  <si>
    <t>021:049937:0000000008</t>
  </si>
  <si>
    <t>1820988001</t>
  </si>
  <si>
    <t>021:000003:0000000002</t>
  </si>
  <si>
    <t>7110200000</t>
  </si>
  <si>
    <t>Ватутінська міська територіальна громада</t>
  </si>
  <si>
    <t>Звенигородський район</t>
  </si>
  <si>
    <t>021:000005:0000000002</t>
  </si>
  <si>
    <t>7110290001</t>
  </si>
  <si>
    <t>021:049937:0000000012</t>
  </si>
  <si>
    <t>1820986001</t>
  </si>
  <si>
    <t>021:049937:0000000026</t>
  </si>
  <si>
    <t>1820988011</t>
  </si>
  <si>
    <t>021:049937:0000000027</t>
  </si>
  <si>
    <t>1820983901</t>
  </si>
  <si>
    <t>021:060111:0000000001</t>
  </si>
  <si>
    <t>3221886801</t>
  </si>
  <si>
    <t>Пірнівська ТГ</t>
  </si>
  <si>
    <t>021:062361:0000000001</t>
  </si>
  <si>
    <t>1822587909</t>
  </si>
  <si>
    <t>021:096761:0000000003</t>
  </si>
  <si>
    <t>1825284601</t>
  </si>
  <si>
    <t>Ружинська селищна рада</t>
  </si>
  <si>
    <t>Бердичівський район</t>
  </si>
  <si>
    <t>021:062361:0000000004</t>
  </si>
  <si>
    <t>1822587903</t>
  </si>
  <si>
    <t>021:062361:0000000003</t>
  </si>
  <si>
    <t>1822587907</t>
  </si>
  <si>
    <t>021:096761:0000000001</t>
  </si>
  <si>
    <t>1825282801</t>
  </si>
  <si>
    <t>021:096761:0000000002</t>
  </si>
  <si>
    <t>1825281801</t>
  </si>
  <si>
    <t>021:049937:0000000018</t>
  </si>
  <si>
    <t>1820983503</t>
  </si>
  <si>
    <t>021:049937:0000000023</t>
  </si>
  <si>
    <t>1820983507</t>
  </si>
  <si>
    <t>021:049937:0000000013</t>
  </si>
  <si>
    <t>1820982701</t>
  </si>
  <si>
    <t xml:space="preserve">Хмельницька </t>
  </si>
  <si>
    <t>021:032574:0000000010</t>
  </si>
  <si>
    <t>6822480400</t>
  </si>
  <si>
    <t>Гуменецька сільська рада</t>
  </si>
  <si>
    <t>Кам'янець-Подільський район</t>
  </si>
  <si>
    <t>021:032574:0000000001</t>
  </si>
  <si>
    <t>6822481800</t>
  </si>
  <si>
    <t>021:055617:0000000001</t>
  </si>
  <si>
    <t>7424184200</t>
  </si>
  <si>
    <t>Сухополов'янська сільська рада</t>
  </si>
  <si>
    <t>Прилуцький район</t>
  </si>
  <si>
    <t>021:017431:0000000001</t>
  </si>
  <si>
    <t>021:032574:0000000007</t>
  </si>
  <si>
    <t>021:032574:0000000021</t>
  </si>
  <si>
    <t>6822485400</t>
  </si>
  <si>
    <t>021:096761:0000000015</t>
  </si>
  <si>
    <t>1825286301</t>
  </si>
  <si>
    <t>021:000005:0000000277</t>
  </si>
  <si>
    <t>3220883602</t>
  </si>
  <si>
    <t>Пристолична сільська рада</t>
  </si>
  <si>
    <t>Бориспільський район</t>
  </si>
  <si>
    <t>021:000005:0000000313</t>
  </si>
  <si>
    <t>3220880903</t>
  </si>
  <si>
    <t>021:032574:0000000005</t>
  </si>
  <si>
    <t>021:032574:0000000012</t>
  </si>
  <si>
    <t>6822480100</t>
  </si>
  <si>
    <t>021:032972:0000000001</t>
  </si>
  <si>
    <t>7110800000</t>
  </si>
  <si>
    <t>Уманський район</t>
  </si>
  <si>
    <t>021:000005:0000000006</t>
  </si>
  <si>
    <t>Махнівська сільська рада</t>
  </si>
  <si>
    <t>Хмільницький район</t>
  </si>
  <si>
    <t>021:000005:0000000004</t>
  </si>
  <si>
    <t>021:000005:0000000008</t>
  </si>
  <si>
    <t>021:000005:0000000336</t>
  </si>
  <si>
    <t>2625283601</t>
  </si>
  <si>
    <t>Заболотівська селищна рада</t>
  </si>
  <si>
    <t>021:000005:0000000210</t>
  </si>
  <si>
    <t>3220883601</t>
  </si>
  <si>
    <t>021:049937:0000000022</t>
  </si>
  <si>
    <t>1820982601</t>
  </si>
  <si>
    <t>021:000005:0000000052</t>
  </si>
  <si>
    <t>2120484800</t>
  </si>
  <si>
    <t xml:space="preserve">Одеська </t>
  </si>
  <si>
    <t>021:051757:0000000001</t>
  </si>
  <si>
    <t>5121082811</t>
  </si>
  <si>
    <t>Усатівська сільська рада</t>
  </si>
  <si>
    <t>Одеський район</t>
  </si>
  <si>
    <t xml:space="preserve">Рівненська </t>
  </si>
  <si>
    <t>021:051170:0000000001</t>
  </si>
  <si>
    <t>0725784603</t>
  </si>
  <si>
    <t>Шацька селищна рада</t>
  </si>
  <si>
    <t>Ковельський район</t>
  </si>
  <si>
    <t>021:000005:0000000011</t>
  </si>
  <si>
    <t>5623080802</t>
  </si>
  <si>
    <t>Корецька міська рада с.Мала Клецька</t>
  </si>
  <si>
    <t>Рівненський район</t>
  </si>
  <si>
    <t>021:076543:0000000002</t>
  </si>
  <si>
    <t>5622687000</t>
  </si>
  <si>
    <t>Здовбицька сільська рада</t>
  </si>
  <si>
    <t>021:076543:0000000003</t>
  </si>
  <si>
    <t>5622682000</t>
  </si>
  <si>
    <t>021:076543:0000000001</t>
  </si>
  <si>
    <t>село Зоря</t>
  </si>
  <si>
    <t>021:000005:0000000043</t>
  </si>
  <si>
    <t>5323087202</t>
  </si>
  <si>
    <t>Коломацька територіальна громада</t>
  </si>
  <si>
    <t>Полтавський район</t>
  </si>
  <si>
    <t>021:021083:0000000007</t>
  </si>
  <si>
    <t>7122582901</t>
  </si>
  <si>
    <t>Стеблівська селищна рада</t>
  </si>
  <si>
    <t>021:034468:0000000003</t>
  </si>
  <si>
    <t>7120685600</t>
  </si>
  <si>
    <t>021:034468:0000000004</t>
  </si>
  <si>
    <t>021:034468:0000000002</t>
  </si>
  <si>
    <t>021:013778:0000000001</t>
  </si>
  <si>
    <t>0524886300</t>
  </si>
  <si>
    <t>Хмільницька міська територіальна громада</t>
  </si>
  <si>
    <t>021:013778:0000000017</t>
  </si>
  <si>
    <t>0524880300</t>
  </si>
  <si>
    <t>021:013778:0000000003</t>
  </si>
  <si>
    <t>0524883700</t>
  </si>
  <si>
    <t>021:013778:0000000013</t>
  </si>
  <si>
    <t>021:013778:0000000007</t>
  </si>
  <si>
    <t>0524884500</t>
  </si>
  <si>
    <t>Хміільницька міська територіальна громада</t>
  </si>
  <si>
    <t>021:013778:0000000016</t>
  </si>
  <si>
    <t>021:013778:0000000006</t>
  </si>
  <si>
    <t>021:013778:0000000019</t>
  </si>
  <si>
    <t>021:013778:0000000025</t>
  </si>
  <si>
    <t>0522482800</t>
  </si>
  <si>
    <t>021:071732:0000000001</t>
  </si>
  <si>
    <t>Гордіївська</t>
  </si>
  <si>
    <t>021:021689:0000000001</t>
  </si>
  <si>
    <t>021:080174:0000000001</t>
  </si>
  <si>
    <t>Липівська</t>
  </si>
  <si>
    <t>021:081026:0000000001</t>
  </si>
  <si>
    <t>0524180301</t>
  </si>
  <si>
    <t>021:013778:0000000004</t>
  </si>
  <si>
    <t>021:075048:0000000001</t>
  </si>
  <si>
    <t>1820388300</t>
  </si>
  <si>
    <t>021:047547:0000000004</t>
  </si>
  <si>
    <t>2121984800</t>
  </si>
  <si>
    <t>Кам'янська сільська рада</t>
  </si>
  <si>
    <t>Берегівського району</t>
  </si>
  <si>
    <t>021:047547:0000000002</t>
  </si>
  <si>
    <t>021:047547:0000000005</t>
  </si>
  <si>
    <t>2121980400</t>
  </si>
  <si>
    <t>021:042927:0000000001</t>
  </si>
  <si>
    <t>2620486803</t>
  </si>
  <si>
    <t>Старобогородчанська сільська рада</t>
  </si>
  <si>
    <t>021:049927:0000000001</t>
  </si>
  <si>
    <t>3220880902</t>
  </si>
  <si>
    <t>Пристолична сільська територіальна громада</t>
  </si>
  <si>
    <t>021:011038:0000000001</t>
  </si>
  <si>
    <t>3222410600</t>
  </si>
  <si>
    <t>Вишнева міська територіальна громада</t>
  </si>
  <si>
    <t>Бучанський район</t>
  </si>
  <si>
    <t>021:038829:0000000001</t>
  </si>
  <si>
    <t>3520383500</t>
  </si>
  <si>
    <t>Олександрійська міська рада</t>
  </si>
  <si>
    <t>Олексадрійський район</t>
  </si>
  <si>
    <t>021:038829:0000000007</t>
  </si>
  <si>
    <t>3520382100</t>
  </si>
  <si>
    <t>021:038829:0000000006</t>
  </si>
  <si>
    <t>3510390400</t>
  </si>
  <si>
    <t>021:011852:0000000001</t>
  </si>
  <si>
    <t>5124580000</t>
  </si>
  <si>
    <t>Білгород Дністровський район</t>
  </si>
  <si>
    <t>021:000005:0000000010</t>
  </si>
  <si>
    <t>5623010100</t>
  </si>
  <si>
    <t>Корецька міська рада м.Корець</t>
  </si>
  <si>
    <t>021:076543:0000000005</t>
  </si>
  <si>
    <t>021:076543:0000000004</t>
  </si>
  <si>
    <t>021:032574:0000000003</t>
  </si>
  <si>
    <t>021:097735:0000000005</t>
  </si>
  <si>
    <t>6824783200</t>
  </si>
  <si>
    <t>Теофіпольська селищна рада</t>
  </si>
  <si>
    <t>Хмельницький район</t>
  </si>
  <si>
    <t>021:000005:0000000071</t>
  </si>
  <si>
    <t>6822483100</t>
  </si>
  <si>
    <t>021:032574:0000000020</t>
  </si>
  <si>
    <t>6822482500</t>
  </si>
  <si>
    <t>021:032574:0000000015</t>
  </si>
  <si>
    <t>021:032574:0000000011</t>
  </si>
  <si>
    <t>021:032574:0000000016</t>
  </si>
  <si>
    <t>021:032574:0000000017</t>
  </si>
  <si>
    <t>6822481000</t>
  </si>
  <si>
    <t>021:032574:0000000004</t>
  </si>
  <si>
    <t>021:032574:0000000013</t>
  </si>
  <si>
    <t>6825288600</t>
  </si>
  <si>
    <t>021:032574:0000000014</t>
  </si>
  <si>
    <t>021:032574:0000000006</t>
  </si>
  <si>
    <t>021:032574:0000000002</t>
  </si>
  <si>
    <t>021:030591:0000000001</t>
  </si>
  <si>
    <t>3221284001</t>
  </si>
  <si>
    <t>Броварська міська територільна громада</t>
  </si>
  <si>
    <t>021:000005:0000000022</t>
  </si>
  <si>
    <t>2121284500</t>
  </si>
  <si>
    <t>Вилоцька селищна рада</t>
  </si>
  <si>
    <t>021:013778:0000000002</t>
  </si>
  <si>
    <t>021:047547:0000000001</t>
  </si>
  <si>
    <t>021:000005:0000000016</t>
  </si>
  <si>
    <t>2321586110</t>
  </si>
  <si>
    <t>Павлівська сільська рада</t>
  </si>
  <si>
    <t>021:000005:0000000055</t>
  </si>
  <si>
    <t>2321586100</t>
  </si>
  <si>
    <t>021:000005:0000000039</t>
  </si>
  <si>
    <t>021:000005:0000000023</t>
  </si>
  <si>
    <t>021:000005:0000000061</t>
  </si>
  <si>
    <t>021:000005:0000000012</t>
  </si>
  <si>
    <t>2321587200</t>
  </si>
  <si>
    <t>021:000005:0000000009</t>
  </si>
  <si>
    <t>021:000005:0000000017</t>
  </si>
  <si>
    <t>2321586103</t>
  </si>
  <si>
    <t>021:017380:0000000001</t>
  </si>
  <si>
    <t>2624883604</t>
  </si>
  <si>
    <t>Перегінська селищна рада</t>
  </si>
  <si>
    <t>Калуський район</t>
  </si>
  <si>
    <t>021:038829:0000000004</t>
  </si>
  <si>
    <t>021:038829:0000000005</t>
  </si>
  <si>
    <t>021:038829:0000000002</t>
  </si>
  <si>
    <t xml:space="preserve">Львівська </t>
  </si>
  <si>
    <t>021:026331:0000000001</t>
  </si>
  <si>
    <t>4624881302</t>
  </si>
  <si>
    <t>Червоноградська рада</t>
  </si>
  <si>
    <t>Червоноградський район</t>
  </si>
  <si>
    <t>021:097735:0000000002</t>
  </si>
  <si>
    <t>6824755300</t>
  </si>
  <si>
    <t>021:097735:0000000010</t>
  </si>
  <si>
    <t>6824785000</t>
  </si>
  <si>
    <t>021:097735:0000000001</t>
  </si>
  <si>
    <t>6824786000</t>
  </si>
  <si>
    <t>021:097735:0000000007</t>
  </si>
  <si>
    <t>021:046608:0000000001</t>
  </si>
  <si>
    <t>6823984700</t>
  </si>
  <si>
    <t>Шепетівський район</t>
  </si>
  <si>
    <t>021:034298:0000000001</t>
  </si>
  <si>
    <t>6825585102</t>
  </si>
  <si>
    <t>021:013778:0000000014</t>
  </si>
  <si>
    <t>021:000005:0000000034</t>
  </si>
  <si>
    <t>2120486000</t>
  </si>
  <si>
    <t>Великобийганська сільська теритріальна громада</t>
  </si>
  <si>
    <t>021:000005:0000000013</t>
  </si>
  <si>
    <t>2120488400</t>
  </si>
  <si>
    <t>Батівська селищна територіальна громада</t>
  </si>
  <si>
    <t>Береігвський район</t>
  </si>
  <si>
    <t>021:000005:0000000024</t>
  </si>
  <si>
    <t>2122785400</t>
  </si>
  <si>
    <t>021:000005:0000000059</t>
  </si>
  <si>
    <t>021:000005:0000000019</t>
  </si>
  <si>
    <t>2122787000</t>
  </si>
  <si>
    <t>021:000005:0000000062</t>
  </si>
  <si>
    <t>2120488200</t>
  </si>
  <si>
    <t>021:000005:0000000031</t>
  </si>
  <si>
    <t>021:000005:0000000040</t>
  </si>
  <si>
    <t>021:000005:0000000032</t>
  </si>
  <si>
    <t>021:000005:0000000054</t>
  </si>
  <si>
    <t>021:074104:0000000001</t>
  </si>
  <si>
    <t>3520810100</t>
  </si>
  <si>
    <t>Бобринецька міська територіальна громада</t>
  </si>
  <si>
    <t>Кропивницький район</t>
  </si>
  <si>
    <t>021:038829:0000000003</t>
  </si>
  <si>
    <t>021:068053:0000000001</t>
  </si>
  <si>
    <t>5121283650</t>
  </si>
  <si>
    <t>Березівський район</t>
  </si>
  <si>
    <t>021:019597:0000000003</t>
  </si>
  <si>
    <t>5121283401</t>
  </si>
  <si>
    <t>021:000005:0000000014</t>
  </si>
  <si>
    <t>5623081801</t>
  </si>
  <si>
    <t>Корецька міська рада с.Головниця</t>
  </si>
  <si>
    <t>021:000005:0000000015</t>
  </si>
  <si>
    <t>5623081802</t>
  </si>
  <si>
    <t>Корецька міська рада с.Забара</t>
  </si>
  <si>
    <t>021:000005:0000000027</t>
  </si>
  <si>
    <t>5623086001</t>
  </si>
  <si>
    <t>Корецька міська рада с.Новий Корець</t>
  </si>
  <si>
    <t>021:000005:0000000030</t>
  </si>
  <si>
    <t>5623080803</t>
  </si>
  <si>
    <t>Корецька міська рада с.Топча</t>
  </si>
  <si>
    <t>021:073171:0000000021</t>
  </si>
  <si>
    <t>5621283200</t>
  </si>
  <si>
    <t>Гощанська селищна</t>
  </si>
  <si>
    <t>021:000005:0000000063</t>
  </si>
  <si>
    <t>5623081803</t>
  </si>
  <si>
    <t>Корецька міська рада с.Калинівка</t>
  </si>
  <si>
    <t>021:000005:0000000053</t>
  </si>
  <si>
    <t>5623086701</t>
  </si>
  <si>
    <t>Корецька міська рада с.Сапожин</t>
  </si>
  <si>
    <t>021:000005:0000000021</t>
  </si>
  <si>
    <t>5623084201</t>
  </si>
  <si>
    <t>Корецька міська рада с.Користь</t>
  </si>
  <si>
    <t>021:000005:0000000020</t>
  </si>
  <si>
    <t>5623084203</t>
  </si>
  <si>
    <t>Корецька міська рада с.Новини</t>
  </si>
  <si>
    <t>021:073171:0000000010</t>
  </si>
  <si>
    <t>5621282300</t>
  </si>
  <si>
    <t>021:073171:0000000004</t>
  </si>
  <si>
    <t>5621286700</t>
  </si>
  <si>
    <t>021:073171:0000000001</t>
  </si>
  <si>
    <t>5621284400</t>
  </si>
  <si>
    <t>021:000005:0000000018</t>
  </si>
  <si>
    <t>5623081601</t>
  </si>
  <si>
    <t>Корецька міська рада с.Гвіздів</t>
  </si>
  <si>
    <t>021:073171:0000000011</t>
  </si>
  <si>
    <t>5621285100</t>
  </si>
  <si>
    <t>021:073171:0000000013</t>
  </si>
  <si>
    <t>5621280800</t>
  </si>
  <si>
    <t>селище Коцюбинське</t>
  </si>
  <si>
    <t>021:000004:0000000001</t>
  </si>
  <si>
    <t>3210946200</t>
  </si>
  <si>
    <t>Коцюбинська селищна рада</t>
  </si>
  <si>
    <t>021:055617:0000000003</t>
  </si>
  <si>
    <t>7424187900</t>
  </si>
  <si>
    <t>021:055617:0000000008</t>
  </si>
  <si>
    <t>021:055617:0000000007</t>
  </si>
  <si>
    <t>7424188500</t>
  </si>
  <si>
    <t>021:055617:0000000002</t>
  </si>
  <si>
    <t>021:000005:0000000230</t>
  </si>
  <si>
    <t>0524181502</t>
  </si>
  <si>
    <t>Гайсинський район</t>
  </si>
  <si>
    <t>021:067775:0000000001</t>
  </si>
  <si>
    <t>2124484801</t>
  </si>
  <si>
    <t>Нересницька сільська рада</t>
  </si>
  <si>
    <t>Тячівський район</t>
  </si>
  <si>
    <t>021:041982:0000000002</t>
  </si>
  <si>
    <t>2122487203</t>
  </si>
  <si>
    <t>Синевирська сільська рада, с. Загорб</t>
  </si>
  <si>
    <t>Хустський район</t>
  </si>
  <si>
    <t>021:000005:0000000060</t>
  </si>
  <si>
    <t>021:000005:0000000044</t>
  </si>
  <si>
    <t>021:019597:0000000004</t>
  </si>
  <si>
    <t>5121285801</t>
  </si>
  <si>
    <t>021:068053:0000000005</t>
  </si>
  <si>
    <t>021:052338:0000000001</t>
  </si>
  <si>
    <t>5622680600</t>
  </si>
  <si>
    <t>Здолбунівська міська рада</t>
  </si>
  <si>
    <t>021:052338:0000000004</t>
  </si>
  <si>
    <t>021:052338:0000000005</t>
  </si>
  <si>
    <t>5622681600</t>
  </si>
  <si>
    <t>021:073171:0000000022</t>
  </si>
  <si>
    <t>5621285400</t>
  </si>
  <si>
    <t>021:073171:0000000016</t>
  </si>
  <si>
    <t>021:000005:0000000174</t>
  </si>
  <si>
    <t>5621888205</t>
  </si>
  <si>
    <t>Дубровицька міська рада с.Кривиця</t>
  </si>
  <si>
    <t>Сарненський район</t>
  </si>
  <si>
    <t>021:000005:0000000100</t>
  </si>
  <si>
    <t>5621600000</t>
  </si>
  <si>
    <t>Дубенська міська рада м.Дубно</t>
  </si>
  <si>
    <t>Дубенський район</t>
  </si>
  <si>
    <t>021:000005:0000000191</t>
  </si>
  <si>
    <t>5621882005</t>
  </si>
  <si>
    <t>Висоцька сільська рада</t>
  </si>
  <si>
    <t>021:073171:0000000019</t>
  </si>
  <si>
    <t>021:073171:0000000002</t>
  </si>
  <si>
    <t>021:000005:0000000037</t>
  </si>
  <si>
    <t>5624287000</t>
  </si>
  <si>
    <t>Острзьк міська рада с.Розваж</t>
  </si>
  <si>
    <t>021:073171:0000000018</t>
  </si>
  <si>
    <t>5621288400</t>
  </si>
  <si>
    <t>021:073171:0000000017</t>
  </si>
  <si>
    <t>021:073171:0000000015</t>
  </si>
  <si>
    <t>021:073171:0000000008</t>
  </si>
  <si>
    <t>021:000005:0000000139</t>
  </si>
  <si>
    <t>5621888203</t>
  </si>
  <si>
    <t>Дубровицька міська рада с.Грані</t>
  </si>
  <si>
    <t>021:000005:0000000119</t>
  </si>
  <si>
    <t>5621888206</t>
  </si>
  <si>
    <t>Дубровицька міська рада с.Літвиця</t>
  </si>
  <si>
    <t>021:000005:0000000131</t>
  </si>
  <si>
    <t>5621887701</t>
  </si>
  <si>
    <t>Дубровицька міська рада с.Соломіївка</t>
  </si>
  <si>
    <t>021:000005:0000000155</t>
  </si>
  <si>
    <t>5621888201</t>
  </si>
  <si>
    <t>Дубровицька міська рада с.Трипутня</t>
  </si>
  <si>
    <t>021:000005:0000000337</t>
  </si>
  <si>
    <t>6825081500</t>
  </si>
  <si>
    <t>Гвардійська сільська рада</t>
  </si>
  <si>
    <t>021:000005:0000000072</t>
  </si>
  <si>
    <t>021:000005:0000000026</t>
  </si>
  <si>
    <t>021:000005:0000000035</t>
  </si>
  <si>
    <t>021:034298:0000000008</t>
  </si>
  <si>
    <t>6825588004</t>
  </si>
  <si>
    <t>021:034298:0000000007</t>
  </si>
  <si>
    <t>6825588002</t>
  </si>
  <si>
    <t>021:034298:0000000005</t>
  </si>
  <si>
    <t>6825583803</t>
  </si>
  <si>
    <t>021:021083:0000000001</t>
  </si>
  <si>
    <t>7122589702</t>
  </si>
  <si>
    <t>021:021083:0000000002</t>
  </si>
  <si>
    <t>7122589701</t>
  </si>
  <si>
    <t>021:021083:0000000006</t>
  </si>
  <si>
    <t>7122582902</t>
  </si>
  <si>
    <t>021:021083:0000000003</t>
  </si>
  <si>
    <t>7122582903</t>
  </si>
  <si>
    <t>021:000005:0000000038</t>
  </si>
  <si>
    <t>7324586503</t>
  </si>
  <si>
    <t>Кам'янська</t>
  </si>
  <si>
    <t>Чернівецький район</t>
  </si>
  <si>
    <t>021:000005:0000000025</t>
  </si>
  <si>
    <t>7321087400</t>
  </si>
  <si>
    <t>021:070439:0000000001</t>
  </si>
  <si>
    <t>7321088504</t>
  </si>
  <si>
    <t>021:083621:0000000001</t>
  </si>
  <si>
    <t>7321088501</t>
  </si>
  <si>
    <t>Сучевенська сільська рада</t>
  </si>
  <si>
    <t>021:000005:0000000056</t>
  </si>
  <si>
    <t>7321086000</t>
  </si>
  <si>
    <t>021:000005:0000000204</t>
  </si>
  <si>
    <t>021:081540:0000000001</t>
  </si>
  <si>
    <t>7321088503</t>
  </si>
  <si>
    <t>021:000005:0000000042</t>
  </si>
  <si>
    <t>7425583501</t>
  </si>
  <si>
    <t>Киселівська сільська рада</t>
  </si>
  <si>
    <t>Чернігівський район</t>
  </si>
  <si>
    <t>021:020698:0000000001</t>
  </si>
  <si>
    <t>3224280401</t>
  </si>
  <si>
    <t>021:044759:0000000001</t>
  </si>
  <si>
    <t>0524180303</t>
  </si>
  <si>
    <t>021:068217:0000000001</t>
  </si>
  <si>
    <t>0523785001</t>
  </si>
  <si>
    <t>Соболівська сільська рада</t>
  </si>
  <si>
    <t>021:013778:0000000015</t>
  </si>
  <si>
    <t>021:071226:0000000001</t>
  </si>
  <si>
    <t>1824086000</t>
  </si>
  <si>
    <t>Ярунська територіальна громада</t>
  </si>
  <si>
    <t>Звягельський район</t>
  </si>
  <si>
    <t>021:097442:0000000001</t>
  </si>
  <si>
    <t>2124484802</t>
  </si>
  <si>
    <t>021:047547:0000000003</t>
  </si>
  <si>
    <t>2121984801</t>
  </si>
  <si>
    <t>021:000005:0000000138</t>
  </si>
  <si>
    <t>2623684601</t>
  </si>
  <si>
    <t>Космацька сільська рада</t>
  </si>
  <si>
    <t>Косівський район</t>
  </si>
  <si>
    <t>021:031992:0000000001</t>
  </si>
  <si>
    <t>2620488602</t>
  </si>
  <si>
    <t>021:025047:0000000001</t>
  </si>
  <si>
    <t>4622785700</t>
  </si>
  <si>
    <t>Львівська міська рада</t>
  </si>
  <si>
    <t>Львівський район</t>
  </si>
  <si>
    <t>021:065074:0000000002</t>
  </si>
  <si>
    <t>4623382901</t>
  </si>
  <si>
    <t>Перемишлянська рада</t>
  </si>
  <si>
    <t>021:026331:0000000002</t>
  </si>
  <si>
    <t>4611800000</t>
  </si>
  <si>
    <t>021:090298:0000000008</t>
  </si>
  <si>
    <t>5123580401</t>
  </si>
  <si>
    <t>021:073171:0000000009</t>
  </si>
  <si>
    <t>5621287800</t>
  </si>
  <si>
    <t>021:073171:0000000007</t>
  </si>
  <si>
    <t>021:073171:0000000003</t>
  </si>
  <si>
    <t>5621287500</t>
  </si>
  <si>
    <t>021:073171:0000000024</t>
  </si>
  <si>
    <t>021:073171:0000000027</t>
  </si>
  <si>
    <t>021:073171:0000000026</t>
  </si>
  <si>
    <t>021:018261:0000000001</t>
  </si>
  <si>
    <t>5621280401</t>
  </si>
  <si>
    <t>Бабинська сільська рада с.Бабин</t>
  </si>
  <si>
    <t>021:097735:0000000003</t>
  </si>
  <si>
    <t>6824784500</t>
  </si>
  <si>
    <t>021:097735:0000000013</t>
  </si>
  <si>
    <t>021:097735:0000000012</t>
  </si>
  <si>
    <t>6824785500</t>
  </si>
  <si>
    <t>021:000005:0000000192</t>
  </si>
  <si>
    <t>7121284000</t>
  </si>
  <si>
    <t>Звенигородська міська раа</t>
  </si>
  <si>
    <t>021:000005:0000000115</t>
  </si>
  <si>
    <t>7121280400</t>
  </si>
  <si>
    <t>021:000005:0000000276</t>
  </si>
  <si>
    <t>7121282400</t>
  </si>
  <si>
    <t>021:000005:0000000109</t>
  </si>
  <si>
    <t>7121282000</t>
  </si>
  <si>
    <t>021:054961:0000000001</t>
  </si>
  <si>
    <t>7321083001</t>
  </si>
  <si>
    <t>021:031739:0000000001</t>
  </si>
  <si>
    <t>7321088502</t>
  </si>
  <si>
    <t>021:055617:0000000006</t>
  </si>
  <si>
    <t>021:062361:0000000002</t>
  </si>
  <si>
    <t>1822587911</t>
  </si>
  <si>
    <t>021:049937:0000000028</t>
  </si>
  <si>
    <t>1820955119</t>
  </si>
  <si>
    <t>021:000005:0000000028</t>
  </si>
  <si>
    <t>2623684001</t>
  </si>
  <si>
    <t>021:020838:0000000001</t>
  </si>
  <si>
    <t>2620488601</t>
  </si>
  <si>
    <t>021:025668:0000000001</t>
  </si>
  <si>
    <t>3521755100</t>
  </si>
  <si>
    <t>Добровеличківська селищна рада</t>
  </si>
  <si>
    <t>021:051757:0000000007</t>
  </si>
  <si>
    <t>5121083807</t>
  </si>
  <si>
    <t>021:051757:0000000002</t>
  </si>
  <si>
    <t>5121082809</t>
  </si>
  <si>
    <t>021:051757:0000000008</t>
  </si>
  <si>
    <t>5121080301</t>
  </si>
  <si>
    <t>021:051757:0000000003</t>
  </si>
  <si>
    <t>5121082803</t>
  </si>
  <si>
    <t>021:051757:0000000005</t>
  </si>
  <si>
    <t>5121080305</t>
  </si>
  <si>
    <t>021:051757:0000000004</t>
  </si>
  <si>
    <t>5121083803</t>
  </si>
  <si>
    <t>021:051757:0000000009</t>
  </si>
  <si>
    <t>5121080303</t>
  </si>
  <si>
    <t>021:051757:0000000006</t>
  </si>
  <si>
    <t>5121080304</t>
  </si>
  <si>
    <t>021:073171:0000000031</t>
  </si>
  <si>
    <t>5621281500</t>
  </si>
  <si>
    <t>021:093293:0000000006</t>
  </si>
  <si>
    <t>5621455316</t>
  </si>
  <si>
    <t>Демидівська селищна рада с.Рудка</t>
  </si>
  <si>
    <t>021:031906:0000000003</t>
  </si>
  <si>
    <t>5621480705</t>
  </si>
  <si>
    <t>Боремельська сільська рада с.Малеве</t>
  </si>
  <si>
    <t>021:018261:0000000003</t>
  </si>
  <si>
    <t>5621282005</t>
  </si>
  <si>
    <t>Бабинська сільська рада с.Подоляни</t>
  </si>
  <si>
    <t>021:073171:0000000033</t>
  </si>
  <si>
    <t>021:083302:0000000001</t>
  </si>
  <si>
    <t>5625080801</t>
  </si>
  <si>
    <t>Березівська сільська рада с.Березове</t>
  </si>
  <si>
    <t>021:093293:0000000004</t>
  </si>
  <si>
    <t>5621455308</t>
  </si>
  <si>
    <t>Демидівська селищна рада с.Калинівка</t>
  </si>
  <si>
    <t>021:073171:0000000014</t>
  </si>
  <si>
    <t>5621282100</t>
  </si>
  <si>
    <t>Гощанська селищна рада</t>
  </si>
  <si>
    <t>021:097735:0000000008</t>
  </si>
  <si>
    <t>021:000005:0000000156</t>
  </si>
  <si>
    <t>021:000005:0000000135</t>
  </si>
  <si>
    <t>7121283200</t>
  </si>
  <si>
    <t>021:000005:0000000125</t>
  </si>
  <si>
    <t>7121282800</t>
  </si>
  <si>
    <t>021:000005:0000000160</t>
  </si>
  <si>
    <t>021:000005:0000000243</t>
  </si>
  <si>
    <t>021:000005:0000000157</t>
  </si>
  <si>
    <t>7121288000</t>
  </si>
  <si>
    <t>021:000005:0000000029</t>
  </si>
  <si>
    <t>021:000005:0000000126</t>
  </si>
  <si>
    <t>7121287000</t>
  </si>
  <si>
    <t>021:000005:0000000355</t>
  </si>
  <si>
    <t>7121285200</t>
  </si>
  <si>
    <t>021:055617:0000000004</t>
  </si>
  <si>
    <t>021:055617:0000000009</t>
  </si>
  <si>
    <t>021:000005:0000000128</t>
  </si>
  <si>
    <t>2625285601</t>
  </si>
  <si>
    <t>021:000005:0000000146</t>
  </si>
  <si>
    <t>2625280301</t>
  </si>
  <si>
    <t>021:000005:0000000190</t>
  </si>
  <si>
    <t>2625280302</t>
  </si>
  <si>
    <t>021:000005:0000000194</t>
  </si>
  <si>
    <t>2625280303</t>
  </si>
  <si>
    <t>021:000005:0000000120</t>
  </si>
  <si>
    <t>2625281202</t>
  </si>
  <si>
    <t>021:000005:0000000089</t>
  </si>
  <si>
    <t>2625281201</t>
  </si>
  <si>
    <t>021:000005:0000000209</t>
  </si>
  <si>
    <t>021:000005:0000000036</t>
  </si>
  <si>
    <t>2625284801</t>
  </si>
  <si>
    <t>021:000005:0000000094</t>
  </si>
  <si>
    <t>2625282301</t>
  </si>
  <si>
    <t>021:000005:0000000110</t>
  </si>
  <si>
    <t>2625285401</t>
  </si>
  <si>
    <t>021:066585:0000000008</t>
  </si>
  <si>
    <t>5623086305</t>
  </si>
  <si>
    <t>Корецька міська рада с.Ганнівка</t>
  </si>
  <si>
    <t>021:066585:0000000012</t>
  </si>
  <si>
    <t>5623082201</t>
  </si>
  <si>
    <t>Корецька міська рада с.Жадківка</t>
  </si>
  <si>
    <t>021:066585:0000000014</t>
  </si>
  <si>
    <t>5623082202</t>
  </si>
  <si>
    <t>Корецька міська рада с.Старий Корець</t>
  </si>
  <si>
    <t>021:066585:0000000001</t>
  </si>
  <si>
    <t>5623086301</t>
  </si>
  <si>
    <t>Корецька міська рада с.Річки</t>
  </si>
  <si>
    <t>021:066585:0000000002</t>
  </si>
  <si>
    <t>Корецька міська рада с.Річечино</t>
  </si>
  <si>
    <t>021:066585:0000000011</t>
  </si>
  <si>
    <t>5623086304</t>
  </si>
  <si>
    <t>Корецька міська рада с.Копитів</t>
  </si>
  <si>
    <t>021:066585:0000000004</t>
  </si>
  <si>
    <t>5623086300</t>
  </si>
  <si>
    <t>Корецька міська рада с.Козак</t>
  </si>
  <si>
    <t>021:000005:0000000141</t>
  </si>
  <si>
    <t>2625287401</t>
  </si>
  <si>
    <t>021:000005:0000000151</t>
  </si>
  <si>
    <t>2625287402</t>
  </si>
  <si>
    <t>021:093293:0000000001</t>
  </si>
  <si>
    <t>5621483500</t>
  </si>
  <si>
    <t>Демидівська селищна рада с.Глибока Долина</t>
  </si>
  <si>
    <t>021:093293:0000000007</t>
  </si>
  <si>
    <t>Демидівська селищна рада с.Копань</t>
  </si>
  <si>
    <t>021:036046:0000000001</t>
  </si>
  <si>
    <t>1824783701</t>
  </si>
  <si>
    <t>Корнинська селищна рада</t>
  </si>
  <si>
    <t>021:041982:0000000001</t>
  </si>
  <si>
    <t>2122486902</t>
  </si>
  <si>
    <t>Синевирська сільська рада, с. Заверхня Кичера</t>
  </si>
  <si>
    <t>021:029114:0000000001</t>
  </si>
  <si>
    <t>2623286401</t>
  </si>
  <si>
    <t>Матеївецька сільська рада</t>
  </si>
  <si>
    <t>021:022169:0000000001</t>
  </si>
  <si>
    <t>2620486801</t>
  </si>
  <si>
    <t>021:076323:0000000001</t>
  </si>
  <si>
    <t>2623286402</t>
  </si>
  <si>
    <t>021:030648:0000000001</t>
  </si>
  <si>
    <t>3224983301</t>
  </si>
  <si>
    <t>021:083910:0000000001</t>
  </si>
  <si>
    <t>3220882901</t>
  </si>
  <si>
    <t>Вороньківська сільська рада</t>
  </si>
  <si>
    <t>021:038829:0000000008</t>
  </si>
  <si>
    <t>021:074000:0000000001</t>
  </si>
  <si>
    <t>5124581730</t>
  </si>
  <si>
    <t xml:space="preserve">Полтавська </t>
  </si>
  <si>
    <t>021:036333:0000000001</t>
  </si>
  <si>
    <t>5323480901</t>
  </si>
  <si>
    <t>Драбинівська ТГ</t>
  </si>
  <si>
    <t>021:098362:0000000001</t>
  </si>
  <si>
    <t>5323281403</t>
  </si>
  <si>
    <t>Миргородська міська рада</t>
  </si>
  <si>
    <t>Миргородський район</t>
  </si>
  <si>
    <t>021:000005:0000000148</t>
  </si>
  <si>
    <t>5323482800</t>
  </si>
  <si>
    <t>Новосанжарська селищна рада</t>
  </si>
  <si>
    <t>021:000005:0000000105</t>
  </si>
  <si>
    <t>5323486700</t>
  </si>
  <si>
    <t>021:018261:0000000004</t>
  </si>
  <si>
    <t>5621282006</t>
  </si>
  <si>
    <t>Бабинська сільська рада с.Томахів</t>
  </si>
  <si>
    <t>021:039275:0000000006</t>
  </si>
  <si>
    <t>5625884811</t>
  </si>
  <si>
    <t>Крупецька сільська рада с.Засув</t>
  </si>
  <si>
    <t>021:039275:0000000001</t>
  </si>
  <si>
    <t>5625884814</t>
  </si>
  <si>
    <t>Крупецька сільська рада с.Михайлівка</t>
  </si>
  <si>
    <t>021:039275:0000000007</t>
  </si>
  <si>
    <t>5625884806</t>
  </si>
  <si>
    <t>Крупецька сільська рада с.Срібне</t>
  </si>
  <si>
    <t>021:093293:0000000008</t>
  </si>
  <si>
    <t>Демидівська селищна рада с.Княгинине</t>
  </si>
  <si>
    <t>021:066585:0000000009</t>
  </si>
  <si>
    <t>5623080401</t>
  </si>
  <si>
    <t>Корецька міська рада с.Бриків</t>
  </si>
  <si>
    <t>021:066585:0000000006</t>
  </si>
  <si>
    <t>5623085202</t>
  </si>
  <si>
    <t>Корецька міська рада с.Голичівка</t>
  </si>
  <si>
    <t>021:066585:0000000005</t>
  </si>
  <si>
    <t>5623087501</t>
  </si>
  <si>
    <t>Корецька міська рада с.Сторожів</t>
  </si>
  <si>
    <t>021:066585:0000000003</t>
  </si>
  <si>
    <t>5623080403</t>
  </si>
  <si>
    <t>Корецька міська рада с.Черниця</t>
  </si>
  <si>
    <t>021:066585:0000000019</t>
  </si>
  <si>
    <t>5623083401</t>
  </si>
  <si>
    <t>Корецька міська рада с.Коловерти</t>
  </si>
  <si>
    <t>021:066585:0000000013</t>
  </si>
  <si>
    <t>5623085201</t>
  </si>
  <si>
    <t>Корецька міська рада с.Морозівка</t>
  </si>
  <si>
    <t>021:039275:0000000011</t>
  </si>
  <si>
    <t>5625884805</t>
  </si>
  <si>
    <t>Крупецька сільська рада с.Заміщина</t>
  </si>
  <si>
    <t>021:018261:0000000006</t>
  </si>
  <si>
    <t>5621282003</t>
  </si>
  <si>
    <t>Бабинська сільська рада с.Іллін</t>
  </si>
  <si>
    <t>021:040721:0000000011</t>
  </si>
  <si>
    <t>5621880401</t>
  </si>
  <si>
    <t>Дубровицька міська рада с.Бережки</t>
  </si>
  <si>
    <t>021:018261:0000000005</t>
  </si>
  <si>
    <t>5621282004</t>
  </si>
  <si>
    <t>Бабинська сільська рада с.Мнишин</t>
  </si>
  <si>
    <t>021:032574:0000000009</t>
  </si>
  <si>
    <t>021:053378:0000000009</t>
  </si>
  <si>
    <t>6825080900</t>
  </si>
  <si>
    <t>Лісогринівецька сільська рада</t>
  </si>
  <si>
    <t>021:032574:0000000008</t>
  </si>
  <si>
    <t>6822488500</t>
  </si>
  <si>
    <t>021:097735:0000000011</t>
  </si>
  <si>
    <t>021:085867:0000000001</t>
  </si>
  <si>
    <t>7123188502</t>
  </si>
  <si>
    <t>021:027807:0000000001</t>
  </si>
  <si>
    <t>7124355300</t>
  </si>
  <si>
    <t>021:055617:0000000010</t>
  </si>
  <si>
    <t>7424181600</t>
  </si>
  <si>
    <t>021:055617:0000000012</t>
  </si>
  <si>
    <t>021:096761:0000000013</t>
  </si>
  <si>
    <t>1825284901</t>
  </si>
  <si>
    <t>021:096761:0000000004</t>
  </si>
  <si>
    <t>1825283801</t>
  </si>
  <si>
    <t>021:096761:0000000021</t>
  </si>
  <si>
    <t>1825283502</t>
  </si>
  <si>
    <t>021:096761:0000000005</t>
  </si>
  <si>
    <t>1825283202</t>
  </si>
  <si>
    <t>021:080930:0000000001</t>
  </si>
  <si>
    <t>2122486001</t>
  </si>
  <si>
    <t>Міжгірська селищна рада, с. Репинне</t>
  </si>
  <si>
    <t>021:080579:0000000001</t>
  </si>
  <si>
    <t>2122482105</t>
  </si>
  <si>
    <t>Колочавська сільська рада, с. Мерешор</t>
  </si>
  <si>
    <t>021:082169:0000000007</t>
  </si>
  <si>
    <t>2122486002</t>
  </si>
  <si>
    <t>Міжгірська селищна рада, с. Сухий</t>
  </si>
  <si>
    <t>021:082169:0000000003</t>
  </si>
  <si>
    <t>2122480801</t>
  </si>
  <si>
    <t>Міжгірська селищна рада, с. Вучкове</t>
  </si>
  <si>
    <t>Хустський району</t>
  </si>
  <si>
    <t>021:082169:0000000006</t>
  </si>
  <si>
    <t>2122481201</t>
  </si>
  <si>
    <t>Міжгірська селищна рада, с. Голятин</t>
  </si>
  <si>
    <t>021:082169:0000000004</t>
  </si>
  <si>
    <t>Міжгірська селищна рада, с. Діл</t>
  </si>
  <si>
    <t>021:082169:0000000001</t>
  </si>
  <si>
    <t>2122483301</t>
  </si>
  <si>
    <t>Міжгірська селищна рада, с. Майдан</t>
  </si>
  <si>
    <t>021:080579:0000000002</t>
  </si>
  <si>
    <t>2122482103</t>
  </si>
  <si>
    <t>Колочавська сільська рада, с. Горб</t>
  </si>
  <si>
    <t>021:082169:0000000002</t>
  </si>
  <si>
    <t>2122480601</t>
  </si>
  <si>
    <t>Міжгірська селищна рада, с. Верхній Бистрий</t>
  </si>
  <si>
    <t>021:082169:0000000015</t>
  </si>
  <si>
    <t>2122485602</t>
  </si>
  <si>
    <t>Міжгірська селищна рада, с. Завийка</t>
  </si>
  <si>
    <t>021:082169:0000000013</t>
  </si>
  <si>
    <t>2122485601</t>
  </si>
  <si>
    <t>Міжгірська селищна рада, с. Присліп</t>
  </si>
  <si>
    <t>021:082169:0000000010</t>
  </si>
  <si>
    <t>2122485603</t>
  </si>
  <si>
    <t>Міжгірська селищна рада, с. Тітківці</t>
  </si>
  <si>
    <t>021:041068:0000000001</t>
  </si>
  <si>
    <t>2625281501</t>
  </si>
  <si>
    <t>Снятинська міська рада</t>
  </si>
  <si>
    <t>021:030648:0000000002</t>
  </si>
  <si>
    <t>3224983302</t>
  </si>
  <si>
    <t>021:078673:0000000001</t>
  </si>
  <si>
    <t>3522200000</t>
  </si>
  <si>
    <t>Пантаївська селищна територіальна громада</t>
  </si>
  <si>
    <t>Олександрійський район</t>
  </si>
  <si>
    <t>021:079777:0000000002</t>
  </si>
  <si>
    <t>3524084802</t>
  </si>
  <si>
    <t>Новоукраїнський район</t>
  </si>
  <si>
    <t>021:065074:0000000001</t>
  </si>
  <si>
    <t>4623384902</t>
  </si>
  <si>
    <t>021:081326:0000000001</t>
  </si>
  <si>
    <t>5121000000</t>
  </si>
  <si>
    <t>021:090298:0000000001</t>
  </si>
  <si>
    <t>021:000005:0000000350</t>
  </si>
  <si>
    <t>5323484400</t>
  </si>
  <si>
    <t>021:052338:0000000006</t>
  </si>
  <si>
    <t>5622685300</t>
  </si>
  <si>
    <t>021:052338:0000000007</t>
  </si>
  <si>
    <t>021:052338:0000000002</t>
  </si>
  <si>
    <t>5622684600</t>
  </si>
  <si>
    <t>021:052338:0000000003</t>
  </si>
  <si>
    <t>021:045841:0000000001</t>
  </si>
  <si>
    <t>5623855121</t>
  </si>
  <si>
    <t>Млинівська селищна рада с.Остріїв</t>
  </si>
  <si>
    <t>021:050651:0000000001</t>
  </si>
  <si>
    <t>5623855132</t>
  </si>
  <si>
    <t>Млинівська селищна рада с.Травневе</t>
  </si>
  <si>
    <t>021:073171:0000000028</t>
  </si>
  <si>
    <t>021:073171:0000000006</t>
  </si>
  <si>
    <t>021:073171:0000000025</t>
  </si>
  <si>
    <t>5621283600</t>
  </si>
  <si>
    <t>021:045841:0000000002</t>
  </si>
  <si>
    <t>5623882300</t>
  </si>
  <si>
    <t>Млинівська селищна рада с.Добрятин</t>
  </si>
  <si>
    <t>021:066585:0000000016</t>
  </si>
  <si>
    <t>5623088401</t>
  </si>
  <si>
    <t>Корецька міська рада с.Харалуг</t>
  </si>
  <si>
    <t>021:066585:0000000022</t>
  </si>
  <si>
    <t>5623081401</t>
  </si>
  <si>
    <t>Корецька міська рада с.Весняне</t>
  </si>
  <si>
    <t>021:066585:0000000007</t>
  </si>
  <si>
    <t>5623082001</t>
  </si>
  <si>
    <t>Корецька міська рада с.Даничів</t>
  </si>
  <si>
    <t>021:066585:0000000010</t>
  </si>
  <si>
    <t>5623082601</t>
  </si>
  <si>
    <t>Корецька міська рада с.Залізниця</t>
  </si>
  <si>
    <t>021:073171:0000000012</t>
  </si>
  <si>
    <t>5621287100</t>
  </si>
  <si>
    <t>021:073171:0000000020</t>
  </si>
  <si>
    <t>021:073171:0000000030</t>
  </si>
  <si>
    <t>021:073171:0000000005</t>
  </si>
  <si>
    <t>021:073171:0000000023</t>
  </si>
  <si>
    <t>5621284800</t>
  </si>
  <si>
    <t>021:034298:0000000009</t>
  </si>
  <si>
    <t>6825589501</t>
  </si>
  <si>
    <t>021:034298:0000000006</t>
  </si>
  <si>
    <t>6825580503</t>
  </si>
  <si>
    <t>021:034298:0000000002</t>
  </si>
  <si>
    <t>6825585101</t>
  </si>
  <si>
    <t>021:034298:0000000004</t>
  </si>
  <si>
    <t>6825585103</t>
  </si>
  <si>
    <t>021:040572:0000000008</t>
  </si>
  <si>
    <t>6822455801</t>
  </si>
  <si>
    <t>021:000005:0000000093</t>
  </si>
  <si>
    <t>6821884701</t>
  </si>
  <si>
    <t>Маківська сільська рада</t>
  </si>
  <si>
    <t>021:000005:0000000240</t>
  </si>
  <si>
    <t>6821800000</t>
  </si>
  <si>
    <t>021:024694:0000000001</t>
  </si>
  <si>
    <t>7120689502</t>
  </si>
  <si>
    <t>021:024694:0000000005</t>
  </si>
  <si>
    <t>7120689501</t>
  </si>
  <si>
    <t>021:055617:0000000005</t>
  </si>
  <si>
    <t>021:000002:0000000013</t>
  </si>
  <si>
    <t>7422481002</t>
  </si>
  <si>
    <t>Корюківська міська рада</t>
  </si>
  <si>
    <t>Корюківський район</t>
  </si>
  <si>
    <t>021:000002:0000000002</t>
  </si>
  <si>
    <t>7422481511</t>
  </si>
  <si>
    <t>021:067596:0000000001</t>
  </si>
  <si>
    <t>2624010100</t>
  </si>
  <si>
    <t>021:079777:0000000003</t>
  </si>
  <si>
    <t>3521710300</t>
  </si>
  <si>
    <t>021:051307:0000000011</t>
  </si>
  <si>
    <t>4623984602</t>
  </si>
  <si>
    <t>Радехівська рада</t>
  </si>
  <si>
    <t>021:053547:0000000001</t>
  </si>
  <si>
    <t>5324000000</t>
  </si>
  <si>
    <t>Щербанівська сільська рада</t>
  </si>
  <si>
    <t>021:053547:0000000003</t>
  </si>
  <si>
    <t>021:053547:0000000004</t>
  </si>
  <si>
    <t>021:053547:0000000005</t>
  </si>
  <si>
    <t>021:000005:0000000261</t>
  </si>
  <si>
    <t>021:000005:0000000102</t>
  </si>
  <si>
    <t>021:094938:0000000002</t>
  </si>
  <si>
    <t>5325400000</t>
  </si>
  <si>
    <t>Скороходівська селищна рада</t>
  </si>
  <si>
    <t>021:094938:0000000001</t>
  </si>
  <si>
    <t>021:073171:0000000032</t>
  </si>
  <si>
    <t>5621288900</t>
  </si>
  <si>
    <t>021:073171:0000000034</t>
  </si>
  <si>
    <t>021:000005:0000000239</t>
  </si>
  <si>
    <t>5321680401</t>
  </si>
  <si>
    <t>Мартинівська територіальна громада</t>
  </si>
  <si>
    <t>021:000005:0000000074</t>
  </si>
  <si>
    <t>021:000005:0000000167</t>
  </si>
  <si>
    <t>5924185400</t>
  </si>
  <si>
    <t>Роменська міська територіальна громада</t>
  </si>
  <si>
    <t>Роменський район</t>
  </si>
  <si>
    <t>021:040518:0000000001</t>
  </si>
  <si>
    <t>Дунаєвецька міська рада</t>
  </si>
  <si>
    <t>021:097735:0000000014</t>
  </si>
  <si>
    <t>021:000005:0000000193</t>
  </si>
  <si>
    <t>6822400000</t>
  </si>
  <si>
    <t>Жванецька сільська рада</t>
  </si>
  <si>
    <t>021:097735:0000000004</t>
  </si>
  <si>
    <t>6824785300</t>
  </si>
  <si>
    <t>021:097735:0000000009</t>
  </si>
  <si>
    <t>021:097735:0000000006</t>
  </si>
  <si>
    <t>021:078619:0000000002</t>
  </si>
  <si>
    <t>7121810100</t>
  </si>
  <si>
    <t>Черкаський район</t>
  </si>
  <si>
    <t>021:016509:0000000004</t>
  </si>
  <si>
    <t>7121580801</t>
  </si>
  <si>
    <t>021:016509:0000000005</t>
  </si>
  <si>
    <t>7121585501</t>
  </si>
  <si>
    <t xml:space="preserve">Волинська </t>
  </si>
  <si>
    <t>021:043197:0000000001</t>
  </si>
  <si>
    <t>0721483701</t>
  </si>
  <si>
    <t>Камінь-Каширський район</t>
  </si>
  <si>
    <t>021:096761:0000000014</t>
  </si>
  <si>
    <t>1825281601</t>
  </si>
  <si>
    <t>021:096761:0000000022</t>
  </si>
  <si>
    <t>1825281602</t>
  </si>
  <si>
    <t>021:096761:0000000020</t>
  </si>
  <si>
    <t>1825284602</t>
  </si>
  <si>
    <t>021:000005:0000000048</t>
  </si>
  <si>
    <t>021:018243:0000000020</t>
  </si>
  <si>
    <t>3521400000</t>
  </si>
  <si>
    <t>Голованівська селищна територіальна громада</t>
  </si>
  <si>
    <t>Голованівський район</t>
  </si>
  <si>
    <t>021:018243:0000000012</t>
  </si>
  <si>
    <t>021:051307:0000000001</t>
  </si>
  <si>
    <t>4623983401</t>
  </si>
  <si>
    <t>021:051307:0000000002</t>
  </si>
  <si>
    <t>4623984601</t>
  </si>
  <si>
    <t>021:051307:0000000012</t>
  </si>
  <si>
    <t>4623984901</t>
  </si>
  <si>
    <t>021:000003:0000000003</t>
  </si>
  <si>
    <t>4622710100</t>
  </si>
  <si>
    <t>Жовківська міська рада</t>
  </si>
  <si>
    <t>021:044287:0000000001</t>
  </si>
  <si>
    <t>5321300000</t>
  </si>
  <si>
    <t>Опішнянська селищна рада</t>
  </si>
  <si>
    <t>021:052338:0000000009</t>
  </si>
  <si>
    <t>021:049734:0000000011</t>
  </si>
  <si>
    <t>5924184100</t>
  </si>
  <si>
    <t>021:049734:0000000014</t>
  </si>
  <si>
    <t>021:049734:0000000005</t>
  </si>
  <si>
    <t>5924184700</t>
  </si>
  <si>
    <t>021:049734:0000000002</t>
  </si>
  <si>
    <t>5924187300</t>
  </si>
  <si>
    <t>021:049734:0000000003</t>
  </si>
  <si>
    <t>5924185800</t>
  </si>
  <si>
    <t>021:049734:0000000013</t>
  </si>
  <si>
    <t>021:049734:0000000004</t>
  </si>
  <si>
    <t>021:000005:0000000254</t>
  </si>
  <si>
    <t>5924185000</t>
  </si>
  <si>
    <t>021:049734:0000000008</t>
  </si>
  <si>
    <t>5924187600</t>
  </si>
  <si>
    <t>021:000005:0000000161</t>
  </si>
  <si>
    <t>021:049734:0000000001</t>
  </si>
  <si>
    <t>5924187900</t>
  </si>
  <si>
    <t>021:049734:0000000015</t>
  </si>
  <si>
    <t>021:000005:0000000041</t>
  </si>
  <si>
    <t>021:049734:0000000010</t>
  </si>
  <si>
    <t>021:046608:0000000002</t>
  </si>
  <si>
    <t>6823982100</t>
  </si>
  <si>
    <t>Крупецька територіальна громада</t>
  </si>
  <si>
    <t>021:032574:0000000018</t>
  </si>
  <si>
    <t>021:082849:0000000010</t>
  </si>
  <si>
    <t>7122286003</t>
  </si>
  <si>
    <t>Катеринопільський район</t>
  </si>
  <si>
    <t>021:082849:0000000001</t>
  </si>
  <si>
    <t>7122285003</t>
  </si>
  <si>
    <t>021:082849:0000000014</t>
  </si>
  <si>
    <t>7122281502</t>
  </si>
  <si>
    <t>021:082849:0000000011</t>
  </si>
  <si>
    <t>7122285501</t>
  </si>
  <si>
    <t>021:082849:0000000003</t>
  </si>
  <si>
    <t>7122286001</t>
  </si>
  <si>
    <t>021:082849:0000000009</t>
  </si>
  <si>
    <t>7122281503</t>
  </si>
  <si>
    <t>021:082849:0000000006</t>
  </si>
  <si>
    <t>7122287801</t>
  </si>
  <si>
    <t>021:086831:0000000003</t>
  </si>
  <si>
    <t>7124380901</t>
  </si>
  <si>
    <t>021:082849:0000000013</t>
  </si>
  <si>
    <t>7122285001</t>
  </si>
  <si>
    <t>021:086831:0000000001</t>
  </si>
  <si>
    <t>7124380301</t>
  </si>
  <si>
    <t>021:082849:0000000012</t>
  </si>
  <si>
    <t>7122280401</t>
  </si>
  <si>
    <t>021:082849:0000000007</t>
  </si>
  <si>
    <t>7122284501</t>
  </si>
  <si>
    <t>021:082849:0000000008</t>
  </si>
  <si>
    <t>7122281501</t>
  </si>
  <si>
    <t>021:082849:0000000002</t>
  </si>
  <si>
    <t>7122284503</t>
  </si>
  <si>
    <t>021:082849:0000000004</t>
  </si>
  <si>
    <t>7122282501</t>
  </si>
  <si>
    <t>021:086831:0000000004</t>
  </si>
  <si>
    <t>7124385301</t>
  </si>
  <si>
    <t>021:086831:0000000005</t>
  </si>
  <si>
    <t>7124388901</t>
  </si>
  <si>
    <t>021:086831:0000000007</t>
  </si>
  <si>
    <t>7124389201</t>
  </si>
  <si>
    <t>021:086831:0000000002</t>
  </si>
  <si>
    <t>7124389501</t>
  </si>
  <si>
    <t>021:086831:0000000008</t>
  </si>
  <si>
    <t>7124384301</t>
  </si>
  <si>
    <t>021:000003:0000000008</t>
  </si>
  <si>
    <t>7323010100</t>
  </si>
  <si>
    <t>Новоселицька міська рада</t>
  </si>
  <si>
    <t>021:082849:0000000005</t>
  </si>
  <si>
    <t>7122286801</t>
  </si>
  <si>
    <t>021:000002:0000000017</t>
  </si>
  <si>
    <t>7422487002</t>
  </si>
  <si>
    <t>021:060956:0000000003</t>
  </si>
  <si>
    <t>6120481801</t>
  </si>
  <si>
    <t>Бережанська ОТГ с. Жуків</t>
  </si>
  <si>
    <t>021:025322:0000000003</t>
  </si>
  <si>
    <t>0510690001</t>
  </si>
  <si>
    <t>Ладижинська міська рада</t>
  </si>
  <si>
    <t>021:082169:0000000011</t>
  </si>
  <si>
    <t>2122483200</t>
  </si>
  <si>
    <t>Міжгірська селищна рада, с. Лозянський</t>
  </si>
  <si>
    <t>021:082169:0000000005</t>
  </si>
  <si>
    <t>Міжгірська селищна рада, с. Сопки</t>
  </si>
  <si>
    <t>021:000005:0000000058</t>
  </si>
  <si>
    <t>021:000005:0000000049</t>
  </si>
  <si>
    <t>021:000005:0000000057</t>
  </si>
  <si>
    <t>021:000005:0000000195</t>
  </si>
  <si>
    <t>2623686301</t>
  </si>
  <si>
    <t>Косівська міська рада</t>
  </si>
  <si>
    <t>021:022043:0000000002</t>
  </si>
  <si>
    <t>2621287001</t>
  </si>
  <si>
    <t>Бурштинська міська рада</t>
  </si>
  <si>
    <t>021:022644:0000000013</t>
  </si>
  <si>
    <t>3524300000</t>
  </si>
  <si>
    <t>Вільшанська селищна територіальна громада</t>
  </si>
  <si>
    <t>021:088835:0000000002</t>
  </si>
  <si>
    <t>4623088406</t>
  </si>
  <si>
    <t>021:067242:0000000001</t>
  </si>
  <si>
    <t>5120400000</t>
  </si>
  <si>
    <t>021:036391:0000000001</t>
  </si>
  <si>
    <t>5124500000</t>
  </si>
  <si>
    <t>021:047988:0000000001</t>
  </si>
  <si>
    <t>5320400000</t>
  </si>
  <si>
    <t>Сергіївська сільська рада</t>
  </si>
  <si>
    <t>021:072384:0000000004</t>
  </si>
  <si>
    <t>5323400000</t>
  </si>
  <si>
    <t>021:040721:0000000001</t>
  </si>
  <si>
    <t>5621887302</t>
  </si>
  <si>
    <t>Дубровицька міська рада с.Ясинець</t>
  </si>
  <si>
    <t>021:040721:0000000013</t>
  </si>
  <si>
    <t>5621887703</t>
  </si>
  <si>
    <t>Дубровицька міська рада с.Орв'яниця</t>
  </si>
  <si>
    <t>021:040721:0000000012</t>
  </si>
  <si>
    <t>5621880403</t>
  </si>
  <si>
    <t>Дубровицька міська рада с.Узлісся</t>
  </si>
  <si>
    <t>021:040721:0000000003</t>
  </si>
  <si>
    <t>5621887702</t>
  </si>
  <si>
    <t>Дубровицька міська рада с.Кураш</t>
  </si>
  <si>
    <t>021:040721:0000000014</t>
  </si>
  <si>
    <t>5621888204</t>
  </si>
  <si>
    <t>Дубровицька міська рада с.Залішани</t>
  </si>
  <si>
    <t>021:040721:0000000002</t>
  </si>
  <si>
    <t>5621888202</t>
  </si>
  <si>
    <t>Дубровицька міська рада с.Вільне</t>
  </si>
  <si>
    <t>село Трояни</t>
  </si>
  <si>
    <t>021:000005:0000000045</t>
  </si>
  <si>
    <t>5321884605</t>
  </si>
  <si>
    <t>Білицька селищна громада</t>
  </si>
  <si>
    <t>021:000005:0000000158</t>
  </si>
  <si>
    <t>3220880905</t>
  </si>
  <si>
    <t>021:049734:0000000009</t>
  </si>
  <si>
    <t>5924187605</t>
  </si>
  <si>
    <t>021:049734:0000000007</t>
  </si>
  <si>
    <t>5924187907</t>
  </si>
  <si>
    <t>021:049734:0000000012</t>
  </si>
  <si>
    <t>5924187604</t>
  </si>
  <si>
    <t>021:017647:0000000001</t>
  </si>
  <si>
    <t>5924187301</t>
  </si>
  <si>
    <t>Роменська міська рада</t>
  </si>
  <si>
    <t>021:000005:0000000180</t>
  </si>
  <si>
    <t>6325183009</t>
  </si>
  <si>
    <t>Харківський район</t>
  </si>
  <si>
    <t>021:053378:0000000007</t>
  </si>
  <si>
    <t>6825085700</t>
  </si>
  <si>
    <t>021:053378:0000000010</t>
  </si>
  <si>
    <t>6825083600</t>
  </si>
  <si>
    <t>021:084437:0000000009</t>
  </si>
  <si>
    <t>021:040572:0000000002</t>
  </si>
  <si>
    <t>6822489502</t>
  </si>
  <si>
    <t>021:084437:0000000013</t>
  </si>
  <si>
    <t>021:034298:0000000003</t>
  </si>
  <si>
    <t>6825581301</t>
  </si>
  <si>
    <t>021:040572:0000000003</t>
  </si>
  <si>
    <t>6822481501</t>
  </si>
  <si>
    <t>021:040572:0000000001</t>
  </si>
  <si>
    <t>6822481502</t>
  </si>
  <si>
    <t>021:040572:0000000010</t>
  </si>
  <si>
    <t>6822484501</t>
  </si>
  <si>
    <t>021:024694:0000000003</t>
  </si>
  <si>
    <t>7120682102</t>
  </si>
  <si>
    <t>021:024694:0000000002</t>
  </si>
  <si>
    <t>7120683501</t>
  </si>
  <si>
    <t>021:098937:0000000003</t>
  </si>
  <si>
    <t>7124387801</t>
  </si>
  <si>
    <t>021:024694:0000000006</t>
  </si>
  <si>
    <t>7120687101</t>
  </si>
  <si>
    <t>021:024694:0000000007</t>
  </si>
  <si>
    <t>7120683502</t>
  </si>
  <si>
    <t>021:016509:0000000003</t>
  </si>
  <si>
    <t>7120681101</t>
  </si>
  <si>
    <t>021:098937:0000000004</t>
  </si>
  <si>
    <t>7124384001</t>
  </si>
  <si>
    <t>021:024694:0000000004</t>
  </si>
  <si>
    <t>7120682101</t>
  </si>
  <si>
    <t>021:016509:0000000001</t>
  </si>
  <si>
    <t>7121585101</t>
  </si>
  <si>
    <t>021:016509:0000000006</t>
  </si>
  <si>
    <t>7121585103</t>
  </si>
  <si>
    <t>021:086831:0000000006</t>
  </si>
  <si>
    <t>7124386101</t>
  </si>
  <si>
    <t>021:016509:0000000008</t>
  </si>
  <si>
    <t>7121585601</t>
  </si>
  <si>
    <t>021:098937:0000000002</t>
  </si>
  <si>
    <t>7124388002</t>
  </si>
  <si>
    <t>021:034734:0000000001</t>
  </si>
  <si>
    <t>7121582701</t>
  </si>
  <si>
    <t>Піщанська сільська рада</t>
  </si>
  <si>
    <t>021:034734:0000000006</t>
  </si>
  <si>
    <t>7121588202</t>
  </si>
  <si>
    <t>021:034734:0000000002</t>
  </si>
  <si>
    <t>7121589703</t>
  </si>
  <si>
    <t>021:034734:0000000005</t>
  </si>
  <si>
    <t>7121588201</t>
  </si>
  <si>
    <t>021:034734:0000000003</t>
  </si>
  <si>
    <t>7121589201</t>
  </si>
  <si>
    <t>021:034734:0000000004</t>
  </si>
  <si>
    <t>7121589701</t>
  </si>
  <si>
    <t>021:098937:0000000001</t>
  </si>
  <si>
    <t>7124382801</t>
  </si>
  <si>
    <t>021:000005:0000000234</t>
  </si>
  <si>
    <t>7425585701</t>
  </si>
  <si>
    <t xml:space="preserve">Донецька </t>
  </si>
  <si>
    <t>021:057882:0000000003</t>
  </si>
  <si>
    <t>1411746201</t>
  </si>
  <si>
    <t>Дружківська міська територіальна громада</t>
  </si>
  <si>
    <t>Краматорський район</t>
  </si>
  <si>
    <t>021:057882:0000000006</t>
  </si>
  <si>
    <t>1411745600</t>
  </si>
  <si>
    <t>021:057882:0000000001</t>
  </si>
  <si>
    <t>1411745800</t>
  </si>
  <si>
    <t>021:057882:0000000002</t>
  </si>
  <si>
    <t>1411746200</t>
  </si>
  <si>
    <t>021:051307:0000000005</t>
  </si>
  <si>
    <t>4623981603</t>
  </si>
  <si>
    <t>021:051307:0000000003</t>
  </si>
  <si>
    <t>4623910101</t>
  </si>
  <si>
    <t>021:051307:0000000006</t>
  </si>
  <si>
    <t>4623981602</t>
  </si>
  <si>
    <t>021:066585:0000000018</t>
  </si>
  <si>
    <t>5623087902</t>
  </si>
  <si>
    <t>Корецька міська рада с.Дерманка</t>
  </si>
  <si>
    <t>021:093293:0000000003</t>
  </si>
  <si>
    <t>Демидівська селищна рада с.Вишневе</t>
  </si>
  <si>
    <t>021:066585:0000000021</t>
  </si>
  <si>
    <t>5623087903</t>
  </si>
  <si>
    <t>Корецька міська рада с.Франкопіль</t>
  </si>
  <si>
    <t>021:066585:0000000015</t>
  </si>
  <si>
    <t>5623087901</t>
  </si>
  <si>
    <t>Корецька міська рада с.Устя</t>
  </si>
  <si>
    <t>021:019024:0000000001</t>
  </si>
  <si>
    <t>1822084100</t>
  </si>
  <si>
    <t>Глибочицька сільська рада</t>
  </si>
  <si>
    <t>021:040721:0000000010</t>
  </si>
  <si>
    <t>5621883903</t>
  </si>
  <si>
    <t>Дубровицька міська рада с.Озерськ</t>
  </si>
  <si>
    <t>021:040721:0000000004</t>
  </si>
  <si>
    <t>5621885401</t>
  </si>
  <si>
    <t>Дубровицька міська рада с.Мочулище</t>
  </si>
  <si>
    <t>021:040721:0000000007</t>
  </si>
  <si>
    <t>5621885402</t>
  </si>
  <si>
    <t>Дубровицька міська рада с.Крупове</t>
  </si>
  <si>
    <t>021:040721:0000000018</t>
  </si>
  <si>
    <t>5621886902</t>
  </si>
  <si>
    <t>Дубровицька міська рада с.Зелень</t>
  </si>
  <si>
    <t>021:093293:0000000002</t>
  </si>
  <si>
    <t>5621455313</t>
  </si>
  <si>
    <t>Демидівська селищна рада с.Охматків</t>
  </si>
  <si>
    <t>021:093293:0000000005</t>
  </si>
  <si>
    <t>5621455314</t>
  </si>
  <si>
    <t>Демидівська селищна рада с.Перекалі</t>
  </si>
  <si>
    <t>021:045841:0000000004</t>
  </si>
  <si>
    <t>5623855117</t>
  </si>
  <si>
    <t>Млинівська селищна рада с.Мошків</t>
  </si>
  <si>
    <t>021:045841:0000000005</t>
  </si>
  <si>
    <t>5623855109</t>
  </si>
  <si>
    <t>Млинівська селищна рада с.Іванківці</t>
  </si>
  <si>
    <t>021:045841:0000000006</t>
  </si>
  <si>
    <t>5623855101</t>
  </si>
  <si>
    <t>Млинівська селищна рада с.Береги</t>
  </si>
  <si>
    <t>021:039275:0000000009</t>
  </si>
  <si>
    <t>5625884808</t>
  </si>
  <si>
    <t>Крупецька сільська рада с.Гайки-Ситенські</t>
  </si>
  <si>
    <t>021:040721:0000000008</t>
  </si>
  <si>
    <t>5621885403</t>
  </si>
  <si>
    <t>Дубровицька міська рада с.Острівці</t>
  </si>
  <si>
    <t>021:045841:0000000007</t>
  </si>
  <si>
    <t>5623855123</t>
  </si>
  <si>
    <t>Млинівська селищна рада с.Перемилівка</t>
  </si>
  <si>
    <t>021:045841:0000000003</t>
  </si>
  <si>
    <t>5623855122</t>
  </si>
  <si>
    <t>Млинівська селищна рада с.Перевередів</t>
  </si>
  <si>
    <t>021:045841:0000000008</t>
  </si>
  <si>
    <t>5623855112</t>
  </si>
  <si>
    <t>Млинівська селищна рада с.Лукарівка</t>
  </si>
  <si>
    <t>021:031906:0000000006</t>
  </si>
  <si>
    <t>5621480706</t>
  </si>
  <si>
    <t>Боремельська сільська рада с.Ниви Золочівські</t>
  </si>
  <si>
    <t>021:031906:0000000002</t>
  </si>
  <si>
    <t>5621480701</t>
  </si>
  <si>
    <t>Боремельська сільська рада с.Берестечко</t>
  </si>
  <si>
    <t>021:018261:0000000002</t>
  </si>
  <si>
    <t>5621282007</t>
  </si>
  <si>
    <t>Бабинська сільська рада с.Шкарів</t>
  </si>
  <si>
    <t>021:032874:0000000002</t>
  </si>
  <si>
    <t>7120682601</t>
  </si>
  <si>
    <t>Великохутірська сільська рада</t>
  </si>
  <si>
    <t>021:032874:0000000001</t>
  </si>
  <si>
    <t>7120682602</t>
  </si>
  <si>
    <t>021:082129:0000000003</t>
  </si>
  <si>
    <t>7123787201</t>
  </si>
  <si>
    <t>Ротмістрівська сільська рада</t>
  </si>
  <si>
    <t>021:082129:0000000004</t>
  </si>
  <si>
    <t>7123787203</t>
  </si>
  <si>
    <t>021:082129:0000000002</t>
  </si>
  <si>
    <t>7123782501</t>
  </si>
  <si>
    <t>021:082129:0000000001</t>
  </si>
  <si>
    <t>7123787205</t>
  </si>
  <si>
    <t>021:013778:0000000008</t>
  </si>
  <si>
    <t>0524885601</t>
  </si>
  <si>
    <t>Хмільницька міська рада</t>
  </si>
  <si>
    <t>021:700000:0000000006</t>
  </si>
  <si>
    <t>0524880602</t>
  </si>
  <si>
    <t>021:013778:0000000020</t>
  </si>
  <si>
    <t>0524885603</t>
  </si>
  <si>
    <t>021:700000:0000000001</t>
  </si>
  <si>
    <t>021:013778:0000000011</t>
  </si>
  <si>
    <t>0524882901</t>
  </si>
  <si>
    <t>021:013778:0000000026</t>
  </si>
  <si>
    <t>0524882903</t>
  </si>
  <si>
    <t>021:700000:0000000004</t>
  </si>
  <si>
    <t>0522483401</t>
  </si>
  <si>
    <t>021:700000:0000000007</t>
  </si>
  <si>
    <t>0522486803</t>
  </si>
  <si>
    <t>021:700000:0000000003</t>
  </si>
  <si>
    <t>0522487403</t>
  </si>
  <si>
    <t>021:700000:0000000005</t>
  </si>
  <si>
    <t>0522486804</t>
  </si>
  <si>
    <t>021:700000:0000000002</t>
  </si>
  <si>
    <t>021:096761:0000000011</t>
  </si>
  <si>
    <t>1825287901</t>
  </si>
  <si>
    <t>021:096761:0000000017</t>
  </si>
  <si>
    <t>1825283203</t>
  </si>
  <si>
    <t>021:047887:0000000001</t>
  </si>
  <si>
    <t>2122482800</t>
  </si>
  <si>
    <t>Міжгірська селищна рада</t>
  </si>
  <si>
    <t>021:000005:0000000050</t>
  </si>
  <si>
    <t>2125382200</t>
  </si>
  <si>
    <t>Горінчівська сільська територіальна громада</t>
  </si>
  <si>
    <t>021:091606:0000000003</t>
  </si>
  <si>
    <t>2124085801</t>
  </si>
  <si>
    <t>Свалявська міська громада</t>
  </si>
  <si>
    <t>Мукачівський район</t>
  </si>
  <si>
    <t>021:093757:0000000001</t>
  </si>
  <si>
    <t>2124482001</t>
  </si>
  <si>
    <t>Тересвянська громада</t>
  </si>
  <si>
    <t>021:000005:0000000103</t>
  </si>
  <si>
    <t>2623681601</t>
  </si>
  <si>
    <t>021:067596:0000000002</t>
  </si>
  <si>
    <t>2624084201</t>
  </si>
  <si>
    <t>021:067596:0000000003</t>
  </si>
  <si>
    <t>2624084202</t>
  </si>
  <si>
    <t>021:000005:0000000231</t>
  </si>
  <si>
    <t>021:000003:0000000011</t>
  </si>
  <si>
    <t>2623610100</t>
  </si>
  <si>
    <t>021:000005:0000000137</t>
  </si>
  <si>
    <t>2623682401</t>
  </si>
  <si>
    <t>021:000005:0000000214</t>
  </si>
  <si>
    <t>2623688301</t>
  </si>
  <si>
    <t>021:000005:0000000207</t>
  </si>
  <si>
    <t>2623688801</t>
  </si>
  <si>
    <t>021:000005:0000000129</t>
  </si>
  <si>
    <t>2623680801</t>
  </si>
  <si>
    <t>021:086868:0000000001</t>
  </si>
  <si>
    <t>2621287002</t>
  </si>
  <si>
    <t>021:016791:0000000001</t>
  </si>
  <si>
    <t>3524600000</t>
  </si>
  <si>
    <t>Онуфріївська селищна територіальна громада</t>
  </si>
  <si>
    <t>021:016791:0000000002</t>
  </si>
  <si>
    <t>021:018243:0000000002</t>
  </si>
  <si>
    <t>021:018243:0000000001</t>
  </si>
  <si>
    <t>021:064324:0000000021</t>
  </si>
  <si>
    <t>5123382600</t>
  </si>
  <si>
    <t>Любашівська селищна рада</t>
  </si>
  <si>
    <t>Подільський район</t>
  </si>
  <si>
    <t>021:064324:0000000013</t>
  </si>
  <si>
    <t>5123381800</t>
  </si>
  <si>
    <t>021:064324:0000000007</t>
  </si>
  <si>
    <t>021:085474:0000000003</t>
  </si>
  <si>
    <t>Терешківська сільська рада</t>
  </si>
  <si>
    <t>021:036333:0000000002</t>
  </si>
  <si>
    <t>5323480905</t>
  </si>
  <si>
    <t>021:072384:0000000001</t>
  </si>
  <si>
    <t>021:000005:0000000047</t>
  </si>
  <si>
    <t>5625481101</t>
  </si>
  <si>
    <t>Немовицька сільська рада</t>
  </si>
  <si>
    <t>021:018261:0000000007</t>
  </si>
  <si>
    <t>5621280402</t>
  </si>
  <si>
    <t>Бабинська сільська рада с.Підліски</t>
  </si>
  <si>
    <t>село Свічкареве</t>
  </si>
  <si>
    <t>021:000005:0000000046</t>
  </si>
  <si>
    <t>5321884604</t>
  </si>
  <si>
    <t>Білицька селищна рада</t>
  </si>
  <si>
    <t>Полтавській район</t>
  </si>
  <si>
    <t>021:024471:0000000001</t>
  </si>
  <si>
    <t>6821210102</t>
  </si>
  <si>
    <t>021:064287:0000000002</t>
  </si>
  <si>
    <t>7125480501</t>
  </si>
  <si>
    <t>021:099511:0000000001</t>
  </si>
  <si>
    <t>7124387301</t>
  </si>
  <si>
    <t>Ладижинська сільська рада</t>
  </si>
  <si>
    <t>021:064287:0000000001</t>
  </si>
  <si>
    <t>7124985501</t>
  </si>
  <si>
    <t>021:099511:0000000002</t>
  </si>
  <si>
    <t>7124389801</t>
  </si>
  <si>
    <t>021:092613:0000000004</t>
  </si>
  <si>
    <t>7123485302</t>
  </si>
  <si>
    <t>021:092613:0000000005</t>
  </si>
  <si>
    <t>7123485301</t>
  </si>
  <si>
    <t>021:034468:0000000005</t>
  </si>
  <si>
    <t>7120683601</t>
  </si>
  <si>
    <t>021:000005:0000000067</t>
  </si>
  <si>
    <t>Клішковецька територіальна громада</t>
  </si>
  <si>
    <t>Дністровський район</t>
  </si>
  <si>
    <t>021:013778:0000000009</t>
  </si>
  <si>
    <t>0524880604</t>
  </si>
  <si>
    <t>021:027007:0000000012</t>
  </si>
  <si>
    <t>1223584503</t>
  </si>
  <si>
    <t>Павлоградський район</t>
  </si>
  <si>
    <t>021:027007:0000000005</t>
  </si>
  <si>
    <t>1223584501</t>
  </si>
  <si>
    <t>021:027007:0000000002</t>
  </si>
  <si>
    <t>1223584507</t>
  </si>
  <si>
    <t>021:027007:0000000008</t>
  </si>
  <si>
    <t>1223584509</t>
  </si>
  <si>
    <t>021:027007:0000000011</t>
  </si>
  <si>
    <t>1223584508</t>
  </si>
  <si>
    <t>021:027007:0000000003</t>
  </si>
  <si>
    <t>1223584502</t>
  </si>
  <si>
    <t>021:096761:0000000007</t>
  </si>
  <si>
    <t>1825283501</t>
  </si>
  <si>
    <t>021:082169:0000000009</t>
  </si>
  <si>
    <t>2122487900</t>
  </si>
  <si>
    <t>021:082169:0000000014</t>
  </si>
  <si>
    <t>2122480800</t>
  </si>
  <si>
    <t>021:051803:0000000002</t>
  </si>
  <si>
    <t>2120881300</t>
  </si>
  <si>
    <t>Ставненнська сільська рада</t>
  </si>
  <si>
    <t>Ужгородський район</t>
  </si>
  <si>
    <t>021:082169:0000000008</t>
  </si>
  <si>
    <t>021:064724:0000000001</t>
  </si>
  <si>
    <t>2621284502</t>
  </si>
  <si>
    <t>021:051307:0000000004</t>
  </si>
  <si>
    <t>4623987202</t>
  </si>
  <si>
    <t>Радехівська міська рада</t>
  </si>
  <si>
    <t>021:000005:0000000101</t>
  </si>
  <si>
    <t>4621555900</t>
  </si>
  <si>
    <t>Бібрська міська рада</t>
  </si>
  <si>
    <t>021:000005:0000000196</t>
  </si>
  <si>
    <t>021:000004:0000000006</t>
  </si>
  <si>
    <t>021:051307:0000000009</t>
  </si>
  <si>
    <t>4623987201</t>
  </si>
  <si>
    <t>021:000005:0000000224</t>
  </si>
  <si>
    <t>4623387600</t>
  </si>
  <si>
    <t>021:000005:0000000200</t>
  </si>
  <si>
    <t>021:000005:0000000189</t>
  </si>
  <si>
    <t>021:000003:0000000007</t>
  </si>
  <si>
    <t>4623310300</t>
  </si>
  <si>
    <t>021:064324:0000000006</t>
  </si>
  <si>
    <t>5123383205</t>
  </si>
  <si>
    <t>021:064324:0000000005</t>
  </si>
  <si>
    <t>5123380303</t>
  </si>
  <si>
    <t>021:051757:0000000014</t>
  </si>
  <si>
    <t>5121083801</t>
  </si>
  <si>
    <t>021:072384:0000000007</t>
  </si>
  <si>
    <t>021:000004:0000000008</t>
  </si>
  <si>
    <t>5624655300</t>
  </si>
  <si>
    <t>Рівненська міська рада</t>
  </si>
  <si>
    <t>021:000005:0000000051</t>
  </si>
  <si>
    <t>5623080801</t>
  </si>
  <si>
    <t>Корецька міська рада с.Велика Клецька</t>
  </si>
  <si>
    <t>021:069525:0000000001</t>
  </si>
  <si>
    <t>5625055500</t>
  </si>
  <si>
    <t>Рокитнівська селишна рада смт.Томашгород</t>
  </si>
  <si>
    <t>021:066585:0000000017</t>
  </si>
  <si>
    <t>5623084701</t>
  </si>
  <si>
    <t>Корецька міська рада с.Крилів</t>
  </si>
  <si>
    <t>021:035730:0000000001</t>
  </si>
  <si>
    <t>6821555400</t>
  </si>
  <si>
    <t>Вовковинецька ТГ</t>
  </si>
  <si>
    <t>021:032574:0000000019</t>
  </si>
  <si>
    <t>021:088339:0000000005</t>
  </si>
  <si>
    <t>7120981201</t>
  </si>
  <si>
    <t>Жашківська міська рада</t>
  </si>
  <si>
    <t>021:088339:0000000003</t>
  </si>
  <si>
    <t>7120982001</t>
  </si>
  <si>
    <t>021:088339:0000000001</t>
  </si>
  <si>
    <t>7120983801</t>
  </si>
  <si>
    <t>021:088339:0000000006</t>
  </si>
  <si>
    <t>7120984001</t>
  </si>
  <si>
    <t>021:088339:0000000004</t>
  </si>
  <si>
    <t>7120986201</t>
  </si>
  <si>
    <t>021:088339:0000000002</t>
  </si>
  <si>
    <t>7120988101</t>
  </si>
  <si>
    <t>021:088339:0000000007</t>
  </si>
  <si>
    <t>7120980401</t>
  </si>
  <si>
    <t>021:085867:0000000002</t>
  </si>
  <si>
    <t>7123188501</t>
  </si>
  <si>
    <t>021:000004:0000000002</t>
  </si>
  <si>
    <t>7421755700</t>
  </si>
  <si>
    <t>смт. Парафіївка</t>
  </si>
  <si>
    <t>021:000002:0000000014</t>
  </si>
  <si>
    <t>7424988501</t>
  </si>
  <si>
    <t>Понорницька селищна рада</t>
  </si>
  <si>
    <t>Новгород-Сіверський район</t>
  </si>
  <si>
    <t>021:027751:0000000001</t>
  </si>
  <si>
    <t>5922387003</t>
  </si>
  <si>
    <t>Краснопільська селищна рада</t>
  </si>
  <si>
    <t>Сумський район</t>
  </si>
  <si>
    <t>021:092733:0000000001</t>
  </si>
  <si>
    <t>5922384201</t>
  </si>
  <si>
    <t>Cумський район</t>
  </si>
  <si>
    <t>021:060956:0000000002</t>
  </si>
  <si>
    <t>Бережанська ОТГ с. Урмань</t>
  </si>
  <si>
    <t>021:010150:0000000001</t>
  </si>
  <si>
    <t>Мурованокуриловецька селищна рада</t>
  </si>
  <si>
    <t>Могилів-Подільський район</t>
  </si>
  <si>
    <t>021:089922:0000000001</t>
  </si>
  <si>
    <t>0524955101</t>
  </si>
  <si>
    <t>Чернівецька селищна рада</t>
  </si>
  <si>
    <t>021:013778:0000000010</t>
  </si>
  <si>
    <t>0522486802</t>
  </si>
  <si>
    <t>021:071101:0000000001</t>
  </si>
  <si>
    <t>1824486001</t>
  </si>
  <si>
    <t>Коростенський район</t>
  </si>
  <si>
    <t>021:095797:0000000006</t>
  </si>
  <si>
    <t>1822383603</t>
  </si>
  <si>
    <t>021:000005:0000000132</t>
  </si>
  <si>
    <t>1822383604</t>
  </si>
  <si>
    <t>021:091606:0000000002</t>
  </si>
  <si>
    <t>2124082301</t>
  </si>
  <si>
    <t>Свалявська міська громада, с. Дусино</t>
  </si>
  <si>
    <t>021:080579:0000000005</t>
  </si>
  <si>
    <t>2122482100</t>
  </si>
  <si>
    <t>Закарпатська область</t>
  </si>
  <si>
    <t>021:094580:0000000001</t>
  </si>
  <si>
    <t>2124456500</t>
  </si>
  <si>
    <t>Усть-Чорнянська селищна громада, смт.Усть-Чорна</t>
  </si>
  <si>
    <t>Тячевський район</t>
  </si>
  <si>
    <t>021:091606:0000000001</t>
  </si>
  <si>
    <t>2124082300</t>
  </si>
  <si>
    <t>Свалявська міська громада, с. Росош</t>
  </si>
  <si>
    <t>021:091606:0000000004</t>
  </si>
  <si>
    <t>2124087201</t>
  </si>
  <si>
    <t>Свалявська міська громада, с. Тибава</t>
  </si>
  <si>
    <t>021:082169:0000000012</t>
  </si>
  <si>
    <t>021:024862:0000000001</t>
  </si>
  <si>
    <t>2625686903</t>
  </si>
  <si>
    <t>Тлумацька міська рада</t>
  </si>
  <si>
    <t>021:046974:0000000001</t>
  </si>
  <si>
    <t>2624085004</t>
  </si>
  <si>
    <t>Пасічнянська сільська рада</t>
  </si>
  <si>
    <t>021:057717:0000000001</t>
  </si>
  <si>
    <t>2625686902</t>
  </si>
  <si>
    <t>021:079777:0000000004</t>
  </si>
  <si>
    <t>3524084801</t>
  </si>
  <si>
    <t>021:093092:0000000001</t>
  </si>
  <si>
    <t>4622786403</t>
  </si>
  <si>
    <t>Куликівська ТГ</t>
  </si>
  <si>
    <t>021:093092:0000000002</t>
  </si>
  <si>
    <t>4622755600</t>
  </si>
  <si>
    <t>021:065074:0000000003</t>
  </si>
  <si>
    <t>4623382201</t>
  </si>
  <si>
    <t>Перемишлянська міська рада</t>
  </si>
  <si>
    <t>021:051307:0000000013</t>
  </si>
  <si>
    <t>4623982501</t>
  </si>
  <si>
    <t>021:051307:0000000007</t>
  </si>
  <si>
    <t>4623987205</t>
  </si>
  <si>
    <t>021:051307:0000000008</t>
  </si>
  <si>
    <t>4623987203</t>
  </si>
  <si>
    <t>021:023950:0000000001</t>
  </si>
  <si>
    <t>5123700000</t>
  </si>
  <si>
    <t>Авангардівська селищна рада</t>
  </si>
  <si>
    <t>021:087491:0000000001</t>
  </si>
  <si>
    <t>021:022808:0000000001</t>
  </si>
  <si>
    <t>5122300000</t>
  </si>
  <si>
    <t>Кілійська міська рада</t>
  </si>
  <si>
    <t>Ізмаїльський район</t>
  </si>
  <si>
    <t>021:068053:0000000008</t>
  </si>
  <si>
    <t>5121283605</t>
  </si>
  <si>
    <t>021:072384:0000000005</t>
  </si>
  <si>
    <t>021:072384:0000000003</t>
  </si>
  <si>
    <t>021:076543:0000000010</t>
  </si>
  <si>
    <t>5622683805</t>
  </si>
  <si>
    <t>021:076543:0000000009</t>
  </si>
  <si>
    <t>5622683804</t>
  </si>
  <si>
    <t>021:076543:0000000008</t>
  </si>
  <si>
    <t>5622683802</t>
  </si>
  <si>
    <t>021:076543:0000000006</t>
  </si>
  <si>
    <t>5622683803</t>
  </si>
  <si>
    <t>021:000005:0000000197</t>
  </si>
  <si>
    <t>5321884601</t>
  </si>
  <si>
    <t>021:000005:0000000199</t>
  </si>
  <si>
    <t>5321887501</t>
  </si>
  <si>
    <t>021:040572:0000000007</t>
  </si>
  <si>
    <t>6822485503</t>
  </si>
  <si>
    <t>Староушицька селищна рада, с. Лучки</t>
  </si>
  <si>
    <t>021:040572:0000000006</t>
  </si>
  <si>
    <t>6822481504</t>
  </si>
  <si>
    <t>Староушицька селищна рада, с. Рункошів</t>
  </si>
  <si>
    <t>021:040572:0000000004</t>
  </si>
  <si>
    <t>6822489501</t>
  </si>
  <si>
    <t>Староушицька селищна рада, с. Чабанівка</t>
  </si>
  <si>
    <t>021:040572:0000000009</t>
  </si>
  <si>
    <t>6822489503</t>
  </si>
  <si>
    <t>Староушицька селищна рада, с. Липи</t>
  </si>
  <si>
    <t>021:040572:0000000011</t>
  </si>
  <si>
    <t>6822485501</t>
  </si>
  <si>
    <t>Староушицька селищна рада, с. Нефедівці</t>
  </si>
  <si>
    <t>021:040572:0000000005</t>
  </si>
  <si>
    <t>6822486301</t>
  </si>
  <si>
    <t>Староушицька селищна рада, с. Подільське</t>
  </si>
  <si>
    <t>021:032540:0000000001</t>
  </si>
  <si>
    <t>7124086601</t>
  </si>
  <si>
    <t>Тальнівська міська рада</t>
  </si>
  <si>
    <t>021:032540:0000000002</t>
  </si>
  <si>
    <t>7124086602</t>
  </si>
  <si>
    <t>021:083423:0000000001</t>
  </si>
  <si>
    <t>7123784501</t>
  </si>
  <si>
    <t>Тернівська сільська рада</t>
  </si>
  <si>
    <t>021:083423:0000000005</t>
  </si>
  <si>
    <t>7123784502</t>
  </si>
  <si>
    <t>021:083423:0000000004</t>
  </si>
  <si>
    <t>7123784504</t>
  </si>
  <si>
    <t>021:054881:0000000001</t>
  </si>
  <si>
    <t>7120686001</t>
  </si>
  <si>
    <t>Зорівська сільська рада</t>
  </si>
  <si>
    <t>021:083423:0000000002</t>
  </si>
  <si>
    <t>7123789201</t>
  </si>
  <si>
    <t>021:016509:0000000007</t>
  </si>
  <si>
    <t>7121580802</t>
  </si>
  <si>
    <t>021:075810:0000000004</t>
  </si>
  <si>
    <t>7124981501</t>
  </si>
  <si>
    <t>021:075810:0000000006</t>
  </si>
  <si>
    <t>7124981502</t>
  </si>
  <si>
    <t>021:075810:0000000002</t>
  </si>
  <si>
    <t>7124981503</t>
  </si>
  <si>
    <t>021:075810:0000000005</t>
  </si>
  <si>
    <t>7124981505</t>
  </si>
  <si>
    <t>021:000005:0000000117</t>
  </si>
  <si>
    <t>7320581000</t>
  </si>
  <si>
    <t>Вижницька міська рада</t>
  </si>
  <si>
    <t>Вижницький район</t>
  </si>
  <si>
    <t>021:073425:0000000001</t>
  </si>
  <si>
    <t>7410100000</t>
  </si>
  <si>
    <t>Чернігівська міська рада</t>
  </si>
  <si>
    <t>021:000002:0000000003</t>
  </si>
  <si>
    <t>7422255501</t>
  </si>
  <si>
    <t>021:078681:0000000001</t>
  </si>
  <si>
    <t>5922380401</t>
  </si>
  <si>
    <t>021:029569:0000000001</t>
  </si>
  <si>
    <t>5922385002</t>
  </si>
  <si>
    <t>Борщагівська територіальна громада</t>
  </si>
  <si>
    <t>021:052660:0000000004</t>
  </si>
  <si>
    <t>3222486200</t>
  </si>
  <si>
    <t>021:052660:0000000001</t>
  </si>
  <si>
    <t>3222485900</t>
  </si>
  <si>
    <t>с.Чайки</t>
  </si>
  <si>
    <t>021:029909:0000000001</t>
  </si>
  <si>
    <t>0520655900</t>
  </si>
  <si>
    <t>Стрижавська селищна рада</t>
  </si>
  <si>
    <t>Вінницький район</t>
  </si>
  <si>
    <t>021:013778:0000000021</t>
  </si>
  <si>
    <t>0524880605</t>
  </si>
  <si>
    <t>021:089922:0000000002</t>
  </si>
  <si>
    <t>0524955100</t>
  </si>
  <si>
    <t>021:013778:0000000005</t>
  </si>
  <si>
    <t>0524885602</t>
  </si>
  <si>
    <t>021:013778:0000000024</t>
  </si>
  <si>
    <t>0524881501</t>
  </si>
  <si>
    <t>021:063450:0000000001</t>
  </si>
  <si>
    <t>1225055100</t>
  </si>
  <si>
    <t>Солонянська селищна рада</t>
  </si>
  <si>
    <t>021:057882:0000000004</t>
  </si>
  <si>
    <t>1411746203</t>
  </si>
  <si>
    <t>021:051803:0000000001</t>
  </si>
  <si>
    <t>Ставненська сільська рда</t>
  </si>
  <si>
    <t>021:048219:0000000001</t>
  </si>
  <si>
    <t>2623283701</t>
  </si>
  <si>
    <t>П'ядицька сільська рада</t>
  </si>
  <si>
    <t>021:077735:0000000001</t>
  </si>
  <si>
    <t>2624885901</t>
  </si>
  <si>
    <t>Спаська сільська рада</t>
  </si>
  <si>
    <t>021:052660:0000000003</t>
  </si>
  <si>
    <t>с.Софіївська Борщагівка</t>
  </si>
  <si>
    <t>021:000007:0000000003</t>
  </si>
  <si>
    <t>3222485901</t>
  </si>
  <si>
    <t>с.Петропавлівська Борщагівка</t>
  </si>
  <si>
    <t>021:014430:0000000001</t>
  </si>
  <si>
    <t>3525855100</t>
  </si>
  <si>
    <t>Устинівська селищна територіальна громада</t>
  </si>
  <si>
    <t>021:022644:0000000003</t>
  </si>
  <si>
    <t>021:093092:0000000003</t>
  </si>
  <si>
    <t>4622780202</t>
  </si>
  <si>
    <t>021:026331:0000000003</t>
  </si>
  <si>
    <t>4624881301</t>
  </si>
  <si>
    <t>Червоноградська міська рада</t>
  </si>
  <si>
    <t>021:069375:0000000001</t>
  </si>
  <si>
    <t>4624810600</t>
  </si>
  <si>
    <t>Великомостівська міська рада</t>
  </si>
  <si>
    <t>021:050484:0000000008</t>
  </si>
  <si>
    <t>4624284301</t>
  </si>
  <si>
    <t>Рудківська ТГ</t>
  </si>
  <si>
    <t>Самбірський район</t>
  </si>
  <si>
    <t>021:050484:0000000007</t>
  </si>
  <si>
    <t>4624281902</t>
  </si>
  <si>
    <t>021:050484:0000000006</t>
  </si>
  <si>
    <t>4624284001</t>
  </si>
  <si>
    <t>021:050484:0000000005</t>
  </si>
  <si>
    <t>4624284303</t>
  </si>
  <si>
    <t>021:051307:0000000010</t>
  </si>
  <si>
    <t>4623981604</t>
  </si>
  <si>
    <t>021:050484:0000000001</t>
  </si>
  <si>
    <t>4624284002</t>
  </si>
  <si>
    <t>021:093092:0000000004</t>
  </si>
  <si>
    <t>4622780247</t>
  </si>
  <si>
    <t>021:050484:0000000003</t>
  </si>
  <si>
    <t>4624281901</t>
  </si>
  <si>
    <t>021:064324:0000000017</t>
  </si>
  <si>
    <t>5123380301</t>
  </si>
  <si>
    <t>021:064324:0000000010</t>
  </si>
  <si>
    <t>5123381803</t>
  </si>
  <si>
    <t>021:064324:0000000003</t>
  </si>
  <si>
    <t>5123380901</t>
  </si>
  <si>
    <t>021:068053:0000000010</t>
  </si>
  <si>
    <t>5121283604</t>
  </si>
  <si>
    <t>021:071748:0000000001</t>
  </si>
  <si>
    <t>5120200000</t>
  </si>
  <si>
    <t>021:098362:0000000002</t>
  </si>
  <si>
    <t>5323281401</t>
  </si>
  <si>
    <t>021:061078:0000000002</t>
  </si>
  <si>
    <t>5322283001</t>
  </si>
  <si>
    <t>Великорублівська сільська рада</t>
  </si>
  <si>
    <t>021:061078:0000000001</t>
  </si>
  <si>
    <t>5322282505</t>
  </si>
  <si>
    <t>021:040721:0000000006</t>
  </si>
  <si>
    <t>5621886901</t>
  </si>
  <si>
    <t>Дубровицька міська рада с.Сварицевичі</t>
  </si>
  <si>
    <t>021:040721:0000000019</t>
  </si>
  <si>
    <t>5621885603</t>
  </si>
  <si>
    <t>Дубровицька міська рада с.Працюки</t>
  </si>
  <si>
    <t>021:040721:0000000005</t>
  </si>
  <si>
    <t>5621885601</t>
  </si>
  <si>
    <t>Дубровицька міська рада с.Нивецьк</t>
  </si>
  <si>
    <t>021:040721:0000000017</t>
  </si>
  <si>
    <t>5621883901</t>
  </si>
  <si>
    <t>Дубровицька міська рада с.Лісове</t>
  </si>
  <si>
    <t>021:040721:0000000016</t>
  </si>
  <si>
    <t>5621885602</t>
  </si>
  <si>
    <t>Дубровицька міська рада с.Грицьки</t>
  </si>
  <si>
    <t>021:066585:0000000020</t>
  </si>
  <si>
    <t>5623080402</t>
  </si>
  <si>
    <t>Корецька міська рада с.Богданівка</t>
  </si>
  <si>
    <t>021:076543:0000000007</t>
  </si>
  <si>
    <t>5622683801</t>
  </si>
  <si>
    <t>021:073171:0000000029</t>
  </si>
  <si>
    <t>021:000005:0000000066</t>
  </si>
  <si>
    <t>5624685903</t>
  </si>
  <si>
    <t>Корнинська сільська рада</t>
  </si>
  <si>
    <t>021:000005:0000000187</t>
  </si>
  <si>
    <t>3220880901</t>
  </si>
  <si>
    <t>021:000005:0000000259</t>
  </si>
  <si>
    <t>5321881801</t>
  </si>
  <si>
    <t>021:039917:0000000001</t>
  </si>
  <si>
    <t>5922383303</t>
  </si>
  <si>
    <t>Миропільська сільська рада</t>
  </si>
  <si>
    <t>021:035573:0000000001</t>
  </si>
  <si>
    <t>5922383306</t>
  </si>
  <si>
    <t>021:035573:0000000002</t>
  </si>
  <si>
    <t>021:083506:0000000001</t>
  </si>
  <si>
    <t>5923283201</t>
  </si>
  <si>
    <t>Липоводолинська елищна рада</t>
  </si>
  <si>
    <t>021:049734:0000000006</t>
  </si>
  <si>
    <t>5924187904</t>
  </si>
  <si>
    <t>021:053378:0000000001</t>
  </si>
  <si>
    <t>021:084437:0000000011</t>
  </si>
  <si>
    <t>021:084437:0000000014</t>
  </si>
  <si>
    <t>021:084437:0000000005</t>
  </si>
  <si>
    <t>021:084437:0000000004</t>
  </si>
  <si>
    <t>021:084437:0000000006</t>
  </si>
  <si>
    <t>021:037786:0000000002</t>
  </si>
  <si>
    <t>7122888801</t>
  </si>
  <si>
    <t>Бужанська сільська рада</t>
  </si>
  <si>
    <t>021:026547:0000000002</t>
  </si>
  <si>
    <t>7121580401</t>
  </si>
  <si>
    <t>Новодмитрівська сільська рада</t>
  </si>
  <si>
    <t>021:026547:0000000001</t>
  </si>
  <si>
    <t>7121580403</t>
  </si>
  <si>
    <t>021:047664:0000000012</t>
  </si>
  <si>
    <t>7110494501</t>
  </si>
  <si>
    <t>Золотоніська міська рада</t>
  </si>
  <si>
    <t>021:047664:0000000005</t>
  </si>
  <si>
    <t>7110494503</t>
  </si>
  <si>
    <t>021:083423:0000000006</t>
  </si>
  <si>
    <t>7123786002</t>
  </si>
  <si>
    <t>021:083423:0000000003</t>
  </si>
  <si>
    <t>7123786001</t>
  </si>
  <si>
    <t>021:037786:0000000004</t>
  </si>
  <si>
    <t>7122888802</t>
  </si>
  <si>
    <t>021:037786:0000000003</t>
  </si>
  <si>
    <t>7122881601</t>
  </si>
  <si>
    <t>021:080571:0000000001</t>
  </si>
  <si>
    <t>7125187601</t>
  </si>
  <si>
    <t>Чорнобаївська селищна рада</t>
  </si>
  <si>
    <t>021:037786:0000000001</t>
  </si>
  <si>
    <t>7122887001</t>
  </si>
  <si>
    <t>021:047664:0000000003</t>
  </si>
  <si>
    <t>7110494505</t>
  </si>
  <si>
    <t>021:075810:0000000001</t>
  </si>
  <si>
    <t>7124986001</t>
  </si>
  <si>
    <t>021:016509:0000000002</t>
  </si>
  <si>
    <t>7121582301</t>
  </si>
  <si>
    <t>021:037786:0000000005</t>
  </si>
  <si>
    <t>7122884001</t>
  </si>
  <si>
    <t>021:060956:0000000001</t>
  </si>
  <si>
    <t>Бережанська ОТГ с. Надрічне</t>
  </si>
  <si>
    <t>021:013778:0000000012</t>
  </si>
  <si>
    <t>0524886801</t>
  </si>
  <si>
    <t>021:013778:0000000029</t>
  </si>
  <si>
    <t>0524880603</t>
  </si>
  <si>
    <t>021:027007:0000000001</t>
  </si>
  <si>
    <t>1223584511</t>
  </si>
  <si>
    <t>021:027007:0000000010</t>
  </si>
  <si>
    <t>1223584504</t>
  </si>
  <si>
    <t>021:027007:0000000004</t>
  </si>
  <si>
    <t>1223584505</t>
  </si>
  <si>
    <t>021:027007:0000000007</t>
  </si>
  <si>
    <t>1223584512</t>
  </si>
  <si>
    <t>021:071226:0000000002</t>
  </si>
  <si>
    <t>021:055437:0000000004</t>
  </si>
  <si>
    <t>Горінчівська сільська рада с.Посіч</t>
  </si>
  <si>
    <t>021:055437:0000000005</t>
  </si>
  <si>
    <t>Горінчівська сільська рада с.Поточок</t>
  </si>
  <si>
    <t>021:055437:0000000003</t>
  </si>
  <si>
    <t>Горінчівська сільська рада с.Сюрюк</t>
  </si>
  <si>
    <t>021:077757:0000000001</t>
  </si>
  <si>
    <t>2624882901</t>
  </si>
  <si>
    <t>021:018243:0000000010</t>
  </si>
  <si>
    <t>021:018243:0000000015</t>
  </si>
  <si>
    <t>021:022644:0000000009</t>
  </si>
  <si>
    <t>3524382503</t>
  </si>
  <si>
    <t>021:027557:0000000001</t>
  </si>
  <si>
    <t>Перегонівська сільська територіальна громада</t>
  </si>
  <si>
    <t>021:050484:0000000002</t>
  </si>
  <si>
    <t>4624284307</t>
  </si>
  <si>
    <t>021:050484:0000000004</t>
  </si>
  <si>
    <t>4624287001</t>
  </si>
  <si>
    <t>021:088835:0000000001</t>
  </si>
  <si>
    <t>4623088417</t>
  </si>
  <si>
    <t>Тростянецька ТГ</t>
  </si>
  <si>
    <t>Стрийський район</t>
  </si>
  <si>
    <t>021:064324:0000000022</t>
  </si>
  <si>
    <t>5123383700</t>
  </si>
  <si>
    <t>021:019597:0000000005</t>
  </si>
  <si>
    <t>5121255600</t>
  </si>
  <si>
    <t>021:027993:0000000001</t>
  </si>
  <si>
    <t>Таїровська селищна рада</t>
  </si>
  <si>
    <t>021:068053:0000000006</t>
  </si>
  <si>
    <t>5121283603</t>
  </si>
  <si>
    <t>021:068053:0000000007</t>
  </si>
  <si>
    <t>5121283606</t>
  </si>
  <si>
    <t>021:064324:0000000001</t>
  </si>
  <si>
    <t>5123380902</t>
  </si>
  <si>
    <t>021:064324:0000000019</t>
  </si>
  <si>
    <t>021:000005:0000000223</t>
  </si>
  <si>
    <t>5624680703</t>
  </si>
  <si>
    <t>Білокриницька сільська рада</t>
  </si>
  <si>
    <t>021:040721:0000000009</t>
  </si>
  <si>
    <t>5621880701</t>
  </si>
  <si>
    <t>Дубровицька міська рада с.Велюнь</t>
  </si>
  <si>
    <t>021:040721:0000000015</t>
  </si>
  <si>
    <t>5621880703</t>
  </si>
  <si>
    <t>Дубровицька міська рада с.Загребля</t>
  </si>
  <si>
    <t>село Жуки</t>
  </si>
  <si>
    <t>021:000005:0000000065</t>
  </si>
  <si>
    <t>5321882001</t>
  </si>
  <si>
    <t>Полтавська область</t>
  </si>
  <si>
    <t>021:084437:0000000010</t>
  </si>
  <si>
    <t>021:084437:0000000016</t>
  </si>
  <si>
    <t>021:047664:0000000002</t>
  </si>
  <si>
    <t>7110400000</t>
  </si>
  <si>
    <t>021:092613:0000000002</t>
  </si>
  <si>
    <t>7123410101</t>
  </si>
  <si>
    <t>Монастирищенська міська рада</t>
  </si>
  <si>
    <t>021:092613:0000000001</t>
  </si>
  <si>
    <t>7123410102</t>
  </si>
  <si>
    <t>021:092613:0000000003</t>
  </si>
  <si>
    <t>7123410100</t>
  </si>
  <si>
    <t>021:047211:0000000001</t>
  </si>
  <si>
    <t>7121281601</t>
  </si>
  <si>
    <t>Водяницька сільська рада</t>
  </si>
  <si>
    <t>021:029344:0000000001</t>
  </si>
  <si>
    <t>2122787400</t>
  </si>
  <si>
    <t>Горондівська територіальна громада, с. Страбичово</t>
  </si>
  <si>
    <t>021:087495:0000000003</t>
  </si>
  <si>
    <t>4610800000</t>
  </si>
  <si>
    <t>Новороздільська ТГ</t>
  </si>
  <si>
    <t>021:087495:0000000001</t>
  </si>
  <si>
    <t>4623080401</t>
  </si>
  <si>
    <t>021:087495:0000000002</t>
  </si>
  <si>
    <t>4623087403</t>
  </si>
  <si>
    <t>021:011492:0000000001</t>
  </si>
  <si>
    <t>1211900000</t>
  </si>
  <si>
    <t>Новомосковська міська рада</t>
  </si>
  <si>
    <t>Новомосковський район</t>
  </si>
  <si>
    <t>021:095797:0000000004</t>
  </si>
  <si>
    <t>1822383601</t>
  </si>
  <si>
    <t>021:095797:0000000001</t>
  </si>
  <si>
    <t>1822383602</t>
  </si>
  <si>
    <t>021:049937:0000000029</t>
  </si>
  <si>
    <t>1820985301</t>
  </si>
  <si>
    <t>021:035625:0000000001</t>
  </si>
  <si>
    <t>1820800000</t>
  </si>
  <si>
    <t>Бердичівська міська рада</t>
  </si>
  <si>
    <t>021:055885:0000000002</t>
  </si>
  <si>
    <t>2122783400</t>
  </si>
  <si>
    <t>Великолучківська сільська рада, с. Кальник</t>
  </si>
  <si>
    <t>021:080579:0000000003</t>
  </si>
  <si>
    <t>2122484000</t>
  </si>
  <si>
    <t>Колочавська сільська рада, с. Косів Верх</t>
  </si>
  <si>
    <t>021:080579:0000000004</t>
  </si>
  <si>
    <t>021:080579:0000000006</t>
  </si>
  <si>
    <t>Колочавська сільська рада, с. Негровець</t>
  </si>
  <si>
    <t>021:000005:0000000235</t>
  </si>
  <si>
    <t>2623686001</t>
  </si>
  <si>
    <t>021:000005:0000000145</t>
  </si>
  <si>
    <t>021:000005:0000000229</t>
  </si>
  <si>
    <t>2625287403</t>
  </si>
  <si>
    <t>021:022644:0000000001</t>
  </si>
  <si>
    <t>021:018243:0000000014</t>
  </si>
  <si>
    <t>021:079777:0000000001</t>
  </si>
  <si>
    <t>3524084803</t>
  </si>
  <si>
    <t>021:064324:0000000012</t>
  </si>
  <si>
    <t>5123382900</t>
  </si>
  <si>
    <t>021:064324:0000000008</t>
  </si>
  <si>
    <t>021:097161:0000000002</t>
  </si>
  <si>
    <t>5123355300</t>
  </si>
  <si>
    <t>Зеленогірська селищна рада</t>
  </si>
  <si>
    <t>021:097161:0000000001</t>
  </si>
  <si>
    <t>5123381400</t>
  </si>
  <si>
    <t>021:051757:0000000010</t>
  </si>
  <si>
    <t>5121083800</t>
  </si>
  <si>
    <t>021:085474:0000000001</t>
  </si>
  <si>
    <t>021:085474:0000000004</t>
  </si>
  <si>
    <t>021:011754:0000000004</t>
  </si>
  <si>
    <t>5321000000</t>
  </si>
  <si>
    <t>Диканська селищна рада</t>
  </si>
  <si>
    <t>021:000005:0000000241</t>
  </si>
  <si>
    <t>5624680701</t>
  </si>
  <si>
    <t>021:000005:0000000147</t>
  </si>
  <si>
    <t>021:040743:0000000001</t>
  </si>
  <si>
    <t>5920383611</t>
  </si>
  <si>
    <t>Комишанська сільська рада</t>
  </si>
  <si>
    <t>Охтирський район</t>
  </si>
  <si>
    <t>021:078811:0000000001</t>
  </si>
  <si>
    <t>5920383614</t>
  </si>
  <si>
    <t>021:083858:0000000001</t>
  </si>
  <si>
    <t>5924189401</t>
  </si>
  <si>
    <t>Хмелівська сільська рада</t>
  </si>
  <si>
    <t>021:084437:0000000015</t>
  </si>
  <si>
    <t>021:084437:0000000003</t>
  </si>
  <si>
    <t>021:056084:0000000001</t>
  </si>
  <si>
    <t>7123188001</t>
  </si>
  <si>
    <t>021:021083:0000000008</t>
  </si>
  <si>
    <t>7122555505</t>
  </si>
  <si>
    <t>021:021083:0000000005</t>
  </si>
  <si>
    <t>7122555509</t>
  </si>
  <si>
    <t>021:062712:0000000001</t>
  </si>
  <si>
    <t>1211600000</t>
  </si>
  <si>
    <t>Нікопольська міська рада</t>
  </si>
  <si>
    <t>Нікопольський район</t>
  </si>
  <si>
    <t>021:000005:0000000301</t>
  </si>
  <si>
    <t>2623682001</t>
  </si>
  <si>
    <t>021:000005:0000000095</t>
  </si>
  <si>
    <t>3221983003</t>
  </si>
  <si>
    <t>Згурівська селищна територіальна громада (село Олександринівка)</t>
  </si>
  <si>
    <t>021:000004:0000000003</t>
  </si>
  <si>
    <t>4610165500</t>
  </si>
  <si>
    <t>021:051307:0000000014</t>
  </si>
  <si>
    <t>4623987204</t>
  </si>
  <si>
    <t>021:011754:0000000002</t>
  </si>
  <si>
    <t>021:011754:0000000003</t>
  </si>
  <si>
    <t>021:011754:0000000001</t>
  </si>
  <si>
    <t>021:011754:0000000010</t>
  </si>
  <si>
    <t>021:011754:0000000008</t>
  </si>
  <si>
    <t>021:011754:0000000006</t>
  </si>
  <si>
    <t>021:011754:0000000014</t>
  </si>
  <si>
    <t>021:011754:0000000005</t>
  </si>
  <si>
    <t>021:011754:0000000009</t>
  </si>
  <si>
    <t>021:024471:0000000012</t>
  </si>
  <si>
    <t>6821210103</t>
  </si>
  <si>
    <t>Городоцька ТГ</t>
  </si>
  <si>
    <t>Городоцький район</t>
  </si>
  <si>
    <t>021:024471:0000000005</t>
  </si>
  <si>
    <t>6821210108</t>
  </si>
  <si>
    <t>021:024471:0000000007</t>
  </si>
  <si>
    <t>6821210111</t>
  </si>
  <si>
    <t>021:084437:0000000001</t>
  </si>
  <si>
    <t>021:078619:0000000005</t>
  </si>
  <si>
    <t>7121880504</t>
  </si>
  <si>
    <t>Кам'янська міська рада</t>
  </si>
  <si>
    <t>021:078619:0000000001</t>
  </si>
  <si>
    <t>7121880503</t>
  </si>
  <si>
    <t>021:078619:0000000004</t>
  </si>
  <si>
    <t>7121880501</t>
  </si>
  <si>
    <t>021:047664:0000000008</t>
  </si>
  <si>
    <t>7121586201</t>
  </si>
  <si>
    <t>021:047664:0000000011</t>
  </si>
  <si>
    <t>7121583101</t>
  </si>
  <si>
    <t>021:047664:0000000004</t>
  </si>
  <si>
    <t>7121583102</t>
  </si>
  <si>
    <t>021:047664:0000000007</t>
  </si>
  <si>
    <t>7121586202</t>
  </si>
  <si>
    <t>021:047664:0000000001</t>
  </si>
  <si>
    <t>7121586203</t>
  </si>
  <si>
    <t>021:047664:0000000006</t>
  </si>
  <si>
    <t>7121586204</t>
  </si>
  <si>
    <t>021:047664:0000000010</t>
  </si>
  <si>
    <t>7121589401</t>
  </si>
  <si>
    <t>021:047664:0000000009</t>
  </si>
  <si>
    <t>7121587001</t>
  </si>
  <si>
    <t>021:000005:0000000237</t>
  </si>
  <si>
    <t>7325000000</t>
  </si>
  <si>
    <t>021:000005:0000000064</t>
  </si>
  <si>
    <t>7323082800</t>
  </si>
  <si>
    <t>Ванчиковецька сільська рада</t>
  </si>
  <si>
    <t>021:000005:0000000073</t>
  </si>
  <si>
    <t>021:000005:0000000108</t>
  </si>
  <si>
    <t>021:047628:0000000001</t>
  </si>
  <si>
    <t>1824480401</t>
  </si>
  <si>
    <t>Білокоровицька сільська територіальна громада</t>
  </si>
  <si>
    <t>021:071101:0000000002</t>
  </si>
  <si>
    <t>1824486202</t>
  </si>
  <si>
    <t>021:041982:0000000003</t>
  </si>
  <si>
    <t>2122486900</t>
  </si>
  <si>
    <t>Синевирська сільська рада, с. Синевир</t>
  </si>
  <si>
    <t>021:029344:0000000002</t>
  </si>
  <si>
    <t>2122781800</t>
  </si>
  <si>
    <t>Горондівська територіальна громада, с. Горонда</t>
  </si>
  <si>
    <t>021:091528:0000000001</t>
  </si>
  <si>
    <t>2620400000</t>
  </si>
  <si>
    <t>Богородчанська ТГ</t>
  </si>
  <si>
    <t>021:039163:0000000001</t>
  </si>
  <si>
    <t>2620486802</t>
  </si>
  <si>
    <t>021:087495:0000000004</t>
  </si>
  <si>
    <t>4623087401</t>
  </si>
  <si>
    <t>021:000005:0000000068</t>
  </si>
  <si>
    <t>5123380602</t>
  </si>
  <si>
    <t>021:064324:0000000002</t>
  </si>
  <si>
    <t>021:068053:0000000004</t>
  </si>
  <si>
    <t>5121284904</t>
  </si>
  <si>
    <t>021:000005:0000000150</t>
  </si>
  <si>
    <t>5620480402</t>
  </si>
  <si>
    <t>Березнівська міська рада</t>
  </si>
  <si>
    <t>021:000005:0000000140</t>
  </si>
  <si>
    <t>5620480403</t>
  </si>
  <si>
    <t>021:000005:0000000116</t>
  </si>
  <si>
    <t>5620486203</t>
  </si>
  <si>
    <t>Малинська сільська рада</t>
  </si>
  <si>
    <t>021:024471:0000000004</t>
  </si>
  <si>
    <t>6821210139</t>
  </si>
  <si>
    <t>021:040518:0000000003</t>
  </si>
  <si>
    <t>Дунаєвецька міська рада, с. Заставля</t>
  </si>
  <si>
    <t>021:024471:0000000015</t>
  </si>
  <si>
    <t>6821210112</t>
  </si>
  <si>
    <t>021:024471:0000000011</t>
  </si>
  <si>
    <t>6821210113</t>
  </si>
  <si>
    <t>021:024471:0000000010</t>
  </si>
  <si>
    <t>6821210114</t>
  </si>
  <si>
    <t>021:024471:0000000016</t>
  </si>
  <si>
    <t>6821210119</t>
  </si>
  <si>
    <t>021:024471:0000000009</t>
  </si>
  <si>
    <t>6821210121</t>
  </si>
  <si>
    <t>021:024471:0000000002</t>
  </si>
  <si>
    <t>6821210123</t>
  </si>
  <si>
    <t>021:024471:0000000006</t>
  </si>
  <si>
    <t>6821210125</t>
  </si>
  <si>
    <t>021:024471:0000000014</t>
  </si>
  <si>
    <t>6821210126</t>
  </si>
  <si>
    <t>021:024471:0000000003</t>
  </si>
  <si>
    <t>6821210128</t>
  </si>
  <si>
    <t>021:024471:0000000008</t>
  </si>
  <si>
    <t>6821210131</t>
  </si>
  <si>
    <t>021:084437:0000000002</t>
  </si>
  <si>
    <t>021:084437:0000000008</t>
  </si>
  <si>
    <t>021:075810:0000000003</t>
  </si>
  <si>
    <t>7124986002</t>
  </si>
  <si>
    <t>021:000005:0000000144</t>
  </si>
  <si>
    <t>7323089300</t>
  </si>
  <si>
    <t>021:000005:0000000236</t>
  </si>
  <si>
    <t>7323089001</t>
  </si>
  <si>
    <t>021:000005:0000000069</t>
  </si>
  <si>
    <t>7322000000</t>
  </si>
  <si>
    <t>Кельменецька територіальна громада</t>
  </si>
  <si>
    <t>021:013778:0000000018</t>
  </si>
  <si>
    <t>0522483403</t>
  </si>
  <si>
    <t>021:055437:0000000002</t>
  </si>
  <si>
    <t>Горінчівська сільська рада, с. Ділок</t>
  </si>
  <si>
    <t>021:055885:0000000001</t>
  </si>
  <si>
    <t>2122782800</t>
  </si>
  <si>
    <t>Великолучківська сільська рада, с.Зняцьово</t>
  </si>
  <si>
    <t>021:076462:0000000001</t>
  </si>
  <si>
    <t>2125355300</t>
  </si>
  <si>
    <t>Вишківська селищна рада, смт.Вишково</t>
  </si>
  <si>
    <t>021:055437:0000000007</t>
  </si>
  <si>
    <t>2125386200</t>
  </si>
  <si>
    <t>Горінчівська сільська рада, с. Противень</t>
  </si>
  <si>
    <t>021:047788:0000000001</t>
  </si>
  <si>
    <t>2125385600</t>
  </si>
  <si>
    <t>Горінчівська сільська рада, с. Монастирець</t>
  </si>
  <si>
    <t>021:081578:0000000001</t>
  </si>
  <si>
    <t>2625888301</t>
  </si>
  <si>
    <t>Івано-Франківська міська рада</t>
  </si>
  <si>
    <t>021:000005:0000000088</t>
  </si>
  <si>
    <t>2622080501</t>
  </si>
  <si>
    <t>Витвицька сільська рада територіальної громади</t>
  </si>
  <si>
    <t>021:073828:0000000001</t>
  </si>
  <si>
    <t>2624081601</t>
  </si>
  <si>
    <t>Ланчинська селищна рада</t>
  </si>
  <si>
    <t>021:018243:0000000004</t>
  </si>
  <si>
    <t>021:018243:0000000003</t>
  </si>
  <si>
    <t>021:018243:0000000007</t>
  </si>
  <si>
    <t>021:025203:0000000001</t>
  </si>
  <si>
    <t>Побузька селищна територіальна громада</t>
  </si>
  <si>
    <t>021:066018:0000000003</t>
  </si>
  <si>
    <t>4621585601</t>
  </si>
  <si>
    <t>Гніздичівська селищна рада</t>
  </si>
  <si>
    <t>021:066018:0000000005</t>
  </si>
  <si>
    <t>4621585607</t>
  </si>
  <si>
    <t>021:066018:0000000004</t>
  </si>
  <si>
    <t>4621585605</t>
  </si>
  <si>
    <t>021:090298:0000000005</t>
  </si>
  <si>
    <t>5123555100</t>
  </si>
  <si>
    <t>021:068053:0000000011</t>
  </si>
  <si>
    <t>5121280404</t>
  </si>
  <si>
    <t>021:053547:0000000002</t>
  </si>
  <si>
    <t>021:000005:0000000092</t>
  </si>
  <si>
    <t>5623888502</t>
  </si>
  <si>
    <t>Бокіймівська сільська рада</t>
  </si>
  <si>
    <t>021:000005:0000000091</t>
  </si>
  <si>
    <t>5623888501</t>
  </si>
  <si>
    <t>021:096368:0000000001</t>
  </si>
  <si>
    <t>5924785005</t>
  </si>
  <si>
    <t>Нижньосироватська сільська рада</t>
  </si>
  <si>
    <t>021:055395:0000000003</t>
  </si>
  <si>
    <t>7120384501</t>
  </si>
  <si>
    <t>Городищенська міська рада</t>
  </si>
  <si>
    <t>021:055395:0000000001</t>
  </si>
  <si>
    <t>7120382800</t>
  </si>
  <si>
    <t>021:000002:0000000007</t>
  </si>
  <si>
    <t>7422284003</t>
  </si>
  <si>
    <t>021:000002:0000000006</t>
  </si>
  <si>
    <t>7422284502</t>
  </si>
  <si>
    <t>021:000002:0000000004</t>
  </si>
  <si>
    <t>7422284002</t>
  </si>
  <si>
    <t>021:083590:0000000001</t>
  </si>
  <si>
    <t>1824081700</t>
  </si>
  <si>
    <t>021:074365:0000000001</t>
  </si>
  <si>
    <t>1810700000</t>
  </si>
  <si>
    <t>Коростенська міська рада</t>
  </si>
  <si>
    <t>021:032447:0000000004</t>
  </si>
  <si>
    <t>2125384800</t>
  </si>
  <si>
    <t>Довжанська територіальна громада, с. Слоповий</t>
  </si>
  <si>
    <t>021:016791:0000000003</t>
  </si>
  <si>
    <t>021:000007:0000000005</t>
  </si>
  <si>
    <t>4622783200</t>
  </si>
  <si>
    <t>021:066018:0000000002</t>
  </si>
  <si>
    <t>4621585606</t>
  </si>
  <si>
    <t>021:066018:0000000001</t>
  </si>
  <si>
    <t>4621585602</t>
  </si>
  <si>
    <t>021:066018:0000000007</t>
  </si>
  <si>
    <t>4621585603</t>
  </si>
  <si>
    <t>021:068053:0000000002</t>
  </si>
  <si>
    <t>5121284901</t>
  </si>
  <si>
    <t>021:000005:0000000087</t>
  </si>
  <si>
    <t>5321880701</t>
  </si>
  <si>
    <t>021:023891:0000000001</t>
  </si>
  <si>
    <t>5924185401</t>
  </si>
  <si>
    <t>021:078619:0000000003</t>
  </si>
  <si>
    <t>7121882804</t>
  </si>
  <si>
    <t>021:078619:0000000007</t>
  </si>
  <si>
    <t>7121886701</t>
  </si>
  <si>
    <t>021:094076:0000000002</t>
  </si>
  <si>
    <t>7420387501</t>
  </si>
  <si>
    <t>Дмитрівська селищна рада</t>
  </si>
  <si>
    <t>021:094076:0000000001</t>
  </si>
  <si>
    <t>7420387506</t>
  </si>
  <si>
    <t>021:057882:0000000005</t>
  </si>
  <si>
    <t>1411745300</t>
  </si>
  <si>
    <t>021:087891:0000000010</t>
  </si>
  <si>
    <t>Чутівська селищна рада</t>
  </si>
  <si>
    <t>021:087891:0000000005</t>
  </si>
  <si>
    <t>021:087891:0000000002</t>
  </si>
  <si>
    <t>021:087891:0000000013</t>
  </si>
  <si>
    <t>021:039275:0000000002</t>
  </si>
  <si>
    <t>5625884812</t>
  </si>
  <si>
    <t>Крупецька сільська рада с.Карпилівка</t>
  </si>
  <si>
    <t>021:039275:0000000005</t>
  </si>
  <si>
    <t>5625884813</t>
  </si>
  <si>
    <t>Крупецька сільська рада с.Коти</t>
  </si>
  <si>
    <t>021:039275:0000000003</t>
  </si>
  <si>
    <t>5625884816</t>
  </si>
  <si>
    <t>Крупецька сільська рада с.Табачуки</t>
  </si>
  <si>
    <t>021:031906:0000000004</t>
  </si>
  <si>
    <t>5621480702</t>
  </si>
  <si>
    <t>Боремельська сільська рада с.Більче</t>
  </si>
  <si>
    <t>021:039275:0000000004</t>
  </si>
  <si>
    <t>5625885603</t>
  </si>
  <si>
    <t>Крупецька сільська рада с.Митниця</t>
  </si>
  <si>
    <t>021:039275:0000000008</t>
  </si>
  <si>
    <t>5625885605</t>
  </si>
  <si>
    <t>Крупецька сільська рада с.Нова Митниця</t>
  </si>
  <si>
    <t>021:039275:0000000013</t>
  </si>
  <si>
    <t>5625885601</t>
  </si>
  <si>
    <t>Крупецька сільська рада с.Рідків</t>
  </si>
  <si>
    <t>021:000003:0000000006</t>
  </si>
  <si>
    <t>1212600000</t>
  </si>
  <si>
    <t>Першотравенська міська рада</t>
  </si>
  <si>
    <t>Синельниківський район</t>
  </si>
  <si>
    <t>021:000003:0000000005</t>
  </si>
  <si>
    <t>1211300000</t>
  </si>
  <si>
    <t>Марганецька міська рада</t>
  </si>
  <si>
    <t>021:000003:0000000004</t>
  </si>
  <si>
    <t>1213500000</t>
  </si>
  <si>
    <t>Тернівська міська рада</t>
  </si>
  <si>
    <t>021:026941:0000000001</t>
  </si>
  <si>
    <t>1820884500</t>
  </si>
  <si>
    <t>Райгородоцька тергромада</t>
  </si>
  <si>
    <t>021:026941:0000000002</t>
  </si>
  <si>
    <t>021:095797:0000000002</t>
  </si>
  <si>
    <t>1821181804</t>
  </si>
  <si>
    <t>Іршанська селищна рада</t>
  </si>
  <si>
    <t>Коростенськи йрайон</t>
  </si>
  <si>
    <t>021:027462:0000000003</t>
  </si>
  <si>
    <t>2322181600</t>
  </si>
  <si>
    <t>Широківська сільська рада</t>
  </si>
  <si>
    <t>021:076796:0000000001</t>
  </si>
  <si>
    <t>2623687603</t>
  </si>
  <si>
    <t>021:043099:0000000001</t>
  </si>
  <si>
    <t>2624886707</t>
  </si>
  <si>
    <t>021:027254:0000000001</t>
  </si>
  <si>
    <t>2625687201</t>
  </si>
  <si>
    <t>021:016791:0000000005</t>
  </si>
  <si>
    <t>021:015399:0000000001</t>
  </si>
  <si>
    <t>4625184101</t>
  </si>
  <si>
    <t>Добромильська міська рада</t>
  </si>
  <si>
    <t>021:015399:0000000002</t>
  </si>
  <si>
    <t>4625155400</t>
  </si>
  <si>
    <t>021:019597:0000000006</t>
  </si>
  <si>
    <t>5121282001</t>
  </si>
  <si>
    <t>021:068053:0000000009</t>
  </si>
  <si>
    <t>5121284902</t>
  </si>
  <si>
    <t>021:051757:0000000013</t>
  </si>
  <si>
    <t>021:051757:0000000012</t>
  </si>
  <si>
    <t>5121080300</t>
  </si>
  <si>
    <t>021:051757:0000000011</t>
  </si>
  <si>
    <t>5121082800</t>
  </si>
  <si>
    <t>021:031906:0000000005</t>
  </si>
  <si>
    <t>5621480707</t>
  </si>
  <si>
    <t>Боремельська сільська рада с.Пашева</t>
  </si>
  <si>
    <t>021:056503:0000000003</t>
  </si>
  <si>
    <t>5621885000</t>
  </si>
  <si>
    <t>Миляцька сільська рада с.Миляч</t>
  </si>
  <si>
    <t>021:000005:0000000164</t>
  </si>
  <si>
    <t>7321082101</t>
  </si>
  <si>
    <t>Кам'янецька</t>
  </si>
  <si>
    <t>021:000005:0000000184</t>
  </si>
  <si>
    <t>7325081000</t>
  </si>
  <si>
    <t>Рукшинська сільська рада</t>
  </si>
  <si>
    <t>021:000005:0000000130</t>
  </si>
  <si>
    <t>7320781100</t>
  </si>
  <si>
    <t>Острицька сільська рада</t>
  </si>
  <si>
    <t>021:039434:0000000001</t>
  </si>
  <si>
    <t>0524181503</t>
  </si>
  <si>
    <t>021:027007:0000000006</t>
  </si>
  <si>
    <t>1223584506</t>
  </si>
  <si>
    <t>021:063321:0000000001</t>
  </si>
  <si>
    <t>1221486400</t>
  </si>
  <si>
    <t>Сурсько-Литовська сільська рада</t>
  </si>
  <si>
    <t>021:000003:0000000009</t>
  </si>
  <si>
    <t>1810100000</t>
  </si>
  <si>
    <t>Житомирська міська об'єднана територіальна громада (місто Житомир)</t>
  </si>
  <si>
    <t>021:091104:0000000001</t>
  </si>
  <si>
    <t>2121210100</t>
  </si>
  <si>
    <t>Виноградівська міська рада, м.Виноградів</t>
  </si>
  <si>
    <t>021:032447:0000000005</t>
  </si>
  <si>
    <t>Довжанська територіальна громада, с. Ожоверх</t>
  </si>
  <si>
    <t>021:032447:0000000002</t>
  </si>
  <si>
    <t>Довжанська територіальна громада, с. Каллів</t>
  </si>
  <si>
    <t>021:082169:0000000016</t>
  </si>
  <si>
    <t>021:027462:0000000002</t>
  </si>
  <si>
    <t>021:027462:0000000006</t>
  </si>
  <si>
    <t>021:027462:0000000004</t>
  </si>
  <si>
    <t>021:027462:0000000001</t>
  </si>
  <si>
    <t>021:027462:0000000005</t>
  </si>
  <si>
    <t>021:067072:0000000001</t>
  </si>
  <si>
    <t>2624085601</t>
  </si>
  <si>
    <t>Надвірнянський район</t>
  </si>
  <si>
    <t>021:095141:0000000001</t>
  </si>
  <si>
    <t>2623287402</t>
  </si>
  <si>
    <t>Отинійська селищна рада</t>
  </si>
  <si>
    <t>021:025098:0000000001</t>
  </si>
  <si>
    <t>2624085002</t>
  </si>
  <si>
    <t>021:040908:0000000001</t>
  </si>
  <si>
    <t>2624085001</t>
  </si>
  <si>
    <t>021:044352:0000000001</t>
  </si>
  <si>
    <t>2625283302</t>
  </si>
  <si>
    <t>Гвіздецька селищна рада</t>
  </si>
  <si>
    <t>021:090781:0000000001</t>
  </si>
  <si>
    <t>2624085003</t>
  </si>
  <si>
    <t>021:084078:0000000001</t>
  </si>
  <si>
    <t>2623287801</t>
  </si>
  <si>
    <t>021:061482:0000000001</t>
  </si>
  <si>
    <t>2623286202</t>
  </si>
  <si>
    <t>021:011120:0000000001</t>
  </si>
  <si>
    <t>2624081201</t>
  </si>
  <si>
    <t>Переріслянська сільська рада</t>
  </si>
  <si>
    <t>021:000005:0000000099</t>
  </si>
  <si>
    <t>4620981100</t>
  </si>
  <si>
    <t>Комарнівська міська рада</t>
  </si>
  <si>
    <t>021:000005:0000000215</t>
  </si>
  <si>
    <t>021:000005:0000000255</t>
  </si>
  <si>
    <t>021:094052:0000000003</t>
  </si>
  <si>
    <t>4621510500</t>
  </si>
  <si>
    <t>Ходорівська міська рада</t>
  </si>
  <si>
    <t>021:090298:0000000012</t>
  </si>
  <si>
    <t>5123581401</t>
  </si>
  <si>
    <t>021:019597:0000000002</t>
  </si>
  <si>
    <t>5121282902</t>
  </si>
  <si>
    <t>021:087891:0000000014</t>
  </si>
  <si>
    <t>021:087891:0000000003</t>
  </si>
  <si>
    <t>021:031906:0000000001</t>
  </si>
  <si>
    <t>5621482900</t>
  </si>
  <si>
    <t>Боремельська сільська рада с.Золочівка</t>
  </si>
  <si>
    <t>021:000005:0000000248</t>
  </si>
  <si>
    <t>5621882003</t>
  </si>
  <si>
    <t>021:000005:0000000096</t>
  </si>
  <si>
    <t>5625882503</t>
  </si>
  <si>
    <t>Радивилівська міська рада</t>
  </si>
  <si>
    <t>021:000005:0000000179</t>
  </si>
  <si>
    <t>5623889403</t>
  </si>
  <si>
    <t>021:000005:0000000282</t>
  </si>
  <si>
    <t>5623889401</t>
  </si>
  <si>
    <t>021:039275:0000000010</t>
  </si>
  <si>
    <t>5625884800</t>
  </si>
  <si>
    <t>Крупецька сільська рада с.Крупець</t>
  </si>
  <si>
    <t>021:039275:0000000014</t>
  </si>
  <si>
    <t>Крупецька сільська рада с.Гайки</t>
  </si>
  <si>
    <t>021:000005:0000000124</t>
  </si>
  <si>
    <t>5623885511</t>
  </si>
  <si>
    <t>Ярославицька сільська рада</t>
  </si>
  <si>
    <t>021:000005:0000000133</t>
  </si>
  <si>
    <t>5623885505</t>
  </si>
  <si>
    <t>021:000005:0000000166</t>
  </si>
  <si>
    <t>5624684102</t>
  </si>
  <si>
    <t>Дядьковицька сільська рада</t>
  </si>
  <si>
    <t>021:000005:0000000085</t>
  </si>
  <si>
    <t>5623889402</t>
  </si>
  <si>
    <t>021:000005:0000000154</t>
  </si>
  <si>
    <t>5623889404</t>
  </si>
  <si>
    <t>021:039275:0000000012</t>
  </si>
  <si>
    <t>Крупецька сільська рада с.Баранне</t>
  </si>
  <si>
    <t>021:047037:0000000001</t>
  </si>
  <si>
    <t>5920681803</t>
  </si>
  <si>
    <t>021:040518:0000000002</t>
  </si>
  <si>
    <t>Дунаєвецька міська рада, с. Січинці</t>
  </si>
  <si>
    <t>021:000005:0000000090</t>
  </si>
  <si>
    <t>7320780801</t>
  </si>
  <si>
    <t>021:000005:0000000247</t>
  </si>
  <si>
    <t>7325087200</t>
  </si>
  <si>
    <t>021:021892:0000000003</t>
  </si>
  <si>
    <t>0723310102</t>
  </si>
  <si>
    <t>Любомльська ТГ</t>
  </si>
  <si>
    <t>021:021892:0000000006</t>
  </si>
  <si>
    <t>0723310104</t>
  </si>
  <si>
    <t>021:021892:0000000005</t>
  </si>
  <si>
    <t>0723310107</t>
  </si>
  <si>
    <t>021:021892:0000000004</t>
  </si>
  <si>
    <t>0723310108</t>
  </si>
  <si>
    <t>021:021892:0000000001</t>
  </si>
  <si>
    <t>0723310114</t>
  </si>
  <si>
    <t>021:019505:0000000003</t>
  </si>
  <si>
    <t>0721182405</t>
  </si>
  <si>
    <t>Володимирський район</t>
  </si>
  <si>
    <t>021:019505:0000000001</t>
  </si>
  <si>
    <t>0721182406</t>
  </si>
  <si>
    <t>021:022756:0000000001</t>
  </si>
  <si>
    <t>1820887700</t>
  </si>
  <si>
    <t>Швайківська сільська рада</t>
  </si>
  <si>
    <t>021:083539:0000000001</t>
  </si>
  <si>
    <t>1820884600</t>
  </si>
  <si>
    <t>Гришковецька селищна рада</t>
  </si>
  <si>
    <t>021:000005:0000000203</t>
  </si>
  <si>
    <t>2121981200</t>
  </si>
  <si>
    <t>Іршавська міська територіальна громада</t>
  </si>
  <si>
    <t>021:000005:0000000136</t>
  </si>
  <si>
    <t>021:000005:0000000168</t>
  </si>
  <si>
    <t>2121983600</t>
  </si>
  <si>
    <t>021:000005:0000000329</t>
  </si>
  <si>
    <t>021:000005:0000000185</t>
  </si>
  <si>
    <t>021:000005:0000000211</t>
  </si>
  <si>
    <t>2121986500</t>
  </si>
  <si>
    <t>021:055437:0000000001</t>
  </si>
  <si>
    <t>Горінчівська сільська рада, с. Нижній Бистрий</t>
  </si>
  <si>
    <t>021:063919:0000000004</t>
  </si>
  <si>
    <t>3524900000</t>
  </si>
  <si>
    <t>Петрівська селищна територіальна громада</t>
  </si>
  <si>
    <t>Петрівський район</t>
  </si>
  <si>
    <t>021:063919:0000000010</t>
  </si>
  <si>
    <t>021:038829:0000000009</t>
  </si>
  <si>
    <t>021:016791:0000000004</t>
  </si>
  <si>
    <t>021:063919:0000000012</t>
  </si>
  <si>
    <t>021:063919:0000000009</t>
  </si>
  <si>
    <t>021:063919:0000000008</t>
  </si>
  <si>
    <t>021:000005:0000000081</t>
  </si>
  <si>
    <t>4820900000</t>
  </si>
  <si>
    <t>Коблівська сільська ТГ (ВЧ район 129)</t>
  </si>
  <si>
    <t>Березанський район</t>
  </si>
  <si>
    <t>021:000005:0000000220</t>
  </si>
  <si>
    <t>Коблівська сільська ТГ (район 103)</t>
  </si>
  <si>
    <t>021:000005:0000000271</t>
  </si>
  <si>
    <t>Коблівська ТГ - с. Коблеве</t>
  </si>
  <si>
    <t>021:000005:0000000208</t>
  </si>
  <si>
    <t>Коблівська ТГ - с. Морське</t>
  </si>
  <si>
    <t>021:000005:0000000182</t>
  </si>
  <si>
    <t>Коблівська сільська ТГ</t>
  </si>
  <si>
    <t>021:000005:0000000263</t>
  </si>
  <si>
    <t>Коблівська ТГ - с. Рибаківка</t>
  </si>
  <si>
    <t>021:090298:0000000002</t>
  </si>
  <si>
    <t>5123583001</t>
  </si>
  <si>
    <t>021:098362:0000000003</t>
  </si>
  <si>
    <t>5323280201</t>
  </si>
  <si>
    <t>021:000005:0000000098</t>
  </si>
  <si>
    <t>5625880402</t>
  </si>
  <si>
    <t>021:000005:0000000070</t>
  </si>
  <si>
    <t>5625882502</t>
  </si>
  <si>
    <t>021:000005:0000000206</t>
  </si>
  <si>
    <t>5625887802</t>
  </si>
  <si>
    <t>021:047101:0000000001</t>
  </si>
  <si>
    <t>5623889200</t>
  </si>
  <si>
    <t>Острожецька сільська рада с.Борбин</t>
  </si>
  <si>
    <t>021:000005:0000000097</t>
  </si>
  <si>
    <t>5924188200</t>
  </si>
  <si>
    <t>021:000005:0000000242</t>
  </si>
  <si>
    <t>021:000005:0000000175</t>
  </si>
  <si>
    <t>5924186100</t>
  </si>
  <si>
    <t>021:000005:0000000270</t>
  </si>
  <si>
    <t>021:000005:0000000122</t>
  </si>
  <si>
    <t>021:000005:0000000228</t>
  </si>
  <si>
    <t>021:000005:0000000305</t>
  </si>
  <si>
    <t>021:000005:0000000165</t>
  </si>
  <si>
    <t>021:089666:0000000001</t>
  </si>
  <si>
    <t>Маківська сільська рада, с. Блищанівка</t>
  </si>
  <si>
    <t>021:024471:0000000013</t>
  </si>
  <si>
    <t>6821210134</t>
  </si>
  <si>
    <t>021:021083:0000000004</t>
  </si>
  <si>
    <t>7122582904</t>
  </si>
  <si>
    <t>021:090847:0000000006</t>
  </si>
  <si>
    <t>7425583500</t>
  </si>
  <si>
    <t>Чернігівського району</t>
  </si>
  <si>
    <t>021:090847:0000000003</t>
  </si>
  <si>
    <t>7425588700</t>
  </si>
  <si>
    <t>021:090847:0000000004</t>
  </si>
  <si>
    <t>7425581000</t>
  </si>
  <si>
    <t>021:090847:0000000002</t>
  </si>
  <si>
    <t>021:090847:0000000008</t>
  </si>
  <si>
    <t>7425586900</t>
  </si>
  <si>
    <t>021:090847:0000000007</t>
  </si>
  <si>
    <t>021:090847:0000000009</t>
  </si>
  <si>
    <t>021:090847:0000000001</t>
  </si>
  <si>
    <t>021:090847:0000000010</t>
  </si>
  <si>
    <t>021:090847:0000000005</t>
  </si>
  <si>
    <t>021:025322:0000000002</t>
  </si>
  <si>
    <t>0524381202</t>
  </si>
  <si>
    <t>021:025322:0000000001</t>
  </si>
  <si>
    <t>021:025322:0000000004</t>
  </si>
  <si>
    <t>0524381201</t>
  </si>
  <si>
    <t>021:021892:0000000002</t>
  </si>
  <si>
    <t>0723310110</t>
  </si>
  <si>
    <t>021:015538:0000000001</t>
  </si>
  <si>
    <t>1213590001</t>
  </si>
  <si>
    <t>021:096761:0000000006</t>
  </si>
  <si>
    <t>1825285601</t>
  </si>
  <si>
    <t>Ружинська селищна рада (с.Рогачі)</t>
  </si>
  <si>
    <t>021:096761:0000000023</t>
  </si>
  <si>
    <t>1825282601</t>
  </si>
  <si>
    <t>Ружинська селищна рада (с. Голубівка)</t>
  </si>
  <si>
    <t>021:096761:0000000019</t>
  </si>
  <si>
    <t>1825281401</t>
  </si>
  <si>
    <t>Ружинська селищна рада (c. Бистрик)</t>
  </si>
  <si>
    <t>021:000005:0000000244</t>
  </si>
  <si>
    <t>2124083501</t>
  </si>
  <si>
    <t>Неліпинська сільська рада</t>
  </si>
  <si>
    <t>021:000005:0000000159</t>
  </si>
  <si>
    <t>021:032447:0000000001</t>
  </si>
  <si>
    <t>Довжанська територіальна громада, с. Липецька Поляна</t>
  </si>
  <si>
    <t>021:036582:0000000001</t>
  </si>
  <si>
    <t>2623283003</t>
  </si>
  <si>
    <t>Коршівська сільська рада</t>
  </si>
  <si>
    <t>021:089422:0000000001</t>
  </si>
  <si>
    <t>2623283002</t>
  </si>
  <si>
    <t>021:039364:0000000001</t>
  </si>
  <si>
    <t>2623287401</t>
  </si>
  <si>
    <t>021:017807:0000000001</t>
  </si>
  <si>
    <t>2625283301</t>
  </si>
  <si>
    <t>021:024862:0000000002</t>
  </si>
  <si>
    <t>2623283401</t>
  </si>
  <si>
    <t>021:022644:0000000002</t>
  </si>
  <si>
    <t>021:025203:0000000002</t>
  </si>
  <si>
    <t>021:099117:0000000001</t>
  </si>
  <si>
    <t>3524000000</t>
  </si>
  <si>
    <t>Глодоська сільська територіальна громада</t>
  </si>
  <si>
    <t>021:054478:0000000001</t>
  </si>
  <si>
    <t>4625810503</t>
  </si>
  <si>
    <t>Новояворівська ТГ</t>
  </si>
  <si>
    <t>Яворівський район</t>
  </si>
  <si>
    <t>021:054478:0000000003</t>
  </si>
  <si>
    <t>4625810505</t>
  </si>
  <si>
    <t>021:054478:0000000002</t>
  </si>
  <si>
    <t>4625886701</t>
  </si>
  <si>
    <t>021:090298:0000000004</t>
  </si>
  <si>
    <t>5123583003</t>
  </si>
  <si>
    <t>021:068053:0000000003</t>
  </si>
  <si>
    <t>5121284903</t>
  </si>
  <si>
    <t>021:064324:0000000009</t>
  </si>
  <si>
    <t>5123383800</t>
  </si>
  <si>
    <t>021:064324:0000000014</t>
  </si>
  <si>
    <t>021:090298:0000000003</t>
  </si>
  <si>
    <t>5123585003</t>
  </si>
  <si>
    <t>021:090298:0000000007</t>
  </si>
  <si>
    <t>5123585001</t>
  </si>
  <si>
    <t>021:056503:0000000002</t>
  </si>
  <si>
    <t>Миляцька сільська рада с.Біле</t>
  </si>
  <si>
    <t>021:056503:0000000004</t>
  </si>
  <si>
    <t>Миляцька сільська рада с.Лугове</t>
  </si>
  <si>
    <t>021:056503:0000000001</t>
  </si>
  <si>
    <t>5621889200</t>
  </si>
  <si>
    <t>Миляцька сільська рада с.Смородськ</t>
  </si>
  <si>
    <t>021:000005:0000000152</t>
  </si>
  <si>
    <t>5623885501</t>
  </si>
  <si>
    <t>021:000005:0000000170</t>
  </si>
  <si>
    <t>5625886002</t>
  </si>
  <si>
    <t>021:000005:0000000176</t>
  </si>
  <si>
    <t>5625886003</t>
  </si>
  <si>
    <t>021:000005:0000000171</t>
  </si>
  <si>
    <t>5625887801</t>
  </si>
  <si>
    <t>021:084790:0000000005</t>
  </si>
  <si>
    <t>6124282400</t>
  </si>
  <si>
    <t>Коропецька селищна рада</t>
  </si>
  <si>
    <t>Чортківський район</t>
  </si>
  <si>
    <t>021:084790:0000000003</t>
  </si>
  <si>
    <t>6124255500</t>
  </si>
  <si>
    <t>021:053378:0000000008</t>
  </si>
  <si>
    <t>6825083614</t>
  </si>
  <si>
    <t>021:053378:0000000005</t>
  </si>
  <si>
    <t>6825083609</t>
  </si>
  <si>
    <t>021:053378:0000000003</t>
  </si>
  <si>
    <t>6825083602</t>
  </si>
  <si>
    <t>021:053378:0000000002</t>
  </si>
  <si>
    <t>6825083611</t>
  </si>
  <si>
    <t>021:053378:0000000004</t>
  </si>
  <si>
    <t>6825083613</t>
  </si>
  <si>
    <t>021:053378:0000000006</t>
  </si>
  <si>
    <t>6825083608</t>
  </si>
  <si>
    <t>021:078619:0000000006</t>
  </si>
  <si>
    <t>7121882803</t>
  </si>
  <si>
    <t>021:000005:0000000075</t>
  </si>
  <si>
    <t>7324500000</t>
  </si>
  <si>
    <t>021:046097:0000000001</t>
  </si>
  <si>
    <t>0722884803</t>
  </si>
  <si>
    <t>021:096761:0000000010</t>
  </si>
  <si>
    <t>1825282001</t>
  </si>
  <si>
    <t>Ружинська селищна рада (с.Вишневе)</t>
  </si>
  <si>
    <t>021:035625:0000000002</t>
  </si>
  <si>
    <t>1820886000</t>
  </si>
  <si>
    <t>021:018509:0000000001</t>
  </si>
  <si>
    <t>2120883600</t>
  </si>
  <si>
    <t>Дубриницько-Малоберезнянська територіальна громада, с.Мирча</t>
  </si>
  <si>
    <t>021:073245:0000000001</t>
  </si>
  <si>
    <t>3223386401</t>
  </si>
  <si>
    <t>021:051983:0000000001</t>
  </si>
  <si>
    <t>4625181102</t>
  </si>
  <si>
    <t>Хирівська міська рада</t>
  </si>
  <si>
    <t>021:066018:0000000006</t>
  </si>
  <si>
    <t>4621585604</t>
  </si>
  <si>
    <t>021:010196:0000000001</t>
  </si>
  <si>
    <t>5111500000</t>
  </si>
  <si>
    <t>021:090298:0000000010</t>
  </si>
  <si>
    <t>021:090298:0000000009</t>
  </si>
  <si>
    <t>5123585002</t>
  </si>
  <si>
    <t>021:087891:0000000001</t>
  </si>
  <si>
    <t>021:000005:0000000181</t>
  </si>
  <si>
    <t>5323082202</t>
  </si>
  <si>
    <t>Машівська селищна рада</t>
  </si>
  <si>
    <t>021:000005:0000000077</t>
  </si>
  <si>
    <t>5323084402</t>
  </si>
  <si>
    <t>Машівська селищна громада</t>
  </si>
  <si>
    <t>021:084790:0000000004</t>
  </si>
  <si>
    <t>6124255504</t>
  </si>
  <si>
    <t>021:084790:0000000001</t>
  </si>
  <si>
    <t>6124255503</t>
  </si>
  <si>
    <t>021:000002:0000000008</t>
  </si>
  <si>
    <t>7420680801</t>
  </si>
  <si>
    <t>Новобасанська сільська рада</t>
  </si>
  <si>
    <t>Ніжинський район</t>
  </si>
  <si>
    <t>021:000005:0000000076</t>
  </si>
  <si>
    <t>5123380601</t>
  </si>
  <si>
    <t>с. Бобрик Перший</t>
  </si>
  <si>
    <t>021:087891:0000000006</t>
  </si>
  <si>
    <t>021:085474:0000000002</t>
  </si>
  <si>
    <t>021:087891:0000000004</t>
  </si>
  <si>
    <t>021:087891:0000000009</t>
  </si>
  <si>
    <t>021:087891:0000000012</t>
  </si>
  <si>
    <t>021:085474:0000000005</t>
  </si>
  <si>
    <t>021:088898:0000000007</t>
  </si>
  <si>
    <t>5322800000</t>
  </si>
  <si>
    <t>Лубенська міська рада</t>
  </si>
  <si>
    <t>Лубенський район</t>
  </si>
  <si>
    <t>021:095797:0000000003</t>
  </si>
  <si>
    <t>1821181801</t>
  </si>
  <si>
    <t>021:083590:0000000002</t>
  </si>
  <si>
    <t>1824086200</t>
  </si>
  <si>
    <t>021:096761:0000000012</t>
  </si>
  <si>
    <t>1825284902</t>
  </si>
  <si>
    <t>Ружинська селищна рада (с.Зелене)</t>
  </si>
  <si>
    <t>021:000004:0000000007</t>
  </si>
  <si>
    <t>2124455600</t>
  </si>
  <si>
    <t>Дубівська селищна територіальна громада</t>
  </si>
  <si>
    <t>021:000005:0000000106</t>
  </si>
  <si>
    <t>2124482800</t>
  </si>
  <si>
    <t>021:000005:0000000216</t>
  </si>
  <si>
    <t>2124483000</t>
  </si>
  <si>
    <t>Углянська сільська територіальна громада</t>
  </si>
  <si>
    <t>021:000005:0000000186</t>
  </si>
  <si>
    <t>2124487600</t>
  </si>
  <si>
    <t>021:000005:0000000080</t>
  </si>
  <si>
    <t>021:485200:0000000001</t>
  </si>
  <si>
    <t>2122484402</t>
  </si>
  <si>
    <t>Пилипецька сільська громада, с. Верхній Студений</t>
  </si>
  <si>
    <t>021:065724:0000000001</t>
  </si>
  <si>
    <t>2621286603</t>
  </si>
  <si>
    <t>021:033297:0000000001</t>
  </si>
  <si>
    <t>2623280803</t>
  </si>
  <si>
    <t>021:083910:0000000002</t>
  </si>
  <si>
    <t>3220882903</t>
  </si>
  <si>
    <t>021:018243:0000000016</t>
  </si>
  <si>
    <t>021:018243:0000000006</t>
  </si>
  <si>
    <t>021:018243:0000000011</t>
  </si>
  <si>
    <t>021:018243:0000000009</t>
  </si>
  <si>
    <t>021:018243:0000000008</t>
  </si>
  <si>
    <t>021:018243:0000000017</t>
  </si>
  <si>
    <t>021:052876:0000000002</t>
  </si>
  <si>
    <t>4622181604</t>
  </si>
  <si>
    <t>Новояричівська селищна рада</t>
  </si>
  <si>
    <t>021:052876:0000000001</t>
  </si>
  <si>
    <t>4622181602</t>
  </si>
  <si>
    <t>021:052876:0000000003</t>
  </si>
  <si>
    <t>4622181603</t>
  </si>
  <si>
    <t>021:019597:0000000001</t>
  </si>
  <si>
    <t>021:064324:0000000004</t>
  </si>
  <si>
    <t>5123380903</t>
  </si>
  <si>
    <t>021:064324:0000000011</t>
  </si>
  <si>
    <t>5123380904</t>
  </si>
  <si>
    <t>021:090298:0000000006</t>
  </si>
  <si>
    <t>021:088898:0000000006</t>
  </si>
  <si>
    <t>021:088898:0000000005</t>
  </si>
  <si>
    <t>021:088898:0000000004</t>
  </si>
  <si>
    <t>021:088898:0000000001</t>
  </si>
  <si>
    <t>021:088898:0000000002</t>
  </si>
  <si>
    <t>021:088898:0000000011</t>
  </si>
  <si>
    <t>021:000005:0000000123</t>
  </si>
  <si>
    <t>5625880404</t>
  </si>
  <si>
    <t>021:000005:0000000262</t>
  </si>
  <si>
    <t>5621882001</t>
  </si>
  <si>
    <t>021:000005:0000000201</t>
  </si>
  <si>
    <t>5625880403</t>
  </si>
  <si>
    <t>021:000005:0000000079</t>
  </si>
  <si>
    <t>5625880401</t>
  </si>
  <si>
    <t>021:000005:0000000078</t>
  </si>
  <si>
    <t>5625886001</t>
  </si>
  <si>
    <t>021:084790:0000000002</t>
  </si>
  <si>
    <t>6124255505</t>
  </si>
  <si>
    <t>021:084437:0000000020</t>
  </si>
  <si>
    <t>021:040572:0000000012</t>
  </si>
  <si>
    <t>6822489504</t>
  </si>
  <si>
    <t>Староушицька селищна рада, с. Лисківці</t>
  </si>
  <si>
    <t>021:019505:0000000002</t>
  </si>
  <si>
    <t>0721182403</t>
  </si>
  <si>
    <t>Литовезька,с.Заболотці</t>
  </si>
  <si>
    <t>021:019505:0000000005</t>
  </si>
  <si>
    <t>0721182402</t>
  </si>
  <si>
    <t>Литовезька,с.Біличі</t>
  </si>
  <si>
    <t>021:019505:0000000004</t>
  </si>
  <si>
    <t>0721182404</t>
  </si>
  <si>
    <t>Литовезька,с.Заставне</t>
  </si>
  <si>
    <t>021:026180:0000000001</t>
  </si>
  <si>
    <t>1222355100</t>
  </si>
  <si>
    <t>Магдалинівська селищна територіальна громада</t>
  </si>
  <si>
    <t>021:000005:0000000222</t>
  </si>
  <si>
    <t>2120482000</t>
  </si>
  <si>
    <t>Великобийганська сільська територіальна громада</t>
  </si>
  <si>
    <t>021:000005:0000000177</t>
  </si>
  <si>
    <t>021:000007:0000000001</t>
  </si>
  <si>
    <t>2121284100</t>
  </si>
  <si>
    <t>Пийтерфолвівська сільська територіальна громада</t>
  </si>
  <si>
    <t>021:000005:0000000246</t>
  </si>
  <si>
    <t>2120881600</t>
  </si>
  <si>
    <t>Костринська сільська територіальна громада</t>
  </si>
  <si>
    <t>021:000003:0000000010</t>
  </si>
  <si>
    <t>2124410100</t>
  </si>
  <si>
    <t>Тячівська міська територільана громада</t>
  </si>
  <si>
    <t>021:000005:0000000256</t>
  </si>
  <si>
    <t>2124484000</t>
  </si>
  <si>
    <t>Тячівська міська територіальна громада</t>
  </si>
  <si>
    <t>021:000005:0000000221</t>
  </si>
  <si>
    <t>2123681500</t>
  </si>
  <si>
    <t>Великобичківська селищна територіальна громада</t>
  </si>
  <si>
    <t>Рахівський район</t>
  </si>
  <si>
    <t>021:000005:0000000183</t>
  </si>
  <si>
    <t>2123682000</t>
  </si>
  <si>
    <t>021:000005:0000000286</t>
  </si>
  <si>
    <t>021:000005:0000000111</t>
  </si>
  <si>
    <t>2123686500</t>
  </si>
  <si>
    <t>021:000005:0000000285</t>
  </si>
  <si>
    <t>2123683500</t>
  </si>
  <si>
    <t>021:000005:0000000287</t>
  </si>
  <si>
    <t>2124887400</t>
  </si>
  <si>
    <t>Холмківська сільська територіальна громада</t>
  </si>
  <si>
    <t>021:000005:0000000213</t>
  </si>
  <si>
    <t>2121582500</t>
  </si>
  <si>
    <t>Нижньоворітська сільська територіальна громада</t>
  </si>
  <si>
    <t>021:000005:0000000112</t>
  </si>
  <si>
    <t>2121584000</t>
  </si>
  <si>
    <t>021:000005:0000000083</t>
  </si>
  <si>
    <t>2121584200</t>
  </si>
  <si>
    <t>021:000005:0000000113</t>
  </si>
  <si>
    <t>2121581000</t>
  </si>
  <si>
    <t>021:000005:0000000104</t>
  </si>
  <si>
    <t>2121580500</t>
  </si>
  <si>
    <t>021:029937:0000000001</t>
  </si>
  <si>
    <t>2123684000</t>
  </si>
  <si>
    <t>Рахівська міська рада с.Костилівка</t>
  </si>
  <si>
    <t>021:074165:0000000004</t>
  </si>
  <si>
    <t>3222410300</t>
  </si>
  <si>
    <t>021:063919:0000000014</t>
  </si>
  <si>
    <t>021:063919:0000000013</t>
  </si>
  <si>
    <t>021:063919:0000000003</t>
  </si>
  <si>
    <t>021:063919:0000000011</t>
  </si>
  <si>
    <t>021:014205:0000000001</t>
  </si>
  <si>
    <t>3521100000</t>
  </si>
  <si>
    <t>Гайворонська міська територіальна громада</t>
  </si>
  <si>
    <t>021:018414:0000000006</t>
  </si>
  <si>
    <t>5120887200</t>
  </si>
  <si>
    <t>Старокозацька сільська рада</t>
  </si>
  <si>
    <t>Білгород-Дністровський район</t>
  </si>
  <si>
    <t>021:018414:0000000009</t>
  </si>
  <si>
    <t>021:088898:0000000003</t>
  </si>
  <si>
    <t>021:045755:0000000001</t>
  </si>
  <si>
    <t>6121681001</t>
  </si>
  <si>
    <t>Гусятинська ТГ с. Городниця</t>
  </si>
  <si>
    <t>021:012952:0000000002</t>
  </si>
  <si>
    <t>0520280403</t>
  </si>
  <si>
    <t>Копайгородська селищна рада</t>
  </si>
  <si>
    <t>Жмеринський район</t>
  </si>
  <si>
    <t>021:061386:0000000001</t>
  </si>
  <si>
    <t>0523981600</t>
  </si>
  <si>
    <t>021:061386:0000000005</t>
  </si>
  <si>
    <t>0523955100</t>
  </si>
  <si>
    <t>021:061386:0000000003</t>
  </si>
  <si>
    <t>0523955105</t>
  </si>
  <si>
    <t>021:061386:0000000004</t>
  </si>
  <si>
    <t>0523982201</t>
  </si>
  <si>
    <t>021:061386:0000000002</t>
  </si>
  <si>
    <t>0523982202</t>
  </si>
  <si>
    <t>021:096761:0000000009</t>
  </si>
  <si>
    <t>1825282201</t>
  </si>
  <si>
    <t>Ружинська селищна рада (с.Вільнопілля)</t>
  </si>
  <si>
    <t>021:049937:0000000030</t>
  </si>
  <si>
    <t>1823484600</t>
  </si>
  <si>
    <t>021:096761:0000000016</t>
  </si>
  <si>
    <t>1825281802</t>
  </si>
  <si>
    <t>Ружинська селищна рада (c. Мусіївка)</t>
  </si>
  <si>
    <t>021:032164:0000000001</t>
  </si>
  <si>
    <t>2121585500</t>
  </si>
  <si>
    <t>Воловецька сільська рада, с.Скотарське</t>
  </si>
  <si>
    <t>021:029937:0000000002</t>
  </si>
  <si>
    <t>Рахівська міська рада с.Вільховатий</t>
  </si>
  <si>
    <t>021:091466:0000000001</t>
  </si>
  <si>
    <t>2622885202</t>
  </si>
  <si>
    <t>Калуська міська територіальна громада</t>
  </si>
  <si>
    <t>021:091466:0000000002</t>
  </si>
  <si>
    <t>2622885201</t>
  </si>
  <si>
    <t>021:091466:0000000003</t>
  </si>
  <si>
    <t>2622886003</t>
  </si>
  <si>
    <t>021:000004:0000000009</t>
  </si>
  <si>
    <t>3224255100</t>
  </si>
  <si>
    <t>021:063919:0000000007</t>
  </si>
  <si>
    <t>021:063919:0000000001</t>
  </si>
  <si>
    <t>021:063919:0000000017</t>
  </si>
  <si>
    <t>021:063919:0000000002</t>
  </si>
  <si>
    <t>021:063919:0000000006</t>
  </si>
  <si>
    <t>021:063919:0000000016</t>
  </si>
  <si>
    <t>021:063919:0000000015</t>
  </si>
  <si>
    <t>021:063919:0000000005</t>
  </si>
  <si>
    <t>021:050321:0000000004</t>
  </si>
  <si>
    <t>4625186601</t>
  </si>
  <si>
    <t>Старосамбірська міська рада</t>
  </si>
  <si>
    <t>021:050321:0000000003</t>
  </si>
  <si>
    <t>4625187401</t>
  </si>
  <si>
    <t>021:018414:0000000003</t>
  </si>
  <si>
    <t>5120886800</t>
  </si>
  <si>
    <t>021:018414:0000000002</t>
  </si>
  <si>
    <t>021:024229:0000000001</t>
  </si>
  <si>
    <t>Великобудищанська сільська рада</t>
  </si>
  <si>
    <t>021:000005:0000000205</t>
  </si>
  <si>
    <t>5322281302</t>
  </si>
  <si>
    <t>Котелевська селищна рада</t>
  </si>
  <si>
    <t>021:000005:0000000294</t>
  </si>
  <si>
    <t>5322280401</t>
  </si>
  <si>
    <t>021:000005:0000000290</t>
  </si>
  <si>
    <t>5322255105</t>
  </si>
  <si>
    <t>021:000005:0000000232</t>
  </si>
  <si>
    <t>5322255103</t>
  </si>
  <si>
    <t>021:000005:0000000118</t>
  </si>
  <si>
    <t>5322255101</t>
  </si>
  <si>
    <t>021:000004:0000000005</t>
  </si>
  <si>
    <t>5322255100</t>
  </si>
  <si>
    <t>021:029549:0000000004</t>
  </si>
  <si>
    <t>6825582601</t>
  </si>
  <si>
    <t>021:029549:0000000002</t>
  </si>
  <si>
    <t>6825582604</t>
  </si>
  <si>
    <t>021:029549:0000000007</t>
  </si>
  <si>
    <t>6825583201</t>
  </si>
  <si>
    <t>021:029549:0000000005</t>
  </si>
  <si>
    <t>6825583202</t>
  </si>
  <si>
    <t>021:029549:0000000006</t>
  </si>
  <si>
    <t>6825583203</t>
  </si>
  <si>
    <t>021:029549:0000000001</t>
  </si>
  <si>
    <t>6825582605</t>
  </si>
  <si>
    <t>021:029549:0000000003</t>
  </si>
  <si>
    <t>6825582602</t>
  </si>
  <si>
    <t>021:013778:0000000023</t>
  </si>
  <si>
    <t>0522487402</t>
  </si>
  <si>
    <t>021:012952:0000000004</t>
  </si>
  <si>
    <t>021:013778:0000000022</t>
  </si>
  <si>
    <t>021:456200:0000000001</t>
  </si>
  <si>
    <t>2124455300</t>
  </si>
  <si>
    <t>Тересвянська селищна громада, смт. Тересва</t>
  </si>
  <si>
    <t>021:018243:0000000005</t>
  </si>
  <si>
    <t>021:018243:0000000013</t>
  </si>
  <si>
    <t>021:087098:0000000001</t>
  </si>
  <si>
    <t>5120689502</t>
  </si>
  <si>
    <t>021:064324:0000000018</t>
  </si>
  <si>
    <t>021:000005:0000000084</t>
  </si>
  <si>
    <t>5123380603</t>
  </si>
  <si>
    <t>с. Бобрик Другий</t>
  </si>
  <si>
    <t>021:000002:0000000001</t>
  </si>
  <si>
    <t>7422084702</t>
  </si>
  <si>
    <t>Кіптівська сільська рада</t>
  </si>
  <si>
    <t>021:013778:0000000027</t>
  </si>
  <si>
    <t>0510900000</t>
  </si>
  <si>
    <t>021:021892:0000000007</t>
  </si>
  <si>
    <t>0723310103</t>
  </si>
  <si>
    <t>021:096761:0000000008</t>
  </si>
  <si>
    <t>021:000007:0000000004</t>
  </si>
  <si>
    <t>2623655400</t>
  </si>
  <si>
    <t>Кутська селищна рада</t>
  </si>
  <si>
    <t>021:071014:0000000001</t>
  </si>
  <si>
    <t>2623286803</t>
  </si>
  <si>
    <t>021:029760:0000000001</t>
  </si>
  <si>
    <t>2623283603</t>
  </si>
  <si>
    <t>021:037784:0000000001</t>
  </si>
  <si>
    <t>2623280901</t>
  </si>
  <si>
    <t>021:012514:0000000003</t>
  </si>
  <si>
    <t>3522800000</t>
  </si>
  <si>
    <t>Компаніївська селищна територіальна громада</t>
  </si>
  <si>
    <t>021:050321:0000000005</t>
  </si>
  <si>
    <t>4625187403</t>
  </si>
  <si>
    <t>021:050321:0000000001</t>
  </si>
  <si>
    <t>4625181701</t>
  </si>
  <si>
    <t>021:050321:0000000002</t>
  </si>
  <si>
    <t>4625187411</t>
  </si>
  <si>
    <t>021:018414:0000000005</t>
  </si>
  <si>
    <t>5120881800</t>
  </si>
  <si>
    <t>021:018414:0000000010</t>
  </si>
  <si>
    <t>5120886400</t>
  </si>
  <si>
    <t>021:018414:0000000016</t>
  </si>
  <si>
    <t>Білгород_Дністровський район</t>
  </si>
  <si>
    <t>021:066202:0000000001</t>
  </si>
  <si>
    <t>5121081400</t>
  </si>
  <si>
    <t>Великодальницька сільська рада</t>
  </si>
  <si>
    <t>021:018414:0000000008</t>
  </si>
  <si>
    <t>5120885200</t>
  </si>
  <si>
    <t>021:018414:0000000014</t>
  </si>
  <si>
    <t>021:064324:0000000016</t>
  </si>
  <si>
    <t>021:000005:0000000314</t>
  </si>
  <si>
    <t>5620885401</t>
  </si>
  <si>
    <t>Каноницька сільська рада</t>
  </si>
  <si>
    <t>Вараський район</t>
  </si>
  <si>
    <t>021:000005:0000000297</t>
  </si>
  <si>
    <t>7322583000</t>
  </si>
  <si>
    <t>021:000005:0000000107</t>
  </si>
  <si>
    <t>7325089100</t>
  </si>
  <si>
    <t>021:000005:0000000233</t>
  </si>
  <si>
    <t>7325086400</t>
  </si>
  <si>
    <t>021:000002:0000000011</t>
  </si>
  <si>
    <t>7422255502</t>
  </si>
  <si>
    <t>021:000002:0000000010</t>
  </si>
  <si>
    <t>7420682001</t>
  </si>
  <si>
    <t>021:000005:0000000086</t>
  </si>
  <si>
    <t>021:012952:0000000001</t>
  </si>
  <si>
    <t>0520284409</t>
  </si>
  <si>
    <t>021:044466:0000000001</t>
  </si>
  <si>
    <t>1824782100</t>
  </si>
  <si>
    <t>Квітнева сільська рада</t>
  </si>
  <si>
    <t>021:000005:0000000082</t>
  </si>
  <si>
    <t>2125383200</t>
  </si>
  <si>
    <t>Драгівська сільська рада</t>
  </si>
  <si>
    <t>021:052660:0000000002</t>
  </si>
  <si>
    <t>021:012514:0000000004</t>
  </si>
  <si>
    <t>021:012514:0000000002</t>
  </si>
  <si>
    <t>021:000005:0000000142</t>
  </si>
  <si>
    <t>5121600000</t>
  </si>
  <si>
    <t>Новоборисівська сільська ТГ</t>
  </si>
  <si>
    <t>Великомихайлівський район</t>
  </si>
  <si>
    <t>021:043659:0000000001</t>
  </si>
  <si>
    <t>5922383301</t>
  </si>
  <si>
    <t>021:041184:0000000001</t>
  </si>
  <si>
    <t>5922380805</t>
  </si>
  <si>
    <t>Верхньосироватська сільська рада</t>
  </si>
  <si>
    <t>021:052381:0000000001</t>
  </si>
  <si>
    <t>5922380804</t>
  </si>
  <si>
    <t>021:055395:0000000002</t>
  </si>
  <si>
    <t>7120384001</t>
  </si>
  <si>
    <t>021:055395:0000000004</t>
  </si>
  <si>
    <t>7120386501</t>
  </si>
  <si>
    <t>021:055395:0000000015</t>
  </si>
  <si>
    <t>7120388001</t>
  </si>
  <si>
    <t>021:055395:0000000012</t>
  </si>
  <si>
    <t>7120355700</t>
  </si>
  <si>
    <t>021:049937:0000000031</t>
  </si>
  <si>
    <t>021:096761:0000000018</t>
  </si>
  <si>
    <t>1825285801</t>
  </si>
  <si>
    <t>Ружинська селищна рада (с.Прибережне)</t>
  </si>
  <si>
    <t>021:061781:0000000001</t>
  </si>
  <si>
    <t>1823487400</t>
  </si>
  <si>
    <t>021:032447:0000000006</t>
  </si>
  <si>
    <t>2121981601</t>
  </si>
  <si>
    <t>Довжанська територіальна громада, с. Бронька</t>
  </si>
  <si>
    <t>021:055605:0000000001</t>
  </si>
  <si>
    <t>2623286802</t>
  </si>
  <si>
    <t>021:061107:0000000002</t>
  </si>
  <si>
    <t>4825400000</t>
  </si>
  <si>
    <t>Кам'яномостівська сільська територіальна громада</t>
  </si>
  <si>
    <t>Первомайський район</t>
  </si>
  <si>
    <t>021:010732:0000000009</t>
  </si>
  <si>
    <t>Мигіївська сільська територіальна громада</t>
  </si>
  <si>
    <t>021:010732:0000000003</t>
  </si>
  <si>
    <t>021:061107:0000000016</t>
  </si>
  <si>
    <t>021:061107:0000000014</t>
  </si>
  <si>
    <t>021:061107:0000000001</t>
  </si>
  <si>
    <t>021:010732:0000000008</t>
  </si>
  <si>
    <t>021:010732:0000000002</t>
  </si>
  <si>
    <t>021:061107:0000000003</t>
  </si>
  <si>
    <t>021:090298:0000000013</t>
  </si>
  <si>
    <t>021:018414:0000000007</t>
  </si>
  <si>
    <t>5120886000</t>
  </si>
  <si>
    <t>021:018414:0000000004</t>
  </si>
  <si>
    <t>5120883200</t>
  </si>
  <si>
    <t>021:018414:0000000019</t>
  </si>
  <si>
    <t>5120885500</t>
  </si>
  <si>
    <t>021:018414:0000000001</t>
  </si>
  <si>
    <t>5120883600</t>
  </si>
  <si>
    <t>021:034361:0000000002</t>
  </si>
  <si>
    <t>5922986501</t>
  </si>
  <si>
    <t>Лебединська міська рада</t>
  </si>
  <si>
    <t>021:034361:0000000001</t>
  </si>
  <si>
    <t>5922982401</t>
  </si>
  <si>
    <t>021:000004:0000000004</t>
  </si>
  <si>
    <t>6325158500</t>
  </si>
  <si>
    <t>021:035460:0000000009</t>
  </si>
  <si>
    <t>6820355601</t>
  </si>
  <si>
    <t>Ямпільська селищна рада</t>
  </si>
  <si>
    <t>021:035460:0000000001</t>
  </si>
  <si>
    <t>6820380501</t>
  </si>
  <si>
    <t>021:000005:0000000318</t>
  </si>
  <si>
    <t>7322580700</t>
  </si>
  <si>
    <t>021:000005:0000000315</t>
  </si>
  <si>
    <t>021:000002:0000000018</t>
  </si>
  <si>
    <t>7422281001</t>
  </si>
  <si>
    <t>021:012952:0000000003</t>
  </si>
  <si>
    <t>0520284406</t>
  </si>
  <si>
    <t>021:029909:0000000002</t>
  </si>
  <si>
    <t>0520681803</t>
  </si>
  <si>
    <t>021:027007:0000000009</t>
  </si>
  <si>
    <t>1223584510</t>
  </si>
  <si>
    <t>021:025491:0000000001</t>
  </si>
  <si>
    <t>1825082200</t>
  </si>
  <si>
    <t>Потіївська сільська територіальна громада</t>
  </si>
  <si>
    <t>021:000005:0000000245</t>
  </si>
  <si>
    <t>2124086902</t>
  </si>
  <si>
    <t>Полянська сільська рада</t>
  </si>
  <si>
    <t>021:018509:0000000002</t>
  </si>
  <si>
    <t>2120883601</t>
  </si>
  <si>
    <t>Дубриницько-Малоберезнянська територіальна громада, с.Малий Березний</t>
  </si>
  <si>
    <t>021:067876:0000000001</t>
  </si>
  <si>
    <t>2624410100</t>
  </si>
  <si>
    <t>Рогатинська міська рада</t>
  </si>
  <si>
    <t>021:095512:0000000001</t>
  </si>
  <si>
    <t>2624485803</t>
  </si>
  <si>
    <t>021:022644:0000000004</t>
  </si>
  <si>
    <t>021:012514:0000000006</t>
  </si>
  <si>
    <t>021:012514:0000000001</t>
  </si>
  <si>
    <t>021:022644:0000000022</t>
  </si>
  <si>
    <t>021:022644:0000000017</t>
  </si>
  <si>
    <t>021:022644:0000000010</t>
  </si>
  <si>
    <t>021:022644:0000000020</t>
  </si>
  <si>
    <t>021:022644:0000000012</t>
  </si>
  <si>
    <t>021:022644:0000000011</t>
  </si>
  <si>
    <t>021:022644:0000000008</t>
  </si>
  <si>
    <t>021:022644:0000000005</t>
  </si>
  <si>
    <t>021:012514:0000000005</t>
  </si>
  <si>
    <t>021:010732:0000000007</t>
  </si>
  <si>
    <t>021:010732:0000000004</t>
  </si>
  <si>
    <t>021:010732:0000000011</t>
  </si>
  <si>
    <t>021:010732:0000000001</t>
  </si>
  <si>
    <t>021:090298:0000000011</t>
  </si>
  <si>
    <t>021:000005:0000000114</t>
  </si>
  <si>
    <t>5123380604</t>
  </si>
  <si>
    <t>с. Янишівка</t>
  </si>
  <si>
    <t>021:000002:0000000005</t>
  </si>
  <si>
    <t>7422286001</t>
  </si>
  <si>
    <t>021:022496:0000000002</t>
  </si>
  <si>
    <t>1824081200</t>
  </si>
  <si>
    <t>Звягельська</t>
  </si>
  <si>
    <t>021:022496:0000000001</t>
  </si>
  <si>
    <t>1824084400</t>
  </si>
  <si>
    <t>021:681300:0000000001</t>
  </si>
  <si>
    <t>2123686001</t>
  </si>
  <si>
    <t>Богданська територіальна громада, с. Розтоки</t>
  </si>
  <si>
    <t>021:456200:0000000002</t>
  </si>
  <si>
    <t>021:076796:0000000002</t>
  </si>
  <si>
    <t>2623687604</t>
  </si>
  <si>
    <t>021:092484:0000000001</t>
  </si>
  <si>
    <t>2623286203</t>
  </si>
  <si>
    <t>021:030778:0000000001</t>
  </si>
  <si>
    <t>2623286205</t>
  </si>
  <si>
    <t>021:076796:0000000003</t>
  </si>
  <si>
    <t>2623687602</t>
  </si>
  <si>
    <t>021:083617:0000000001</t>
  </si>
  <si>
    <t>2621286003</t>
  </si>
  <si>
    <t>021:094052:0000000005</t>
  </si>
  <si>
    <t>4621510522</t>
  </si>
  <si>
    <t>021:094052:0000000004</t>
  </si>
  <si>
    <t>4621510518</t>
  </si>
  <si>
    <t>021:094052:0000000002</t>
  </si>
  <si>
    <t>4621510511</t>
  </si>
  <si>
    <t>021:000005:0000000253</t>
  </si>
  <si>
    <t>021:094052:0000000001</t>
  </si>
  <si>
    <t>4621510531</t>
  </si>
  <si>
    <t>021:010732:0000000005</t>
  </si>
  <si>
    <t>021:076247:0000000001</t>
  </si>
  <si>
    <t>5120687501</t>
  </si>
  <si>
    <t>021:018414:0000000012</t>
  </si>
  <si>
    <t>021:018414:0000000011</t>
  </si>
  <si>
    <t>021:018414:0000000013</t>
  </si>
  <si>
    <t>021:011754:0000000013</t>
  </si>
  <si>
    <t>021:011754:0000000011</t>
  </si>
  <si>
    <t>021:011754:0000000012</t>
  </si>
  <si>
    <t>021:011754:0000000007</t>
  </si>
  <si>
    <t>021:000005:0000000134</t>
  </si>
  <si>
    <t>5321880708</t>
  </si>
  <si>
    <t>Білицька територіальна громада</t>
  </si>
  <si>
    <t>021:000005:0000000266</t>
  </si>
  <si>
    <t>5323084403</t>
  </si>
  <si>
    <t>021:000005:0000000257</t>
  </si>
  <si>
    <t>5323084404</t>
  </si>
  <si>
    <t>021:049443:0000000001</t>
  </si>
  <si>
    <t>5924785003</t>
  </si>
  <si>
    <t>021:056005:0000000001</t>
  </si>
  <si>
    <t>5924785004</t>
  </si>
  <si>
    <t>021:012252:0000000001</t>
  </si>
  <si>
    <t>5920986002</t>
  </si>
  <si>
    <t>Буринська міська рада</t>
  </si>
  <si>
    <t>Конотопський район</t>
  </si>
  <si>
    <t>021:068795:0000000001</t>
  </si>
  <si>
    <t>5925655106</t>
  </si>
  <si>
    <t>Шосткинський район</t>
  </si>
  <si>
    <t>021:000005:0000000149</t>
  </si>
  <si>
    <t>5924188202</t>
  </si>
  <si>
    <t>021:049734:0000000016</t>
  </si>
  <si>
    <t>5924182300</t>
  </si>
  <si>
    <t>021:089502:0000000001</t>
  </si>
  <si>
    <t>5925686001</t>
  </si>
  <si>
    <t>021:046940:0000000001</t>
  </si>
  <si>
    <t>5924756200</t>
  </si>
  <si>
    <t>Хотінська селищна рада</t>
  </si>
  <si>
    <t>021:035460:0000000006</t>
  </si>
  <si>
    <t>6820355602</t>
  </si>
  <si>
    <t>021:035460:0000000010</t>
  </si>
  <si>
    <t>6820386201</t>
  </si>
  <si>
    <t>021:035460:0000000011</t>
  </si>
  <si>
    <t>6820383002</t>
  </si>
  <si>
    <t>021:084437:0000000018</t>
  </si>
  <si>
    <t>Жванецька сільська рада, с. Слобідка-Малиновецька</t>
  </si>
  <si>
    <t>021:084437:0000000007</t>
  </si>
  <si>
    <t>Жванецька сільська рада, с. Завалля</t>
  </si>
  <si>
    <t>021:035460:0000000002</t>
  </si>
  <si>
    <t>6820383000</t>
  </si>
  <si>
    <t>021:052660:0000000006</t>
  </si>
  <si>
    <t>021:013778:0000000034</t>
  </si>
  <si>
    <t>0524881502</t>
  </si>
  <si>
    <t>021:032447:0000000003</t>
  </si>
  <si>
    <t>2121981602</t>
  </si>
  <si>
    <t>Довжанська територіальна громада, с. Суха</t>
  </si>
  <si>
    <t>021:015465:0000000001</t>
  </si>
  <si>
    <t>2621286001</t>
  </si>
  <si>
    <t>021:000005:0000000238</t>
  </si>
  <si>
    <t>021:000005:0000000178</t>
  </si>
  <si>
    <t>3221983901</t>
  </si>
  <si>
    <t>Згурівська селищна територіальна громада (село Мала Березанка)</t>
  </si>
  <si>
    <t>021:000005:0000000188</t>
  </si>
  <si>
    <t>021:000005:0000000249</t>
  </si>
  <si>
    <t>3221984001</t>
  </si>
  <si>
    <t>Згурівська селищна територіальна громада (село Мала Супоївка)</t>
  </si>
  <si>
    <t>021:000005:0000000319</t>
  </si>
  <si>
    <t>3221983903</t>
  </si>
  <si>
    <t>Згурівська селищна територіальна громада (село Левченкове)</t>
  </si>
  <si>
    <t>021:000005:0000000283</t>
  </si>
  <si>
    <t>021:000005:0000000198</t>
  </si>
  <si>
    <t>3221983001</t>
  </si>
  <si>
    <t>Згурівська селищна територіальна громада (село Красне)</t>
  </si>
  <si>
    <t>021:000005:0000000250</t>
  </si>
  <si>
    <t>3221985503</t>
  </si>
  <si>
    <t>Згурівська селищна територіальна громада (село Олексіївка)</t>
  </si>
  <si>
    <t>021:000005:0000000163</t>
  </si>
  <si>
    <t>3221984201</t>
  </si>
  <si>
    <t>Згурівська селищна територіальна громада (село Нова Олександрівка)</t>
  </si>
  <si>
    <t>021:000005:0000000399</t>
  </si>
  <si>
    <t>3221985501</t>
  </si>
  <si>
    <t>Згурівська селищна територіальна громада (село Середівка)</t>
  </si>
  <si>
    <t>021:000005:0000000143</t>
  </si>
  <si>
    <t>3221985801</t>
  </si>
  <si>
    <t>Згурівська селищна територіальна громада (село Стара Оржиця)</t>
  </si>
  <si>
    <t>021:000005:0000000275</t>
  </si>
  <si>
    <t>3221986401</t>
  </si>
  <si>
    <t>Згурівська селищна територіальна громада (село Турівка)</t>
  </si>
  <si>
    <t>021:000005:0000000251</t>
  </si>
  <si>
    <t>3221986407</t>
  </si>
  <si>
    <t>Згурівська селищна територіальна громада (село Урсалівка)</t>
  </si>
  <si>
    <t>021:000005:0000000173</t>
  </si>
  <si>
    <t>3221986403</t>
  </si>
  <si>
    <t>Згурівська селищна територіальна громада (село Іллінське)</t>
  </si>
  <si>
    <t>021:000005:0000000272</t>
  </si>
  <si>
    <t>3221986901</t>
  </si>
  <si>
    <t>Згурівська селищна територіальна громада (село Усівка)</t>
  </si>
  <si>
    <t>021:052660:0000000005</t>
  </si>
  <si>
    <t>021:000007:0000000002</t>
  </si>
  <si>
    <t>021:000005:0000000274</t>
  </si>
  <si>
    <t>3221987501</t>
  </si>
  <si>
    <t>Згурівська селищна територіальна громада (село Черевки)</t>
  </si>
  <si>
    <t>021:000005:0000000162</t>
  </si>
  <si>
    <t>3221984203</t>
  </si>
  <si>
    <t>Згурівська селищна територіальна громада (село Вільне)</t>
  </si>
  <si>
    <t>021:000005:0000000273</t>
  </si>
  <si>
    <t>3221955101</t>
  </si>
  <si>
    <t>Згурівська селищна територіальна громада (селище Щасливе)</t>
  </si>
  <si>
    <t>021:000005:0000000121</t>
  </si>
  <si>
    <t>3221982003</t>
  </si>
  <si>
    <t>Згурівська селищна територіальна громада (село Вишневе)</t>
  </si>
  <si>
    <t>021:000005:0000000264</t>
  </si>
  <si>
    <t>3221984503</t>
  </si>
  <si>
    <t>Згурівська селищна територіальна громада (село Зелене)</t>
  </si>
  <si>
    <t>021:000005:0000000219</t>
  </si>
  <si>
    <t>3221982301</t>
  </si>
  <si>
    <t>Згурівська селищна територіальна громада (село Жуківка)</t>
  </si>
  <si>
    <t>021:000005:0000000339</t>
  </si>
  <si>
    <t>021:000005:0000000307</t>
  </si>
  <si>
    <t>3221980301</t>
  </si>
  <si>
    <t>Згурівська селищна територіальна громада (село Аркадіївка)</t>
  </si>
  <si>
    <t>021:000005:0000000341</t>
  </si>
  <si>
    <t>3221980303</t>
  </si>
  <si>
    <t>Згурівська селищна територіальна громада(село Терлещина)</t>
  </si>
  <si>
    <t>021:000005:0000000288</t>
  </si>
  <si>
    <t>021:000005:0000000212</t>
  </si>
  <si>
    <t>3221980601</t>
  </si>
  <si>
    <t>Згурівська селищна територіальна громада(село Безуглівка)</t>
  </si>
  <si>
    <t>021:000005:0000000127</t>
  </si>
  <si>
    <t>3221980603</t>
  </si>
  <si>
    <t>Згурівська селищна територіальна громада (село Свобода)</t>
  </si>
  <si>
    <t>021:000005:0000000258</t>
  </si>
  <si>
    <t>021:000005:0000000265</t>
  </si>
  <si>
    <t>3221981301</t>
  </si>
  <si>
    <t>Згурівська селищна територіальна громада (село Войтове)</t>
  </si>
  <si>
    <t>021:000005:0000000306</t>
  </si>
  <si>
    <t>021:000005:0000000280</t>
  </si>
  <si>
    <t>3221981303</t>
  </si>
  <si>
    <t>Згурівська селищна територіальна громада (село Софіївка)</t>
  </si>
  <si>
    <t>021:000005:0000000225</t>
  </si>
  <si>
    <t>3221982007</t>
  </si>
  <si>
    <t>Згурівська селищна територіальна громада (село Гречана Гребля)</t>
  </si>
  <si>
    <t>021:000005:0000000153</t>
  </si>
  <si>
    <t>021:022644:0000000006</t>
  </si>
  <si>
    <t>021:022644:0000000016</t>
  </si>
  <si>
    <t>021:022644:0000000019</t>
  </si>
  <si>
    <t>021:022644:0000000021</t>
  </si>
  <si>
    <t>021:022644:0000000018</t>
  </si>
  <si>
    <t>021:022644:0000000014</t>
  </si>
  <si>
    <t>021:022644:0000000015</t>
  </si>
  <si>
    <t>021:022644:0000000007</t>
  </si>
  <si>
    <t>021:010732:0000000006</t>
  </si>
  <si>
    <t>021:010732:0000000010</t>
  </si>
  <si>
    <t>021:064324:0000000015</t>
  </si>
  <si>
    <t>021:060999:0000000001</t>
  </si>
  <si>
    <t>5122782600</t>
  </si>
  <si>
    <t>Красносільська сільська рада</t>
  </si>
  <si>
    <t>021:000005:0000000227</t>
  </si>
  <si>
    <t>5321880702</t>
  </si>
  <si>
    <t>021:000005:0000000169</t>
  </si>
  <si>
    <t>5320282601</t>
  </si>
  <si>
    <t>Гоголівська селищна рада</t>
  </si>
  <si>
    <t>021:074233:0000000001</t>
  </si>
  <si>
    <t>5920681801</t>
  </si>
  <si>
    <t>021:084437:0000000022</t>
  </si>
  <si>
    <t>Жванецька сільська рада, с. Слобідка-Рихтівська</t>
  </si>
  <si>
    <t>021:084437:0000000017</t>
  </si>
  <si>
    <t>Жванецька сільська рада, с. Гринчук</t>
  </si>
  <si>
    <t>021:084437:0000000021</t>
  </si>
  <si>
    <t>Жванецька сільська рада, с. Жванець</t>
  </si>
  <si>
    <t>021:084437:0000000019</t>
  </si>
  <si>
    <t>021:084437:0000000026</t>
  </si>
  <si>
    <t>Жванецька сільська рада, с. Каветчина</t>
  </si>
  <si>
    <t>021:050717:0000000001</t>
  </si>
  <si>
    <t>3223155400</t>
  </si>
  <si>
    <t>Козинська селищна рада</t>
  </si>
  <si>
    <t>021:015113:0000000001</t>
  </si>
  <si>
    <t>3221887500</t>
  </si>
  <si>
    <t>Синяківська сільська рада</t>
  </si>
  <si>
    <t>021:072384:0000000002</t>
  </si>
  <si>
    <t>021:072384:0000000006</t>
  </si>
  <si>
    <t>021:087891:0000000008</t>
  </si>
  <si>
    <t>021:087891:0000000007</t>
  </si>
  <si>
    <t>021:087891:0000000011</t>
  </si>
  <si>
    <t>021:036046:0000000002</t>
  </si>
  <si>
    <t>1824783703</t>
  </si>
  <si>
    <t>021:055437:0000000006</t>
  </si>
  <si>
    <t>2125380600</t>
  </si>
  <si>
    <t>Горінчівська сільська рада с.Ряпідь</t>
  </si>
  <si>
    <t>021:056542:0000000001</t>
  </si>
  <si>
    <t>2124485803</t>
  </si>
  <si>
    <t>021:000005:0000000172</t>
  </si>
  <si>
    <t>2124081601</t>
  </si>
  <si>
    <t>Полянсьа сільська рада</t>
  </si>
  <si>
    <t>021:000005:0000000267</t>
  </si>
  <si>
    <t>2122787202</t>
  </si>
  <si>
    <t>Верхньокоропецькасільська рада</t>
  </si>
  <si>
    <t>021:000005:0000000202</t>
  </si>
  <si>
    <t>2623684301</t>
  </si>
  <si>
    <t>021:055617:0000000011</t>
  </si>
  <si>
    <t>2611091501</t>
  </si>
  <si>
    <t>Яремчанська міська рада</t>
  </si>
  <si>
    <t>Надвірнський район</t>
  </si>
  <si>
    <t>021:000005:0000000281</t>
  </si>
  <si>
    <t>021:097644:0000000002</t>
  </si>
  <si>
    <t>3522500000</t>
  </si>
  <si>
    <t>Катеринівська сільська територіальна громада</t>
  </si>
  <si>
    <t>021:097644:0000000001</t>
  </si>
  <si>
    <t>021:035761:0000000002</t>
  </si>
  <si>
    <t>4624280301</t>
  </si>
  <si>
    <t>Новокалинівська міська рада</t>
  </si>
  <si>
    <t>021:035761:0000000001</t>
  </si>
  <si>
    <t>4624280302</t>
  </si>
  <si>
    <t>021:035761:0000000003</t>
  </si>
  <si>
    <t>4624280303</t>
  </si>
  <si>
    <t>021:061107:0000000011</t>
  </si>
  <si>
    <t>021:061107:0000000009</t>
  </si>
  <si>
    <t>021:061107:0000000005</t>
  </si>
  <si>
    <t>021:061107:0000000006</t>
  </si>
  <si>
    <t>021:061107:0000000007</t>
  </si>
  <si>
    <t>021:061107:0000000010</t>
  </si>
  <si>
    <t>021:061107:0000000012</t>
  </si>
  <si>
    <t>021:061107:0000000004</t>
  </si>
  <si>
    <t>021:061107:0000000013</t>
  </si>
  <si>
    <t>021:018414:0000000017</t>
  </si>
  <si>
    <t>021:064030:0000000001</t>
  </si>
  <si>
    <t>Краснолуцька сільська рада</t>
  </si>
  <si>
    <t>021:024229:0000000002</t>
  </si>
  <si>
    <t>021:060316:0000000001</t>
  </si>
  <si>
    <t>5320200000</t>
  </si>
  <si>
    <t>Білоцерківська сільська рада</t>
  </si>
  <si>
    <t>021:000005:0000000342</t>
  </si>
  <si>
    <t>5323084401</t>
  </si>
  <si>
    <t>021:035460:0000000005</t>
  </si>
  <si>
    <t>6820355600</t>
  </si>
  <si>
    <t>021:035460:0000000003</t>
  </si>
  <si>
    <t>6820380500</t>
  </si>
  <si>
    <t>021:035460:0000000004</t>
  </si>
  <si>
    <t>021:084437:0000000012</t>
  </si>
  <si>
    <t>Жванецька сільська рада, с. Бабшин</t>
  </si>
  <si>
    <t>021:000005:0000000218</t>
  </si>
  <si>
    <t>7325088000</t>
  </si>
  <si>
    <t>021:000005:0000000291</t>
  </si>
  <si>
    <t>021:000005:0000000226</t>
  </si>
  <si>
    <t>021:000005:0000000217</t>
  </si>
  <si>
    <t>021:000002:0000000016</t>
  </si>
  <si>
    <t>7420682401</t>
  </si>
  <si>
    <t>021:000002:0000000012</t>
  </si>
  <si>
    <t>7422487001</t>
  </si>
  <si>
    <t>021:000002:0000000009</t>
  </si>
  <si>
    <t>7422086350</t>
  </si>
  <si>
    <t>021:013778:0000000028</t>
  </si>
  <si>
    <t>021:095797:0000000005</t>
  </si>
  <si>
    <t>1821155400</t>
  </si>
  <si>
    <t>021:095797:0000000008</t>
  </si>
  <si>
    <t>1821155402</t>
  </si>
  <si>
    <t>021:084693:0000000001</t>
  </si>
  <si>
    <t>1820886801</t>
  </si>
  <si>
    <t>021:056542:0000000002</t>
  </si>
  <si>
    <t>Вільховецька сільська громада, с. Сасово</t>
  </si>
  <si>
    <t>021:057764:0000000001</t>
  </si>
  <si>
    <t>2624485801</t>
  </si>
  <si>
    <t>021:000005:0000000252</t>
  </si>
  <si>
    <t>3220483301</t>
  </si>
  <si>
    <t>Маловільшанська сільська рада</t>
  </si>
  <si>
    <t>021:000005:0000000279</t>
  </si>
  <si>
    <t>3221982001</t>
  </si>
  <si>
    <t>Згурівська селищна територіальна громада (село Вознесенське)</t>
  </si>
  <si>
    <t>021:000003:0000000012</t>
  </si>
  <si>
    <t>3210300000</t>
  </si>
  <si>
    <t>Білоцерківська міська територіальна громада</t>
  </si>
  <si>
    <t>021:019906:0000000001</t>
  </si>
  <si>
    <t>3221882000</t>
  </si>
  <si>
    <t>Гаврилівський старостинський округ</t>
  </si>
  <si>
    <t>021:050484:0000000010</t>
  </si>
  <si>
    <t>4624284305</t>
  </si>
  <si>
    <t>021:050484:0000000009</t>
  </si>
  <si>
    <t>4624284003</t>
  </si>
  <si>
    <t>021:061107:0000000008</t>
  </si>
  <si>
    <t>021:055079:0000000001</t>
  </si>
  <si>
    <t>Овідіопольська ТГ</t>
  </si>
  <si>
    <t>021:020019:0000000001</t>
  </si>
  <si>
    <t>5125400000</t>
  </si>
  <si>
    <t>Ширяївська ТГ</t>
  </si>
  <si>
    <t>021:035460:0000000007</t>
  </si>
  <si>
    <t>Ямпільська селищна рада, смт.Ямпіль</t>
  </si>
  <si>
    <t>021:035460:0000000008</t>
  </si>
  <si>
    <t>6820355603</t>
  </si>
  <si>
    <t>Ямпільська селищна рада, с.Норилів</t>
  </si>
  <si>
    <t>021:055395:0000000011</t>
  </si>
  <si>
    <t>7120355405</t>
  </si>
  <si>
    <t>Вільшанська селищна рада</t>
  </si>
  <si>
    <t>021:055395:0000000018</t>
  </si>
  <si>
    <t>7120383501</t>
  </si>
  <si>
    <t>021:055395:0000000008</t>
  </si>
  <si>
    <t>7120355406</t>
  </si>
  <si>
    <t>021:055395:0000000006</t>
  </si>
  <si>
    <t>7120355404</t>
  </si>
  <si>
    <t>021:083423:0000000007</t>
  </si>
  <si>
    <t>7123788001</t>
  </si>
  <si>
    <t>021:088287:0000000004</t>
  </si>
  <si>
    <t>0721882400</t>
  </si>
  <si>
    <t>Цуманська селищна територіальна громада, с.Ромашківка</t>
  </si>
  <si>
    <t>Луцький район</t>
  </si>
  <si>
    <t>021:088287:0000000003</t>
  </si>
  <si>
    <t>0721884000</t>
  </si>
  <si>
    <t>Цуманська селищна територіальна громада, с.Липне</t>
  </si>
  <si>
    <t>021:088287:0000000002</t>
  </si>
  <si>
    <t>0721883800</t>
  </si>
  <si>
    <t>Цуманська селищна територіальна громада, с.Карпилівка</t>
  </si>
  <si>
    <t>021:088287:0000000005</t>
  </si>
  <si>
    <t>0721880400</t>
  </si>
  <si>
    <t>Цуманська селищна територіальна громада, с.Берестяне</t>
  </si>
  <si>
    <t>021:088287:0000000001</t>
  </si>
  <si>
    <t>0721882403</t>
  </si>
  <si>
    <t>Цуманська селищна територіальна громада</t>
  </si>
  <si>
    <t>021:047628:0000000002</t>
  </si>
  <si>
    <t>1824455200</t>
  </si>
  <si>
    <t>021:095797:0000000009</t>
  </si>
  <si>
    <t>021:047628:0000000003</t>
  </si>
  <si>
    <t>021:000005:0000000268</t>
  </si>
  <si>
    <t>2122787201</t>
  </si>
  <si>
    <t>021:010237:0000000001</t>
  </si>
  <si>
    <t>2624485802</t>
  </si>
  <si>
    <t>021:084078:0000000002</t>
  </si>
  <si>
    <t>2623255401</t>
  </si>
  <si>
    <t>021:094105:0000000001</t>
  </si>
  <si>
    <t>2623255403</t>
  </si>
  <si>
    <t>021:060111:0000000002</t>
  </si>
  <si>
    <t>021:074104:0000000002</t>
  </si>
  <si>
    <t>3520800000</t>
  </si>
  <si>
    <t>021:099117:0000000003</t>
  </si>
  <si>
    <t>021:099117:0000000002</t>
  </si>
  <si>
    <t>021:099117:0000000004</t>
  </si>
  <si>
    <t>021:019597:0000000008</t>
  </si>
  <si>
    <t>5121282901</t>
  </si>
  <si>
    <t>021:060999:0000000002</t>
  </si>
  <si>
    <t>021:018414:0000000015</t>
  </si>
  <si>
    <t>021:088898:0000000014</t>
  </si>
  <si>
    <t>021:088898:0000000015</t>
  </si>
  <si>
    <t>021:088898:0000000013</t>
  </si>
  <si>
    <t>021:088898:0000000012</t>
  </si>
  <si>
    <t>021:088898:0000000008</t>
  </si>
  <si>
    <t>021:088898:0000000009</t>
  </si>
  <si>
    <t>021:088898:0000000010</t>
  </si>
  <si>
    <t>021:088898:0000000016</t>
  </si>
  <si>
    <t>021:045841:0000000009</t>
  </si>
  <si>
    <t>5623855118</t>
  </si>
  <si>
    <t>Млинівська селищна рада с.Новина-Добрятинська</t>
  </si>
  <si>
    <t>021:000005:0000000312</t>
  </si>
  <si>
    <t>5623885509</t>
  </si>
  <si>
    <t>021:000005:0000000310</t>
  </si>
  <si>
    <t>5325783201</t>
  </si>
  <si>
    <t>Шишацька селищна рада</t>
  </si>
  <si>
    <t>021:000005:0000000260</t>
  </si>
  <si>
    <t>5323087204</t>
  </si>
  <si>
    <t>021:065733:0000000001</t>
  </si>
  <si>
    <t>021:055395:0000000007</t>
  </si>
  <si>
    <t>7120355401</t>
  </si>
  <si>
    <t>021:055395:0000000005</t>
  </si>
  <si>
    <t>7120355402</t>
  </si>
  <si>
    <t>021:055395:0000000017</t>
  </si>
  <si>
    <t>7120355400</t>
  </si>
  <si>
    <t>021:094076:0000000003</t>
  </si>
  <si>
    <t>7420387502</t>
  </si>
  <si>
    <t>021:023453:0000000001</t>
  </si>
  <si>
    <t>0523086103</t>
  </si>
  <si>
    <t>Брацлавська селищна рада</t>
  </si>
  <si>
    <t>021:013778:0000000030</t>
  </si>
  <si>
    <t>021:010150:0000000002</t>
  </si>
  <si>
    <t>0522884802</t>
  </si>
  <si>
    <t>021:013778:0000000032</t>
  </si>
  <si>
    <t>0522483402</t>
  </si>
  <si>
    <t>021:071226:0000000003</t>
  </si>
  <si>
    <t>021:059904:0000000001</t>
  </si>
  <si>
    <t>1820380400</t>
  </si>
  <si>
    <t>Антопільська</t>
  </si>
  <si>
    <t>021:031747:0000000001</t>
  </si>
  <si>
    <t>2622883201</t>
  </si>
  <si>
    <t>Верхнянська сільська рада</t>
  </si>
  <si>
    <t>021:087821:0000000001</t>
  </si>
  <si>
    <t>3210800000</t>
  </si>
  <si>
    <t>Бучанська міська рада</t>
  </si>
  <si>
    <t>021:000004:0000000010</t>
  </si>
  <si>
    <t>5122383902</t>
  </si>
  <si>
    <t>Суворовська селищна рада</t>
  </si>
  <si>
    <t>021:052338:0000000008</t>
  </si>
  <si>
    <t>5622680604</t>
  </si>
  <si>
    <t>021:000005:0000000269</t>
  </si>
  <si>
    <t>5325781201</t>
  </si>
  <si>
    <t>021:095280:0000000001</t>
  </si>
  <si>
    <t>021:000005:0000000331</t>
  </si>
  <si>
    <t>5924185003</t>
  </si>
  <si>
    <t>021:055395:0000000019</t>
  </si>
  <si>
    <t>7120355413</t>
  </si>
  <si>
    <t>021:055395:0000000009</t>
  </si>
  <si>
    <t>7120355412</t>
  </si>
  <si>
    <t>021:055395:0000000016</t>
  </si>
  <si>
    <t>7120355411</t>
  </si>
  <si>
    <t>021:055395:0000000010</t>
  </si>
  <si>
    <t>7120355410</t>
  </si>
  <si>
    <t>021:055395:0000000013</t>
  </si>
  <si>
    <t>7120355409</t>
  </si>
  <si>
    <t>021:000005:0000000316</t>
  </si>
  <si>
    <t>7322085600</t>
  </si>
  <si>
    <t>Лівинецька територіальна громада</t>
  </si>
  <si>
    <t>021:013778:0000000031</t>
  </si>
  <si>
    <t>021:000005:0000000284</t>
  </si>
  <si>
    <t>1223581800</t>
  </si>
  <si>
    <t>021:076084:0000000001</t>
  </si>
  <si>
    <t>2623280801</t>
  </si>
  <si>
    <t>021:041597:0000000001</t>
  </si>
  <si>
    <t>2624884003</t>
  </si>
  <si>
    <t>Дубівська сільська рада</t>
  </si>
  <si>
    <t>021:066518:0000000001</t>
  </si>
  <si>
    <t>2623281803</t>
  </si>
  <si>
    <t>021:000005:0000000278</t>
  </si>
  <si>
    <t>021:018243:0000000019</t>
  </si>
  <si>
    <t>021:000003:0000000013</t>
  </si>
  <si>
    <t>4610137500</t>
  </si>
  <si>
    <t>021:068053:0000000012</t>
  </si>
  <si>
    <t>5121280403</t>
  </si>
  <si>
    <t>021:019597:0000000007</t>
  </si>
  <si>
    <t>5121282003</t>
  </si>
  <si>
    <t>021:093138:0000000001</t>
  </si>
  <si>
    <t>5920986001</t>
  </si>
  <si>
    <t>021:052031:0000000002</t>
  </si>
  <si>
    <t>6823355122</t>
  </si>
  <si>
    <t>Новоушицька ТГ</t>
  </si>
  <si>
    <t>Кам’янець-Подільський район</t>
  </si>
  <si>
    <t>021:084437:0000000023</t>
  </si>
  <si>
    <t>021:052031:0000000004</t>
  </si>
  <si>
    <t>6823355109</t>
  </si>
  <si>
    <t>021:052031:0000000001</t>
  </si>
  <si>
    <t>6823355112</t>
  </si>
  <si>
    <t>021:027807:0000000003</t>
  </si>
  <si>
    <t>7124384101</t>
  </si>
  <si>
    <t>Бабанська селищна рада</t>
  </si>
  <si>
    <t>021:056084:0000000002</t>
  </si>
  <si>
    <t>7123184501</t>
  </si>
  <si>
    <t>021:056084:0000000003</t>
  </si>
  <si>
    <t>7123182801</t>
  </si>
  <si>
    <t>021:032540:0000000003</t>
  </si>
  <si>
    <t>7124088601</t>
  </si>
  <si>
    <t>021:027807:0000000002</t>
  </si>
  <si>
    <t>7124385701</t>
  </si>
  <si>
    <t>021:027807:0000000005</t>
  </si>
  <si>
    <t>7124383101</t>
  </si>
  <si>
    <t>021:027807:0000000004</t>
  </si>
  <si>
    <t>7124383801</t>
  </si>
  <si>
    <t>021:000002:0000000015</t>
  </si>
  <si>
    <t>7422284501</t>
  </si>
  <si>
    <t>021:000003:0000000014</t>
  </si>
  <si>
    <t>021:040518:0000000005</t>
  </si>
  <si>
    <t>6821810142</t>
  </si>
  <si>
    <t>Дунаєвецька ТГ</t>
  </si>
  <si>
    <t>021:040518:0000000008</t>
  </si>
  <si>
    <t>6821810145</t>
  </si>
  <si>
    <t>021:040518:0000000006</t>
  </si>
  <si>
    <t>6821810117</t>
  </si>
  <si>
    <t>021:040518:0000000012</t>
  </si>
  <si>
    <t>6821810139</t>
  </si>
  <si>
    <t>021:040518:0000000004</t>
  </si>
  <si>
    <t>6821810140</t>
  </si>
  <si>
    <t>021:088898:0000000017</t>
  </si>
  <si>
    <t>021:087891:0000000016</t>
  </si>
  <si>
    <t>021:087891:0000000015</t>
  </si>
  <si>
    <t>021:060316:0000000002</t>
  </si>
  <si>
    <t>021:085474:0000000006</t>
  </si>
  <si>
    <t>021:012952:0000000005</t>
  </si>
  <si>
    <t>0520284403</t>
  </si>
  <si>
    <t>021:084693:0000000002</t>
  </si>
  <si>
    <t>1820886802</t>
  </si>
  <si>
    <t>Семенівська сільська рада</t>
  </si>
  <si>
    <t>021:095797:0000000007</t>
  </si>
  <si>
    <t>1821155401</t>
  </si>
  <si>
    <t>021:000007:0000000006</t>
  </si>
  <si>
    <t>1825655100</t>
  </si>
  <si>
    <t>Черняхівська селищна рада</t>
  </si>
  <si>
    <t>021:087497:0000000001</t>
  </si>
  <si>
    <t>2623286801</t>
  </si>
  <si>
    <t>021:022043:0000000001</t>
  </si>
  <si>
    <t>021:016281:0000000001</t>
  </si>
  <si>
    <t>2624884001</t>
  </si>
  <si>
    <t>021:000002:0000000021</t>
  </si>
  <si>
    <t>3221810100</t>
  </si>
  <si>
    <t>Вишгородська міська рада</t>
  </si>
  <si>
    <t>021:000005:0000000289</t>
  </si>
  <si>
    <t>3221986405</t>
  </si>
  <si>
    <t>Згурівська селищна територіальна громада (село Полковниче)</t>
  </si>
  <si>
    <t>021:016791:0000000007</t>
  </si>
  <si>
    <t>021:016791:0000000006</t>
  </si>
  <si>
    <t>021:018243:0000000021</t>
  </si>
  <si>
    <t>021:018243:0000000018</t>
  </si>
  <si>
    <t>021:000005:0000000292</t>
  </si>
  <si>
    <t>5123383202</t>
  </si>
  <si>
    <t>с. Бобрицьке</t>
  </si>
  <si>
    <t>021:018414:0000000018</t>
  </si>
  <si>
    <t>021:000005:0000000298</t>
  </si>
  <si>
    <t>5621680407</t>
  </si>
  <si>
    <t>Смизька селищна рада</t>
  </si>
  <si>
    <t>021:000005:0000000326</t>
  </si>
  <si>
    <t>5621680411</t>
  </si>
  <si>
    <t>021:000005:0000000311</t>
  </si>
  <si>
    <t>5621680409</t>
  </si>
  <si>
    <t>021:000005:0000000308</t>
  </si>
  <si>
    <t>5625882501</t>
  </si>
  <si>
    <t>021:000005:0000000332</t>
  </si>
  <si>
    <t>5622680802</t>
  </si>
  <si>
    <t>Мізоцька селищна рада</t>
  </si>
  <si>
    <t>021:000005:0000000300</t>
  </si>
  <si>
    <t>5622680804</t>
  </si>
  <si>
    <t>021:000005:0000000296</t>
  </si>
  <si>
    <t>5622680805</t>
  </si>
  <si>
    <t>021:039275:0000000015</t>
  </si>
  <si>
    <t>5625884815</t>
  </si>
  <si>
    <t>Крупецька сільська рада с.Ситне</t>
  </si>
  <si>
    <t>021:000005:0000000334</t>
  </si>
  <si>
    <t>5620880603</t>
  </si>
  <si>
    <t>Полицька сільська рада</t>
  </si>
  <si>
    <t>021:037732:0000000003</t>
  </si>
  <si>
    <t>6825280801</t>
  </si>
  <si>
    <t>Закупненська ТГ</t>
  </si>
  <si>
    <t>021:037732:0000000001</t>
  </si>
  <si>
    <t>6825286201</t>
  </si>
  <si>
    <t>021:037732:0000000004</t>
  </si>
  <si>
    <t>6825282301</t>
  </si>
  <si>
    <t>021:037732:0000000002</t>
  </si>
  <si>
    <t>6825255400</t>
  </si>
  <si>
    <t>021:037732:0000000006</t>
  </si>
  <si>
    <t>6825285401</t>
  </si>
  <si>
    <t>021:037732:0000000005</t>
  </si>
  <si>
    <t>6825284201</t>
  </si>
  <si>
    <t>021:044109:0000000003</t>
  </si>
  <si>
    <t>6825884402</t>
  </si>
  <si>
    <t>Ярмолинецька ТГ</t>
  </si>
  <si>
    <t>021:044109:0000000002</t>
  </si>
  <si>
    <t>6825884403</t>
  </si>
  <si>
    <t>021:044109:0000000001</t>
  </si>
  <si>
    <t>6825889201</t>
  </si>
  <si>
    <t>021:050993:0000000004</t>
  </si>
  <si>
    <t>7122081102</t>
  </si>
  <si>
    <t>Бобрицька сільська рада</t>
  </si>
  <si>
    <t>021:050993:0000000008</t>
  </si>
  <si>
    <t>7122087402</t>
  </si>
  <si>
    <t>021:050993:0000000006</t>
  </si>
  <si>
    <t>7122087403</t>
  </si>
  <si>
    <t>021:050993:0000000003</t>
  </si>
  <si>
    <t>7122087404</t>
  </si>
  <si>
    <t>021:050993:0000000001</t>
  </si>
  <si>
    <t>7122087401</t>
  </si>
  <si>
    <t>021:050993:0000000005</t>
  </si>
  <si>
    <t>7122086604</t>
  </si>
  <si>
    <t>021:050993:0000000007</t>
  </si>
  <si>
    <t>7122081903</t>
  </si>
  <si>
    <t>021:050993:0000000002</t>
  </si>
  <si>
    <t>7122087405</t>
  </si>
  <si>
    <t>021:049432:0000000001</t>
  </si>
  <si>
    <t>0523083401</t>
  </si>
  <si>
    <t>Немирівська міська рада</t>
  </si>
  <si>
    <t>021:000005:0000000325</t>
  </si>
  <si>
    <t>021:000005:0000000293</t>
  </si>
  <si>
    <t>021:070754:0000000001</t>
  </si>
  <si>
    <t>2625610100</t>
  </si>
  <si>
    <t>021:040584:0000000001</t>
  </si>
  <si>
    <t>2624881301</t>
  </si>
  <si>
    <t>021:000005:0000000304</t>
  </si>
  <si>
    <t>021:000005:0000000303</t>
  </si>
  <si>
    <t>021:090298:0000000014</t>
  </si>
  <si>
    <t>021:000005:0000000299</t>
  </si>
  <si>
    <t>с. Чайківське</t>
  </si>
  <si>
    <t>021:064324:0000000020</t>
  </si>
  <si>
    <t>021:000005:0000000309</t>
  </si>
  <si>
    <t>5623889805</t>
  </si>
  <si>
    <t>021:000005:0000000295</t>
  </si>
  <si>
    <t>5623889806</t>
  </si>
  <si>
    <t>021:000005:0000000358</t>
  </si>
  <si>
    <t>5620884902</t>
  </si>
  <si>
    <t>021:089666:0000000008</t>
  </si>
  <si>
    <t>Маківська сільська рада, с. Шатава</t>
  </si>
  <si>
    <t>021:040518:0000000007</t>
  </si>
  <si>
    <t>021:055395:0000000014</t>
  </si>
  <si>
    <t>7120355407</t>
  </si>
  <si>
    <t>021:000005:0000000302</t>
  </si>
  <si>
    <t>7421482806</t>
  </si>
  <si>
    <t>с. Перше Травня</t>
  </si>
  <si>
    <t>021:069898:0000000001</t>
  </si>
  <si>
    <t>2622087601</t>
  </si>
  <si>
    <t>Вигодська селищна рада</t>
  </si>
  <si>
    <t>021:090471:0000000001</t>
  </si>
  <si>
    <t>2623281802</t>
  </si>
  <si>
    <t>021:034629:0000000001</t>
  </si>
  <si>
    <t>2623285404</t>
  </si>
  <si>
    <t>021:047856:0000000001</t>
  </si>
  <si>
    <t>2622087602</t>
  </si>
  <si>
    <t>021:014035:0000000001</t>
  </si>
  <si>
    <t>2624883602</t>
  </si>
  <si>
    <t>021:000005:0000000356</t>
  </si>
  <si>
    <t>021:053848:0000000003</t>
  </si>
  <si>
    <t>4621510100</t>
  </si>
  <si>
    <t>Жидачівська міська рада</t>
  </si>
  <si>
    <t>021:053848:0000000001</t>
  </si>
  <si>
    <t>021:053848:0000000002</t>
  </si>
  <si>
    <t>4621585901</t>
  </si>
  <si>
    <t>021:000005:0000000353</t>
  </si>
  <si>
    <t>5623889807</t>
  </si>
  <si>
    <t>021:000005:0000000366</t>
  </si>
  <si>
    <t>5623889406</t>
  </si>
  <si>
    <t>6124610505</t>
  </si>
  <si>
    <t>місто Скалат</t>
  </si>
  <si>
    <t>Тернопільський район</t>
  </si>
  <si>
    <t>021:000005:0000000364</t>
  </si>
  <si>
    <t>6125284800</t>
  </si>
  <si>
    <t>Беликобірківська селищна рада</t>
  </si>
  <si>
    <t>021:052031:0000000003</t>
  </si>
  <si>
    <t>6823355127</t>
  </si>
  <si>
    <t>021:089666:0000000002</t>
  </si>
  <si>
    <t>Маківська сільська рада, с. Слобідка-Рахнівська</t>
  </si>
  <si>
    <t>021:080571:0000000008</t>
  </si>
  <si>
    <t>7125183401</t>
  </si>
  <si>
    <t>021:080571:0000000005</t>
  </si>
  <si>
    <t>7125187201</t>
  </si>
  <si>
    <t>021:080571:0000000009</t>
  </si>
  <si>
    <t>7125187202</t>
  </si>
  <si>
    <t>021:080571:0000000004</t>
  </si>
  <si>
    <t>7125187003</t>
  </si>
  <si>
    <t>021:080571:0000000007</t>
  </si>
  <si>
    <t>7125181602</t>
  </si>
  <si>
    <t>021:080571:0000000006</t>
  </si>
  <si>
    <t>7125186001</t>
  </si>
  <si>
    <t>021:080571:0000000003</t>
  </si>
  <si>
    <t>7125187001</t>
  </si>
  <si>
    <t>021:080571:0000000002</t>
  </si>
  <si>
    <t>7125181601</t>
  </si>
  <si>
    <t>021:018509:0000000003</t>
  </si>
  <si>
    <t>2120883602</t>
  </si>
  <si>
    <t>Дубриницько-Малоберезнянська територіальна громада, с.Завосина</t>
  </si>
  <si>
    <t>021:050865:0000000001</t>
  </si>
  <si>
    <t>2623285403</t>
  </si>
  <si>
    <t>021:061587:0000000001</t>
  </si>
  <si>
    <t>2623281801</t>
  </si>
  <si>
    <t>021:037271:0000000001</t>
  </si>
  <si>
    <t>4621287202</t>
  </si>
  <si>
    <t>Меденицька селищна рада</t>
  </si>
  <si>
    <t>Дрогобицький район</t>
  </si>
  <si>
    <t>021:037271:0000000003</t>
  </si>
  <si>
    <t>4621286201</t>
  </si>
  <si>
    <t>021:037271:0000000002</t>
  </si>
  <si>
    <t>4621286401</t>
  </si>
  <si>
    <t>021:037271:0000000004</t>
  </si>
  <si>
    <t>4621287201</t>
  </si>
  <si>
    <t>021:086831:0000000009</t>
  </si>
  <si>
    <t>021:025322:0000000005</t>
  </si>
  <si>
    <t>0510690002</t>
  </si>
  <si>
    <t>021:047547:0000000006</t>
  </si>
  <si>
    <t>2121984804</t>
  </si>
  <si>
    <t>Кам'янська сільська рада, с.Хмільник</t>
  </si>
  <si>
    <t>021:076796:0000000004</t>
  </si>
  <si>
    <t>2623687601</t>
  </si>
  <si>
    <t>021:065724:0000000002</t>
  </si>
  <si>
    <t>2621286601</t>
  </si>
  <si>
    <t>021:024417:0000000001</t>
  </si>
  <si>
    <t>2625685601</t>
  </si>
  <si>
    <t>021:088004:0000000001</t>
  </si>
  <si>
    <t>2623284801</t>
  </si>
  <si>
    <t>Нижньовербізька сільська рада</t>
  </si>
  <si>
    <t>021:033201:0000000001</t>
  </si>
  <si>
    <t>2623280601</t>
  </si>
  <si>
    <t>021:061107:0000000015</t>
  </si>
  <si>
    <t>021:061107:0000000017</t>
  </si>
  <si>
    <t>021:061107:0000000023</t>
  </si>
  <si>
    <t>021:090298:0000000015</t>
  </si>
  <si>
    <t>021:076247:0000000002</t>
  </si>
  <si>
    <t>5120689501</t>
  </si>
  <si>
    <t>021:000005:0000000320</t>
  </si>
  <si>
    <t>5623889803</t>
  </si>
  <si>
    <t>021:000005:0000000327</t>
  </si>
  <si>
    <t>5622680803</t>
  </si>
  <si>
    <t>021:000005:0000000347</t>
  </si>
  <si>
    <t>5622685603</t>
  </si>
  <si>
    <t>021:000004:0000000013</t>
  </si>
  <si>
    <t>5620855400</t>
  </si>
  <si>
    <t>Рафалівська селищна рада</t>
  </si>
  <si>
    <t>021:000005:0000000317</t>
  </si>
  <si>
    <t>5621681603</t>
  </si>
  <si>
    <t>Семидубська сільська рада</t>
  </si>
  <si>
    <t>021:000005:0000000348</t>
  </si>
  <si>
    <t>5622680401</t>
  </si>
  <si>
    <t>021:000005:0000000363</t>
  </si>
  <si>
    <t>5622685601</t>
  </si>
  <si>
    <t>021:000005:0000000322</t>
  </si>
  <si>
    <t>5623483903</t>
  </si>
  <si>
    <t>Малолюбашанська сільська рада</t>
  </si>
  <si>
    <t>021:000005:0000000330</t>
  </si>
  <si>
    <t>5621680401</t>
  </si>
  <si>
    <t>021:000005:0000000324</t>
  </si>
  <si>
    <t>5621680405</t>
  </si>
  <si>
    <t>021:000005:0000000321</t>
  </si>
  <si>
    <t>5625484403</t>
  </si>
  <si>
    <t>Сарненська міська рада</t>
  </si>
  <si>
    <t>021:000005:0000000352</t>
  </si>
  <si>
    <t>5621680413</t>
  </si>
  <si>
    <t>021:000005:0000000323</t>
  </si>
  <si>
    <t>021:000004:0000000011</t>
  </si>
  <si>
    <t>6123055100</t>
  </si>
  <si>
    <t>Козівська селищна рада</t>
  </si>
  <si>
    <t>021:018679:0000000001</t>
  </si>
  <si>
    <t>0521481003</t>
  </si>
  <si>
    <t>021:013778:0000000033</t>
  </si>
  <si>
    <t>0524887801</t>
  </si>
  <si>
    <t>021:000003:0000000016</t>
  </si>
  <si>
    <t>Білоцерківська міська територіальна громада (м. Біла Церква)</t>
  </si>
  <si>
    <t>021:000005:0000000338</t>
  </si>
  <si>
    <t>3221983300</t>
  </si>
  <si>
    <t>Згурівська селищна територіальна громада (село Лизогубова Слобода)</t>
  </si>
  <si>
    <t>021:000003:0000000015</t>
  </si>
  <si>
    <t>4622110100</t>
  </si>
  <si>
    <t>Кам'янка-Бузька міська рада</t>
  </si>
  <si>
    <t>021:010732:0000000016</t>
  </si>
  <si>
    <t>021:010732:0000000018</t>
  </si>
  <si>
    <t>021:010732:0000000012</t>
  </si>
  <si>
    <t>021:010732:0000000023</t>
  </si>
  <si>
    <t>021:061107:0000000027</t>
  </si>
  <si>
    <t>021:010732:0000000013</t>
  </si>
  <si>
    <t>021:010732:0000000021</t>
  </si>
  <si>
    <t>021:000005:0000000328</t>
  </si>
  <si>
    <t>5623889802</t>
  </si>
  <si>
    <t>021:040518:0000000009</t>
  </si>
  <si>
    <t>6821810138</t>
  </si>
  <si>
    <t>021:084437:0000000025</t>
  </si>
  <si>
    <t>021:040518:0000000011</t>
  </si>
  <si>
    <t>6821810144</t>
  </si>
  <si>
    <t>021:015834:0000000001</t>
  </si>
  <si>
    <t>7122255402</t>
  </si>
  <si>
    <t>021:055285:0000000001</t>
  </si>
  <si>
    <t>7121588801</t>
  </si>
  <si>
    <t>Вознесенська сільська рада</t>
  </si>
  <si>
    <t>021:030936:0000000002</t>
  </si>
  <si>
    <t>7125787600</t>
  </si>
  <si>
    <t>Матусівська сільска рада</t>
  </si>
  <si>
    <t>021:030936:0000000001</t>
  </si>
  <si>
    <t>021:055285:0000000003</t>
  </si>
  <si>
    <t>7121588805</t>
  </si>
  <si>
    <t>021:000002:0000000019</t>
  </si>
  <si>
    <t>7422287401</t>
  </si>
  <si>
    <t>021:000007:0000000007</t>
  </si>
  <si>
    <t>1221882001</t>
  </si>
  <si>
    <t>Глеюватська сільська територіальна громада</t>
  </si>
  <si>
    <t>021:010150:0000000004</t>
  </si>
  <si>
    <t>0522884801</t>
  </si>
  <si>
    <t>021:010139:0000000001</t>
  </si>
  <si>
    <t>0521080606</t>
  </si>
  <si>
    <t>Гніванська міська рада</t>
  </si>
  <si>
    <t>021:000003:0000000017</t>
  </si>
  <si>
    <t>0522210100</t>
  </si>
  <si>
    <t>Липовецька міська рада</t>
  </si>
  <si>
    <t>021:088287:0000000006</t>
  </si>
  <si>
    <t>0721855704</t>
  </si>
  <si>
    <t>Цуманська селищна територіальна громада, с.Знамирівка</t>
  </si>
  <si>
    <t>021:000005:0000000333</t>
  </si>
  <si>
    <t>1822086801</t>
  </si>
  <si>
    <t>с.Станишівка</t>
  </si>
  <si>
    <t>021:071101:0000000003</t>
  </si>
  <si>
    <t>1824487204</t>
  </si>
  <si>
    <t>021:094105:0000000002</t>
  </si>
  <si>
    <t>2623283601</t>
  </si>
  <si>
    <t>021:000005:0000000340</t>
  </si>
  <si>
    <t>021:076723:0000000004</t>
  </si>
  <si>
    <t>4625585703</t>
  </si>
  <si>
    <t>Козівська сільська рада</t>
  </si>
  <si>
    <t>021:076723:0000000003</t>
  </si>
  <si>
    <t>4624583002</t>
  </si>
  <si>
    <t>021:076723:0000000001</t>
  </si>
  <si>
    <t>4624585901</t>
  </si>
  <si>
    <t>021:076723:0000000002</t>
  </si>
  <si>
    <t>4624586903</t>
  </si>
  <si>
    <t>021:010732:0000000015</t>
  </si>
  <si>
    <t>021:061107:0000000029</t>
  </si>
  <si>
    <t>021:010732:0000000014</t>
  </si>
  <si>
    <t>021:010732:0000000020</t>
  </si>
  <si>
    <t>021:010732:0000000019</t>
  </si>
  <si>
    <t>021:010732:0000000022</t>
  </si>
  <si>
    <t>021:010732:0000000017</t>
  </si>
  <si>
    <t>021:000005:0000000335</t>
  </si>
  <si>
    <t>5123383203</t>
  </si>
  <si>
    <t>с. Дмитрівське</t>
  </si>
  <si>
    <t>021:000005:0000000343</t>
  </si>
  <si>
    <t>5123383201</t>
  </si>
  <si>
    <t>с. Новокарбівка</t>
  </si>
  <si>
    <t>021:011754:0000000016</t>
  </si>
  <si>
    <t>021:053547:0000000006</t>
  </si>
  <si>
    <t>021:000005:0000000346</t>
  </si>
  <si>
    <t>5621681601</t>
  </si>
  <si>
    <t>021:000005:0000000365</t>
  </si>
  <si>
    <t>5625455402</t>
  </si>
  <si>
    <t>Клесівська селищна рада</t>
  </si>
  <si>
    <t>021:000004:0000000012</t>
  </si>
  <si>
    <t>6122682801</t>
  </si>
  <si>
    <t>місто Тернопіль</t>
  </si>
  <si>
    <t>021:084437:0000000024</t>
  </si>
  <si>
    <t>021:089666:0000000003</t>
  </si>
  <si>
    <t>021:040518:0000000010</t>
  </si>
  <si>
    <t>Дунаєвецька міська рада, с. Рахнівка</t>
  </si>
  <si>
    <t>021:000005:0000000431</t>
  </si>
  <si>
    <t>7421488404</t>
  </si>
  <si>
    <t>с. Бурівка</t>
  </si>
  <si>
    <t>021:013778:0000000037</t>
  </si>
  <si>
    <t>0520684203</t>
  </si>
  <si>
    <t>Якушинецька сільська рада</t>
  </si>
  <si>
    <t>021:068217:0000000002</t>
  </si>
  <si>
    <t>0523788001</t>
  </si>
  <si>
    <t>021:050131:0000000001</t>
  </si>
  <si>
    <t>0520810100</t>
  </si>
  <si>
    <t>Гайсинська міська рада</t>
  </si>
  <si>
    <t>021:013778:0000000035</t>
  </si>
  <si>
    <t>0524883401</t>
  </si>
  <si>
    <t>021:010139:0000000002</t>
  </si>
  <si>
    <t>0521080603</t>
  </si>
  <si>
    <t>021:000005:0000000349</t>
  </si>
  <si>
    <t>1822086800</t>
  </si>
  <si>
    <t>Станишівська сільська рада</t>
  </si>
  <si>
    <t>021:047547:0000000007</t>
  </si>
  <si>
    <t>2121980403</t>
  </si>
  <si>
    <t>Кам'янська сільська рада, с.Мідяниця</t>
  </si>
  <si>
    <t>021:011754:0000000015</t>
  </si>
  <si>
    <t>021:000005:0000000345</t>
  </si>
  <si>
    <t>5623889801</t>
  </si>
  <si>
    <t>021:000005:0000000351</t>
  </si>
  <si>
    <t>5621681604</t>
  </si>
  <si>
    <t>021:000005:0000000344</t>
  </si>
  <si>
    <t>5622685602</t>
  </si>
  <si>
    <t>021:000004:0000000016</t>
  </si>
  <si>
    <t>5321855300</t>
  </si>
  <si>
    <t>021:000004:0000000015</t>
  </si>
  <si>
    <t>6122682802</t>
  </si>
  <si>
    <t>021:089666:0000000004</t>
  </si>
  <si>
    <t>021:013778:0000000038</t>
  </si>
  <si>
    <t>0520688904</t>
  </si>
  <si>
    <t>Якушинецька сільська</t>
  </si>
  <si>
    <t>021:076685:0000000001</t>
  </si>
  <si>
    <t>0521485203</t>
  </si>
  <si>
    <t>Глуховецька селищна рада</t>
  </si>
  <si>
    <t>021:095653:0000000001</t>
  </si>
  <si>
    <t>1223256200</t>
  </si>
  <si>
    <t>Черкаська селищна територіальна громада</t>
  </si>
  <si>
    <t>021:012514:0000000007</t>
  </si>
  <si>
    <t>021:063919:0000000018</t>
  </si>
  <si>
    <t>021:063919:0000000019</t>
  </si>
  <si>
    <t>021:025047:0000000002</t>
  </si>
  <si>
    <t>4623683800</t>
  </si>
  <si>
    <t>021:048262:0000000001</t>
  </si>
  <si>
    <t>4610700000</t>
  </si>
  <si>
    <t>Моршинська міська рада</t>
  </si>
  <si>
    <t>021:035761:0000000004</t>
  </si>
  <si>
    <t>4624255300</t>
  </si>
  <si>
    <t>021:051307:0000000015</t>
  </si>
  <si>
    <t>021:081849:0000000001</t>
  </si>
  <si>
    <t>4625882902</t>
  </si>
  <si>
    <t>Івано-Франківська селищна рада</t>
  </si>
  <si>
    <t>021:000004:0000000014</t>
  </si>
  <si>
    <t>4610166300</t>
  </si>
  <si>
    <t>021:061107:0000000022</t>
  </si>
  <si>
    <t>021:061107:0000000028</t>
  </si>
  <si>
    <t>021:061107:0000000018</t>
  </si>
  <si>
    <t>021:061107:0000000020</t>
  </si>
  <si>
    <t>021:061107:0000000019</t>
  </si>
  <si>
    <t>021:061107:0000000026</t>
  </si>
  <si>
    <t>021:061107:0000000021</t>
  </si>
  <si>
    <t>021:061107:0000000030</t>
  </si>
  <si>
    <t>021:061107:0000000024</t>
  </si>
  <si>
    <t>021:061107:0000000025</t>
  </si>
  <si>
    <t>021:068053:0000000013</t>
  </si>
  <si>
    <t>021:011754:0000000023</t>
  </si>
  <si>
    <t>021:011754:0000000019</t>
  </si>
  <si>
    <t>021:011754:0000000018</t>
  </si>
  <si>
    <t>021:011754:0000000021</t>
  </si>
  <si>
    <t>021:011754:0000000020</t>
  </si>
  <si>
    <t>021:011754:0000000017</t>
  </si>
  <si>
    <t>021:040721:0000000020</t>
  </si>
  <si>
    <t>5621887301</t>
  </si>
  <si>
    <t>Дубровицька міська рада с.Селець</t>
  </si>
  <si>
    <t>021:086043:0000000001</t>
  </si>
  <si>
    <t>3220281707</t>
  </si>
  <si>
    <t>Волошинівська</t>
  </si>
  <si>
    <t>021:089666:0000000005</t>
  </si>
  <si>
    <t>021:089666:0000000006</t>
  </si>
  <si>
    <t>Маківська сільська рада, с. Слобідка-Балинська</t>
  </si>
  <si>
    <t>021:000002:0000000020</t>
  </si>
  <si>
    <t>7422284001</t>
  </si>
  <si>
    <t>021:010150:0000000003</t>
  </si>
  <si>
    <t>0522885004</t>
  </si>
  <si>
    <t>021:023453:0000000002</t>
  </si>
  <si>
    <t>0523086101</t>
  </si>
  <si>
    <t>021:096761:0000000024</t>
  </si>
  <si>
    <t>Ружинська селищна рада (с. Дерганівка)</t>
  </si>
  <si>
    <t>021:094105:0000000003</t>
  </si>
  <si>
    <t>021:095141:0000000002</t>
  </si>
  <si>
    <t>021:084078:0000000003</t>
  </si>
  <si>
    <t>021:091466:0000000006</t>
  </si>
  <si>
    <t>2622886001</t>
  </si>
  <si>
    <t>021:084078:0000000005</t>
  </si>
  <si>
    <t>021:000005:0000000361</t>
  </si>
  <si>
    <t>021:000005:0000000354</t>
  </si>
  <si>
    <t>021:000005:0000000359</t>
  </si>
  <si>
    <t>3221984501</t>
  </si>
  <si>
    <t>Згурівська селищна територіальна громада (село Нова Оржиця)</t>
  </si>
  <si>
    <t>021:000005:0000000380</t>
  </si>
  <si>
    <t>4622789200</t>
  </si>
  <si>
    <t>021:000005:0000000357</t>
  </si>
  <si>
    <t>5123383204</t>
  </si>
  <si>
    <t>с. Сирівське</t>
  </si>
  <si>
    <t>021:029549:0000000008</t>
  </si>
  <si>
    <t>6825582603</t>
  </si>
  <si>
    <t>021:000005:0000000360</t>
  </si>
  <si>
    <t>7322084000</t>
  </si>
  <si>
    <t>021:011754:0000000022</t>
  </si>
  <si>
    <t>021:072384:0000000009</t>
  </si>
  <si>
    <t>021:039364:0000000002</t>
  </si>
  <si>
    <t>021:081849:0000000002</t>
  </si>
  <si>
    <t>4625881601</t>
  </si>
  <si>
    <t>021:081849:0000000003</t>
  </si>
  <si>
    <t>4625882903</t>
  </si>
  <si>
    <t>021:081849:0000000004</t>
  </si>
  <si>
    <t>4625882904</t>
  </si>
  <si>
    <t>021:068053:0000000014</t>
  </si>
  <si>
    <t>021:000005:0000000367</t>
  </si>
  <si>
    <t>5123383207</t>
  </si>
  <si>
    <t>с.Шкарбинка</t>
  </si>
  <si>
    <t>021:072384:0000000008</t>
  </si>
  <si>
    <t>021:049126:0000000001</t>
  </si>
  <si>
    <t>5620482701</t>
  </si>
  <si>
    <t>Березнівська міська рада, с.Вітковичі</t>
  </si>
  <si>
    <t>021:049126:0000000003</t>
  </si>
  <si>
    <t>5620485301</t>
  </si>
  <si>
    <t>Березнівська міська рада, с.Зірне</t>
  </si>
  <si>
    <t>021:049126:0000000002</t>
  </si>
  <si>
    <t>5620489801</t>
  </si>
  <si>
    <t>Березнівська міська рада, с.Яцьковичі</t>
  </si>
  <si>
    <t>021:000005:0000000374</t>
  </si>
  <si>
    <t>5323087205</t>
  </si>
  <si>
    <t>021:089666:0000000007</t>
  </si>
  <si>
    <t>Маківська сільська рада, с. Михайлівка</t>
  </si>
  <si>
    <t>021:000005:0000000393</t>
  </si>
  <si>
    <t>021:000005:0000000381</t>
  </si>
  <si>
    <t>7421482804</t>
  </si>
  <si>
    <t>с. Івашківка</t>
  </si>
  <si>
    <t>021:067118:0000000001</t>
  </si>
  <si>
    <t>0521250100</t>
  </si>
  <si>
    <t>Іллінецька міська рада</t>
  </si>
  <si>
    <t>021:084078:0000000004</t>
  </si>
  <si>
    <t>021:059964:0000000001</t>
  </si>
  <si>
    <t>2620487601</t>
  </si>
  <si>
    <t>Солотвинська селищна рада</t>
  </si>
  <si>
    <t>021:092582:0000000001</t>
  </si>
  <si>
    <t>2623282501</t>
  </si>
  <si>
    <t>Коломийська міська рада</t>
  </si>
  <si>
    <t>021:000005:0000000368</t>
  </si>
  <si>
    <t>3221984205</t>
  </si>
  <si>
    <t>Згурівська селищна територіальна громада (село Старе)</t>
  </si>
  <si>
    <t>021:077950:0000000001</t>
  </si>
  <si>
    <t>3220883201</t>
  </si>
  <si>
    <t>Гірська ТГ</t>
  </si>
  <si>
    <t>021:081849:0000000005</t>
  </si>
  <si>
    <t>4625882901</t>
  </si>
  <si>
    <t>021:072384:0000000010</t>
  </si>
  <si>
    <t>021:088898:0000000018</t>
  </si>
  <si>
    <t>021:000005:0000000390</t>
  </si>
  <si>
    <t>5323486400</t>
  </si>
  <si>
    <t>021:000005:0000000362</t>
  </si>
  <si>
    <t>5623485401</t>
  </si>
  <si>
    <t>021:086043:0000000002</t>
  </si>
  <si>
    <t>3220285301</t>
  </si>
  <si>
    <t>Гостролуцька</t>
  </si>
  <si>
    <t>021:086043:0000000003</t>
  </si>
  <si>
    <t>3220284401</t>
  </si>
  <si>
    <t>Масківецька</t>
  </si>
  <si>
    <t>021:013778:0000000036</t>
  </si>
  <si>
    <t>0524880601</t>
  </si>
  <si>
    <t>021:033427:0000000001</t>
  </si>
  <si>
    <t>0523480302</t>
  </si>
  <si>
    <t>Погребищенська міська рада</t>
  </si>
  <si>
    <t>021:095797:0000000010</t>
  </si>
  <si>
    <t>021:032447:0000000007</t>
  </si>
  <si>
    <t>2121986801</t>
  </si>
  <si>
    <t>Довжанська територіальна громада, с. Приборжавське</t>
  </si>
  <si>
    <t>021:027462:0000000011</t>
  </si>
  <si>
    <t>021:027462:0000000019</t>
  </si>
  <si>
    <t>021:027462:0000000018</t>
  </si>
  <si>
    <t>021:027462:0000000016</t>
  </si>
  <si>
    <t>021:027462:0000000023</t>
  </si>
  <si>
    <t>021:027462:0000000028</t>
  </si>
  <si>
    <t>021:027462:0000000007</t>
  </si>
  <si>
    <t>021:027462:0000000020</t>
  </si>
  <si>
    <t>021:027462:0000000026</t>
  </si>
  <si>
    <t>021:027462:0000000012</t>
  </si>
  <si>
    <t>021:027462:0000000009</t>
  </si>
  <si>
    <t>021:027462:0000000015</t>
  </si>
  <si>
    <t>021:027462:0000000010</t>
  </si>
  <si>
    <t>021:027462:0000000008</t>
  </si>
  <si>
    <t>021:027462:0000000013</t>
  </si>
  <si>
    <t>021:027462:0000000014</t>
  </si>
  <si>
    <t>021:000005:0000000375</t>
  </si>
  <si>
    <t>2623688501</t>
  </si>
  <si>
    <t>021:033297:0000000002</t>
  </si>
  <si>
    <t>021:046974:0000000002</t>
  </si>
  <si>
    <t>021:076796:0000000006</t>
  </si>
  <si>
    <t>021:076796:0000000005</t>
  </si>
  <si>
    <t>021:076796:0000000007</t>
  </si>
  <si>
    <t>021:000007:0000000008</t>
  </si>
  <si>
    <t>4622782500</t>
  </si>
  <si>
    <t>021:000005:0000000383</t>
  </si>
  <si>
    <t>5123383206</t>
  </si>
  <si>
    <t>c. Червоний Яр</t>
  </si>
  <si>
    <t>021:000005:0000000369</t>
  </si>
  <si>
    <t>5323082201</t>
  </si>
  <si>
    <t>021:000005:0000000372</t>
  </si>
  <si>
    <t>021:000005:0000000371</t>
  </si>
  <si>
    <t>5323087203</t>
  </si>
  <si>
    <t>021:000005:0000000370</t>
  </si>
  <si>
    <t>021:095851:0000000002</t>
  </si>
  <si>
    <t>6823610100</t>
  </si>
  <si>
    <t>Полонська міська рада, м.Полонне</t>
  </si>
  <si>
    <t>021:081901:0000000001</t>
  </si>
  <si>
    <t>6823055104</t>
  </si>
  <si>
    <t>Летичівська ТГ</t>
  </si>
  <si>
    <t>021:081901:0000000003</t>
  </si>
  <si>
    <t>6823055108</t>
  </si>
  <si>
    <t>021:081901:0000000008</t>
  </si>
  <si>
    <t>6823055140</t>
  </si>
  <si>
    <t>021:081901:0000000006</t>
  </si>
  <si>
    <t>6823055109</t>
  </si>
  <si>
    <t>021:081901:0000000009</t>
  </si>
  <si>
    <t>6823055123</t>
  </si>
  <si>
    <t>021:081901:0000000007</t>
  </si>
  <si>
    <t>6823055144</t>
  </si>
  <si>
    <t>021:035460:0000000013</t>
  </si>
  <si>
    <t>6820381002</t>
  </si>
  <si>
    <t>Ямпільська селищна рада, с.Ставок</t>
  </si>
  <si>
    <t>021:019366:0000000002</t>
  </si>
  <si>
    <t>6822789502</t>
  </si>
  <si>
    <t>Щиборівська ТГ</t>
  </si>
  <si>
    <t>021:095851:0000000004</t>
  </si>
  <si>
    <t>6823610106</t>
  </si>
  <si>
    <t>Полонська міська рада, с.Велика Березна</t>
  </si>
  <si>
    <t>021:019366:0000000001</t>
  </si>
  <si>
    <t>6822789504</t>
  </si>
  <si>
    <t>021:035460:0000000012</t>
  </si>
  <si>
    <t>6823610104</t>
  </si>
  <si>
    <t>Полонська міська рада, с.Бражинці</t>
  </si>
  <si>
    <t>021:095851:0000000003</t>
  </si>
  <si>
    <t>6823610105</t>
  </si>
  <si>
    <t>Полонська міська рада, с.Варварівка</t>
  </si>
  <si>
    <t>021:086970:0000000001</t>
  </si>
  <si>
    <t>6825880801</t>
  </si>
  <si>
    <t>Розсошанська ТГ</t>
  </si>
  <si>
    <t>021:081901:0000000002</t>
  </si>
  <si>
    <t>6823055129</t>
  </si>
  <si>
    <t>021:081901:0000000004</t>
  </si>
  <si>
    <t>6823055113</t>
  </si>
  <si>
    <t>021:081901:0000000005</t>
  </si>
  <si>
    <t>6823055110</t>
  </si>
  <si>
    <t>021:095851:0000000001</t>
  </si>
  <si>
    <t>6823610116</t>
  </si>
  <si>
    <t>Полонська міська рада, с.Кустівці</t>
  </si>
  <si>
    <t>021:063354:0000000013</t>
  </si>
  <si>
    <t>1823155130</t>
  </si>
  <si>
    <t>Любарська селищна рада, с.Нова Чортория</t>
  </si>
  <si>
    <t>021:063354:0000000012</t>
  </si>
  <si>
    <t>1823155131</t>
  </si>
  <si>
    <t>Любарська селищна рада, с.Новий Любар</t>
  </si>
  <si>
    <t>021:063354:0000000014</t>
  </si>
  <si>
    <t>1823155132</t>
  </si>
  <si>
    <t>Любарська селищна рада, с.Озерне</t>
  </si>
  <si>
    <t>021:063354:0000000016</t>
  </si>
  <si>
    <t>1823155134</t>
  </si>
  <si>
    <t>Любарська селищна рада, с.Перетік</t>
  </si>
  <si>
    <t>021:063354:0000000004</t>
  </si>
  <si>
    <t>1823155101</t>
  </si>
  <si>
    <t>Любарська селищна рада, с.Авратин</t>
  </si>
  <si>
    <t>021:063354:0000000003</t>
  </si>
  <si>
    <t>1823155105</t>
  </si>
  <si>
    <t>Любарська сещищна рада</t>
  </si>
  <si>
    <t>021:063354:0000000007</t>
  </si>
  <si>
    <t>1823155109</t>
  </si>
  <si>
    <t>021:063354:0000000009</t>
  </si>
  <si>
    <t>1823155128</t>
  </si>
  <si>
    <t>Любарська селищна рада, с.Михайлівка</t>
  </si>
  <si>
    <t>021:063354:0000000001</t>
  </si>
  <si>
    <t>1823155114</t>
  </si>
  <si>
    <t>Любарська сещищна рада, с.Гринівці</t>
  </si>
  <si>
    <t>021:063354:0000000005</t>
  </si>
  <si>
    <t>1823155125</t>
  </si>
  <si>
    <t>Любарська сещищна рада, с.Мала Деревичка</t>
  </si>
  <si>
    <t>021:063354:0000000002</t>
  </si>
  <si>
    <t>1823155127</t>
  </si>
  <si>
    <t>Любарська селищна, с.Меленці</t>
  </si>
  <si>
    <t>021:063354:0000000017</t>
  </si>
  <si>
    <t>1823155110</t>
  </si>
  <si>
    <t>Любарська сещищна рада, с.Виноградівка</t>
  </si>
  <si>
    <t>021:063354:0000000011</t>
  </si>
  <si>
    <t>1823155112</t>
  </si>
  <si>
    <t>Любарська сещищна рада, с.Глезне</t>
  </si>
  <si>
    <t>021:063354:0000000006</t>
  </si>
  <si>
    <t>1823155140</t>
  </si>
  <si>
    <t>Любарська селищна рада, с.Филинці</t>
  </si>
  <si>
    <t>021:063354:0000000008</t>
  </si>
  <si>
    <t>1823155141</t>
  </si>
  <si>
    <t>Любарська селищна рада, с.Юрівка</t>
  </si>
  <si>
    <t>021:063354:0000000010</t>
  </si>
  <si>
    <t>1823155106</t>
  </si>
  <si>
    <t>Любарська селищна рада, с.Великий Браталів</t>
  </si>
  <si>
    <t>021:010732:0000000024</t>
  </si>
  <si>
    <t>021:000005:0000000386</t>
  </si>
  <si>
    <t>5625487201</t>
  </si>
  <si>
    <t>Сарненська міська рада, с.Стрільськ</t>
  </si>
  <si>
    <t>021:000005:0000000378</t>
  </si>
  <si>
    <t>5310290311</t>
  </si>
  <si>
    <t>Горішньоплавнівська міська рада</t>
  </si>
  <si>
    <t>Кременчуцький район</t>
  </si>
  <si>
    <t>021:000005:0000000373</t>
  </si>
  <si>
    <t>021:000005:0000000379</t>
  </si>
  <si>
    <t>5323082203</t>
  </si>
  <si>
    <t>Машівська територіальна громада</t>
  </si>
  <si>
    <t>021:000005:0000000387</t>
  </si>
  <si>
    <t>021:000005:0000000382</t>
  </si>
  <si>
    <t>5321881302</t>
  </si>
  <si>
    <t>021:050993:0000000011</t>
  </si>
  <si>
    <t>7122081101</t>
  </si>
  <si>
    <t>021:050993:0000000012</t>
  </si>
  <si>
    <t>7122086602</t>
  </si>
  <si>
    <t>021:050993:0000000010</t>
  </si>
  <si>
    <t>7122086603</t>
  </si>
  <si>
    <t>021:050993:0000000009</t>
  </si>
  <si>
    <t>7122086601</t>
  </si>
  <si>
    <t>021:033427:0000000003</t>
  </si>
  <si>
    <t>0523480801</t>
  </si>
  <si>
    <t>021:033427:0000000002</t>
  </si>
  <si>
    <t>0523480802</t>
  </si>
  <si>
    <t>021:076685:0000000002</t>
  </si>
  <si>
    <t>0521485206</t>
  </si>
  <si>
    <t>021:091466:0000000004</t>
  </si>
  <si>
    <t>2622886002</t>
  </si>
  <si>
    <t>021:048219:0000000002</t>
  </si>
  <si>
    <t>021:027557:0000000002</t>
  </si>
  <si>
    <t>021:000007:0000000009</t>
  </si>
  <si>
    <t>4622784100</t>
  </si>
  <si>
    <t>021:000007:0000000010</t>
  </si>
  <si>
    <t>4625887500</t>
  </si>
  <si>
    <t>021:000005:0000000376</t>
  </si>
  <si>
    <t>5323200000</t>
  </si>
  <si>
    <t>Комишнянська ТГ</t>
  </si>
  <si>
    <t>021:000005:0000000388</t>
  </si>
  <si>
    <t>021:000005:0000000385</t>
  </si>
  <si>
    <t>021:000005:0000000377</t>
  </si>
  <si>
    <t>5321886605</t>
  </si>
  <si>
    <t>021:000004:0000000017</t>
  </si>
  <si>
    <t>6124610504</t>
  </si>
  <si>
    <t>021:095267:0000000001</t>
  </si>
  <si>
    <t>7122282001</t>
  </si>
  <si>
    <t>Мокрокалигірська сільська рада</t>
  </si>
  <si>
    <t>021:095267:0000000003</t>
  </si>
  <si>
    <t>7122283001</t>
  </si>
  <si>
    <t>021:095267:0000000004</t>
  </si>
  <si>
    <t>7122283703</t>
  </si>
  <si>
    <t>021:095267:0000000002</t>
  </si>
  <si>
    <t>7122283701</t>
  </si>
  <si>
    <t>021:095267:0000000009</t>
  </si>
  <si>
    <t>7122288503</t>
  </si>
  <si>
    <t>021:095267:0000000008</t>
  </si>
  <si>
    <t>7122287001</t>
  </si>
  <si>
    <t>021:095267:0000000006</t>
  </si>
  <si>
    <t>7122287501</t>
  </si>
  <si>
    <t>021:095267:0000000007</t>
  </si>
  <si>
    <t>7122288501</t>
  </si>
  <si>
    <t>021:094076:0000000004</t>
  </si>
  <si>
    <t>7420384001</t>
  </si>
  <si>
    <t>021:033427:0000000004</t>
  </si>
  <si>
    <t>0523410100</t>
  </si>
  <si>
    <t>021:031920:0000000001</t>
  </si>
  <si>
    <t>1423310600</t>
  </si>
  <si>
    <t>Курахівська міська рада</t>
  </si>
  <si>
    <t>Покровський район</t>
  </si>
  <si>
    <t>021:027462:0000000017</t>
  </si>
  <si>
    <t>021:091466:0000000005</t>
  </si>
  <si>
    <t>2622883601</t>
  </si>
  <si>
    <t>Калуська ТГ</t>
  </si>
  <si>
    <t>021:073828:0000000002</t>
  </si>
  <si>
    <t>021:048662:0000000001</t>
  </si>
  <si>
    <t>4625555300</t>
  </si>
  <si>
    <t>Боринська ТГ</t>
  </si>
  <si>
    <t>021:048662:0000000002</t>
  </si>
  <si>
    <t>4625582201</t>
  </si>
  <si>
    <t>021:000007:0000000012</t>
  </si>
  <si>
    <t>021:000007:0000000011</t>
  </si>
  <si>
    <t>021:081849:0000000006</t>
  </si>
  <si>
    <t>4625855303</t>
  </si>
  <si>
    <t>021:000005:0000000394</t>
  </si>
  <si>
    <t>5123383402</t>
  </si>
  <si>
    <t>с. Демидівка</t>
  </si>
  <si>
    <t>021:000005:0000000392</t>
  </si>
  <si>
    <t>5123383401</t>
  </si>
  <si>
    <t>с. Новоселівка</t>
  </si>
  <si>
    <t>021:088898:0000000019</t>
  </si>
  <si>
    <t>021:000005:0000000398</t>
  </si>
  <si>
    <t>5310290303</t>
  </si>
  <si>
    <t>021:000005:0000000389</t>
  </si>
  <si>
    <t>021:000005:0000000413</t>
  </si>
  <si>
    <t>5310290315</t>
  </si>
  <si>
    <t>021:000005:0000000384</t>
  </si>
  <si>
    <t>6123087801</t>
  </si>
  <si>
    <t>021:086970:0000000002</t>
  </si>
  <si>
    <t>6825084202</t>
  </si>
  <si>
    <t>021:081901:0000000010</t>
  </si>
  <si>
    <t>6823055107</t>
  </si>
  <si>
    <t>021:095267:0000000005</t>
  </si>
  <si>
    <t>021:055285:0000000002</t>
  </si>
  <si>
    <t>7121588901</t>
  </si>
  <si>
    <t>021:000005:0000000391</t>
  </si>
  <si>
    <t>7421482801</t>
  </si>
  <si>
    <t>с. Вихвостів</t>
  </si>
  <si>
    <t>021:000002:0000000022</t>
  </si>
  <si>
    <t>7422281002</t>
  </si>
  <si>
    <t>021:096236:0000000001</t>
  </si>
  <si>
    <t>3221285201</t>
  </si>
  <si>
    <t>021:049432:0000000002</t>
  </si>
  <si>
    <t>0523080400</t>
  </si>
  <si>
    <t>Немирівська міська рада с.Боблів</t>
  </si>
  <si>
    <t>021:010139:0000000003</t>
  </si>
  <si>
    <t>0524510500</t>
  </si>
  <si>
    <t>021:000005:0000000396</t>
  </si>
  <si>
    <t>1822086802</t>
  </si>
  <si>
    <t>с.Бистрі</t>
  </si>
  <si>
    <t>021:000005:0000000468</t>
  </si>
  <si>
    <t>1822086808</t>
  </si>
  <si>
    <t>с.Буймир</t>
  </si>
  <si>
    <t>021:000005:0000000454</t>
  </si>
  <si>
    <t>1822086815</t>
  </si>
  <si>
    <t>с.Мошківка</t>
  </si>
  <si>
    <t>021:069599:0000000001</t>
  </si>
  <si>
    <t>2623286901</t>
  </si>
  <si>
    <t>Печеніжинська селищна рада</t>
  </si>
  <si>
    <t>021:029798:0000000002</t>
  </si>
  <si>
    <t>4624285201</t>
  </si>
  <si>
    <t>Ралівська ТГ</t>
  </si>
  <si>
    <t>021:029798:0000000001</t>
  </si>
  <si>
    <t>4624285202</t>
  </si>
  <si>
    <t>021:029798:0000000003</t>
  </si>
  <si>
    <t>4624285203</t>
  </si>
  <si>
    <t>021:029798:0000000004</t>
  </si>
  <si>
    <t>4624285204</t>
  </si>
  <si>
    <t>021:047720:0000000002</t>
  </si>
  <si>
    <t>4620983902</t>
  </si>
  <si>
    <t>021:047720:0000000001</t>
  </si>
  <si>
    <t>4620987201</t>
  </si>
  <si>
    <t>021:047720:0000000004</t>
  </si>
  <si>
    <t>4620988003</t>
  </si>
  <si>
    <t>021:086030:0000000002</t>
  </si>
  <si>
    <t>5121482701</t>
  </si>
  <si>
    <t>Болградський район</t>
  </si>
  <si>
    <t>021:086030:0000000003</t>
  </si>
  <si>
    <t>5121480401</t>
  </si>
  <si>
    <t>021:086030:0000000001</t>
  </si>
  <si>
    <t>5121485300</t>
  </si>
  <si>
    <t>021:000005:0000000395</t>
  </si>
  <si>
    <t>5620888601</t>
  </si>
  <si>
    <t>021:000005:0000000408</t>
  </si>
  <si>
    <t>5621681605</t>
  </si>
  <si>
    <t>021:000005:0000000406</t>
  </si>
  <si>
    <t>5625455401</t>
  </si>
  <si>
    <t>021:000005:0000000418</t>
  </si>
  <si>
    <t>021:000004:0000000018</t>
  </si>
  <si>
    <t>021:084270:0000000002</t>
  </si>
  <si>
    <t>6125084101</t>
  </si>
  <si>
    <t>Іванівська ОТГ с. Іванівка</t>
  </si>
  <si>
    <t>021:084270:0000000003</t>
  </si>
  <si>
    <t>6125084103</t>
  </si>
  <si>
    <t>Іванівська сільська рада, с. Глещава</t>
  </si>
  <si>
    <t>021:084270:0000000004</t>
  </si>
  <si>
    <t>6125084104</t>
  </si>
  <si>
    <t>Іванівська ОТГ с. Ілавче</t>
  </si>
  <si>
    <t>021:084270:0000000001</t>
  </si>
  <si>
    <t>6125084102</t>
  </si>
  <si>
    <t>Іванівська ОТГ с. Лозівка</t>
  </si>
  <si>
    <t>021:000005:0000000400</t>
  </si>
  <si>
    <t>6822783401</t>
  </si>
  <si>
    <t>Заслучненська сільська рада, село Заслучне</t>
  </si>
  <si>
    <t>021:081901:0000000011</t>
  </si>
  <si>
    <t>6823055111</t>
  </si>
  <si>
    <t>021:062190:0000000006</t>
  </si>
  <si>
    <t>7123155101</t>
  </si>
  <si>
    <t>Маньківська селищна рада</t>
  </si>
  <si>
    <t>021:062190:0000000003</t>
  </si>
  <si>
    <t>7123182001</t>
  </si>
  <si>
    <t>021:062190:0000000009</t>
  </si>
  <si>
    <t>7123184001</t>
  </si>
  <si>
    <t>021:062190:0000000005</t>
  </si>
  <si>
    <t>7123184002</t>
  </si>
  <si>
    <t>021:062190:0000000004</t>
  </si>
  <si>
    <t>7123186501</t>
  </si>
  <si>
    <t>021:062190:0000000008</t>
  </si>
  <si>
    <t>7123187001</t>
  </si>
  <si>
    <t>021:062190:0000000002</t>
  </si>
  <si>
    <t>7123187003</t>
  </si>
  <si>
    <t>021:062190:0000000007</t>
  </si>
  <si>
    <t>7123187002</t>
  </si>
  <si>
    <t>021:062190:0000000001</t>
  </si>
  <si>
    <t>7123155100</t>
  </si>
  <si>
    <t>021:000005:0000000407</t>
  </si>
  <si>
    <t>7421488405</t>
  </si>
  <si>
    <t>с. Великий Листвен</t>
  </si>
  <si>
    <t>021:000005:0000000397</t>
  </si>
  <si>
    <t>7421482803</t>
  </si>
  <si>
    <t>с. Довге</t>
  </si>
  <si>
    <t>021:000005:0000000433</t>
  </si>
  <si>
    <t>7421488403</t>
  </si>
  <si>
    <t>с. Безиків</t>
  </si>
  <si>
    <t>021:000002:0000000023</t>
  </si>
  <si>
    <t>7422287001</t>
  </si>
  <si>
    <t>021:000004:0000000022</t>
  </si>
  <si>
    <t>6124610510</t>
  </si>
  <si>
    <t>021:031457:0000000001</t>
  </si>
  <si>
    <t>0520680803</t>
  </si>
  <si>
    <t>Вінницька міська рада с.Великі Крушлинці</t>
  </si>
  <si>
    <t>021:010150:0000000005</t>
  </si>
  <si>
    <t>0522855100</t>
  </si>
  <si>
    <t>Мурованокуриловецька селищна рада смт.Муровані Курилівці</t>
  </si>
  <si>
    <t>021:033427:0000000005</t>
  </si>
  <si>
    <t>0523487401</t>
  </si>
  <si>
    <t>Погребищенська міська рада с.Розкопане</t>
  </si>
  <si>
    <t>021:037011:0000000001</t>
  </si>
  <si>
    <t>2625881601</t>
  </si>
  <si>
    <t>Угринівська сільська рада</t>
  </si>
  <si>
    <t>021:047695:0000000001</t>
  </si>
  <si>
    <t>2624080301</t>
  </si>
  <si>
    <t>Делятинська селищна рада</t>
  </si>
  <si>
    <t>021:000005:0000000401</t>
  </si>
  <si>
    <t>2623685801</t>
  </si>
  <si>
    <t>021:011776:0000000001</t>
  </si>
  <si>
    <t>021:000005:0000000403</t>
  </si>
  <si>
    <t>021:000005:0000000410</t>
  </si>
  <si>
    <t>021:000005:0000000409</t>
  </si>
  <si>
    <t>021:072384:0000000011</t>
  </si>
  <si>
    <t>021:000005:0000000411</t>
  </si>
  <si>
    <t>021:000005:0000000405</t>
  </si>
  <si>
    <t>5620881502</t>
  </si>
  <si>
    <t>Рафалівська селищна рада, с.Малий Жолудськ</t>
  </si>
  <si>
    <t>021:086043:0000000004</t>
  </si>
  <si>
    <t>3220281709</t>
  </si>
  <si>
    <t>Баришівська селищна рада</t>
  </si>
  <si>
    <t>021:000005:0000000402</t>
  </si>
  <si>
    <t>5321880709</t>
  </si>
  <si>
    <t>021:000005:0000000427</t>
  </si>
  <si>
    <t>5322482001</t>
  </si>
  <si>
    <t>Кремечуцький район</t>
  </si>
  <si>
    <t>021:000005:0000000404</t>
  </si>
  <si>
    <t>5323087201</t>
  </si>
  <si>
    <t>021:000005:0000000416</t>
  </si>
  <si>
    <t>7423681201</t>
  </si>
  <si>
    <t>Новгород-Сіверська міська територіальна громада</t>
  </si>
  <si>
    <t>021:000005:0000000414</t>
  </si>
  <si>
    <t>7423683601</t>
  </si>
  <si>
    <t>021:000005:0000000412</t>
  </si>
  <si>
    <t>7423685801</t>
  </si>
  <si>
    <t>021:000005:0000000415</t>
  </si>
  <si>
    <t>7423686603</t>
  </si>
  <si>
    <t>021:025322:0000000006</t>
  </si>
  <si>
    <t>0510600000</t>
  </si>
  <si>
    <t>Ладижинська міська рада м. Ладижин</t>
  </si>
  <si>
    <t>021:091514:0000000002</t>
  </si>
  <si>
    <t>0723380416</t>
  </si>
  <si>
    <t>Вишнівська,с.Римачі</t>
  </si>
  <si>
    <t>021:091514:0000000001</t>
  </si>
  <si>
    <t>0723386501</t>
  </si>
  <si>
    <t>Вишнівська,с.Хворостів</t>
  </si>
  <si>
    <t>021:027462:0000000022</t>
  </si>
  <si>
    <t>2121285000</t>
  </si>
  <si>
    <t>Королівська селищна територіальна громада</t>
  </si>
  <si>
    <t>021:027462:0000000024</t>
  </si>
  <si>
    <t>Синевирська сільська територіальна громада</t>
  </si>
  <si>
    <t>021:027462:0000000021</t>
  </si>
  <si>
    <t>021:027462:0000000025</t>
  </si>
  <si>
    <t>2120483600</t>
  </si>
  <si>
    <t>021:024688:0000000001</t>
  </si>
  <si>
    <t>2623286201</t>
  </si>
  <si>
    <t>021:036985:0000000001</t>
  </si>
  <si>
    <t>2623281401</t>
  </si>
  <si>
    <t>021:022644:0000000023</t>
  </si>
  <si>
    <t>021:018989:0000000002</t>
  </si>
  <si>
    <t>4623082001</t>
  </si>
  <si>
    <t>Миколаївська ТГ</t>
  </si>
  <si>
    <t>021:018989:0000000001</t>
  </si>
  <si>
    <t>4623083202</t>
  </si>
  <si>
    <t>021:065074:0000000004</t>
  </si>
  <si>
    <t>4623380701</t>
  </si>
  <si>
    <t>Перемишлянська ТГ</t>
  </si>
  <si>
    <t>021:000005:0000000421</t>
  </si>
  <si>
    <t>021:000005:0000000458</t>
  </si>
  <si>
    <t>5622680801</t>
  </si>
  <si>
    <t>Мізоцька селищна рада, с.Будераж</t>
  </si>
  <si>
    <t>021:000005:0000000434</t>
  </si>
  <si>
    <t>5621681602</t>
  </si>
  <si>
    <t>Семидубська сільська рада, с.Збитин</t>
  </si>
  <si>
    <t>021:000005:0000000417</t>
  </si>
  <si>
    <t>5321886402</t>
  </si>
  <si>
    <t>Кобеляцька міська рада</t>
  </si>
  <si>
    <t>021:000005:0000000420</t>
  </si>
  <si>
    <t>5321880902</t>
  </si>
  <si>
    <t>021:000005:0000000484</t>
  </si>
  <si>
    <t>5321882203</t>
  </si>
  <si>
    <t>021:075526:0000000001</t>
  </si>
  <si>
    <t>5920684900</t>
  </si>
  <si>
    <t>Білопільська міська рада</t>
  </si>
  <si>
    <t>021:089666:0000000009</t>
  </si>
  <si>
    <t>Маківська сільська рада, с. Чечельник</t>
  </si>
  <si>
    <t>021:086970:0000000003</t>
  </si>
  <si>
    <t>6825084203</t>
  </si>
  <si>
    <t>021:032540:0000000004</t>
  </si>
  <si>
    <t>7124081601</t>
  </si>
  <si>
    <t>021:000005:0000000430</t>
  </si>
  <si>
    <t>7423681202</t>
  </si>
  <si>
    <t>021:000005:0000000422</t>
  </si>
  <si>
    <t>7423686601</t>
  </si>
  <si>
    <t>021:047695:0000000002</t>
  </si>
  <si>
    <t>2624087401</t>
  </si>
  <si>
    <t>021:079989:0000000001</t>
  </si>
  <si>
    <t>2625681301</t>
  </si>
  <si>
    <t>Обертинська селищна рада</t>
  </si>
  <si>
    <t>021:063635:0000000001</t>
  </si>
  <si>
    <t>Великодолинська ТГ</t>
  </si>
  <si>
    <t>021:000005:0000000474</t>
  </si>
  <si>
    <t>5120484701</t>
  </si>
  <si>
    <t>Суворовська селищна рада, село Острівне</t>
  </si>
  <si>
    <t>021:000005:0000000432</t>
  </si>
  <si>
    <t>5122383901</t>
  </si>
  <si>
    <t>Суворовська селищна рада, село Старі Трояни</t>
  </si>
  <si>
    <t>021:011754:0000000024</t>
  </si>
  <si>
    <t>021:000005:0000000476</t>
  </si>
  <si>
    <t>5321880901</t>
  </si>
  <si>
    <t>021:000005:0000000423</t>
  </si>
  <si>
    <t>021:000005:0000000429</t>
  </si>
  <si>
    <t>5321888003</t>
  </si>
  <si>
    <t>021:000005:0000000448</t>
  </si>
  <si>
    <t>5321880903</t>
  </si>
  <si>
    <t>021:000005:0000000466</t>
  </si>
  <si>
    <t>5321884202</t>
  </si>
  <si>
    <t>021:000005:0000000443</t>
  </si>
  <si>
    <t>5321883202</t>
  </si>
  <si>
    <t>021:000005:0000000428</t>
  </si>
  <si>
    <t>5321886403</t>
  </si>
  <si>
    <t>021:000005:0000000426</t>
  </si>
  <si>
    <t>5321888004</t>
  </si>
  <si>
    <t>021:000005:0000000425</t>
  </si>
  <si>
    <t>5322485605</t>
  </si>
  <si>
    <t>Горішньоплавнівська територіальна громада</t>
  </si>
  <si>
    <t>021:089666:0000000011</t>
  </si>
  <si>
    <t>021:000005:0000000442</t>
  </si>
  <si>
    <t>7423684303</t>
  </si>
  <si>
    <t>021:000005:0000000419</t>
  </si>
  <si>
    <t>7423685804</t>
  </si>
  <si>
    <t>021:000005:0000000424</t>
  </si>
  <si>
    <t>7423688105</t>
  </si>
  <si>
    <t>021:000005:0000000449</t>
  </si>
  <si>
    <t>7423684301</t>
  </si>
  <si>
    <t>021:000007:0000000013</t>
  </si>
  <si>
    <t>4622710200</t>
  </si>
  <si>
    <t>021:000005:0000000444</t>
  </si>
  <si>
    <t>Первомайська міська ТГ</t>
  </si>
  <si>
    <t>021:000005:0000000472</t>
  </si>
  <si>
    <t>021:000005:0000000471</t>
  </si>
  <si>
    <t>021:000005:0000000491</t>
  </si>
  <si>
    <t>021:000005:0000000447</t>
  </si>
  <si>
    <t>021:000005:0000000477</t>
  </si>
  <si>
    <t>021:000005:0000000464</t>
  </si>
  <si>
    <t>021:000005:0000000452</t>
  </si>
  <si>
    <t>021:000005:0000000436</t>
  </si>
  <si>
    <t>021:000005:0000000437</t>
  </si>
  <si>
    <t>021:000005:0000000435</t>
  </si>
  <si>
    <t>021:000004:0000000019</t>
  </si>
  <si>
    <t>5324084901</t>
  </si>
  <si>
    <t>021:000005:0000000440</t>
  </si>
  <si>
    <t>5321883201</t>
  </si>
  <si>
    <t>021:000005:0000000460</t>
  </si>
  <si>
    <t>5321880904</t>
  </si>
  <si>
    <t>021:000005:0000000478</t>
  </si>
  <si>
    <t>5321886503</t>
  </si>
  <si>
    <t>021:000005:0000000489</t>
  </si>
  <si>
    <t>5321882205</t>
  </si>
  <si>
    <t>021:000005:0000000439</t>
  </si>
  <si>
    <t>5321883204</t>
  </si>
  <si>
    <t>021:000005:0000000446</t>
  </si>
  <si>
    <t>5321886404</t>
  </si>
  <si>
    <t>021:061690:0000000004</t>
  </si>
  <si>
    <t>7122080701</t>
  </si>
  <si>
    <t>Степанецька сільська рада</t>
  </si>
  <si>
    <t>021:061690:0000000003</t>
  </si>
  <si>
    <t>7122080702</t>
  </si>
  <si>
    <t>021:061690:0000000002</t>
  </si>
  <si>
    <t>7122088204</t>
  </si>
  <si>
    <t>021:061690:0000000001</t>
  </si>
  <si>
    <t>7122088201</t>
  </si>
  <si>
    <t>021:013778:0000000039</t>
  </si>
  <si>
    <t>021:026654:0000000001</t>
  </si>
  <si>
    <t>1221484000</t>
  </si>
  <si>
    <t>Любимівська сільська територіальна громада</t>
  </si>
  <si>
    <t>021:063354:0000000019</t>
  </si>
  <si>
    <t>1823155124</t>
  </si>
  <si>
    <t>Любарська селищна рада, с.Липне</t>
  </si>
  <si>
    <t>021:063354:0000000018</t>
  </si>
  <si>
    <t>1823155126</t>
  </si>
  <si>
    <t>Любарська селищна рада, с.Малий Браталів</t>
  </si>
  <si>
    <t>021:063354:0000000015</t>
  </si>
  <si>
    <t>1823155129</t>
  </si>
  <si>
    <t>Любарська селищна рада, с.Мотовилівка</t>
  </si>
  <si>
    <t>021:000004:0000000020</t>
  </si>
  <si>
    <t>021:000005:0000000467</t>
  </si>
  <si>
    <t>5321885101</t>
  </si>
  <si>
    <t>Кобеляцька територіальна громада</t>
  </si>
  <si>
    <t>021:000005:0000000438</t>
  </si>
  <si>
    <t>5321886001</t>
  </si>
  <si>
    <t>021:000005:0000000453</t>
  </si>
  <si>
    <t>5321885104</t>
  </si>
  <si>
    <t>021:075526:0000000002</t>
  </si>
  <si>
    <t>021:000005:0000000441</t>
  </si>
  <si>
    <t>7423681203</t>
  </si>
  <si>
    <t>021:012946:0000000003</t>
  </si>
  <si>
    <t>3222280402</t>
  </si>
  <si>
    <t>Ржищівська міська рада (с. Уляники)</t>
  </si>
  <si>
    <t>Обухівський район</t>
  </si>
  <si>
    <t>021:012946:0000000009</t>
  </si>
  <si>
    <t>3222287801</t>
  </si>
  <si>
    <t>Ржищівська міська рада (с. Стрітівка)</t>
  </si>
  <si>
    <t>021:012946:0000000007</t>
  </si>
  <si>
    <t>3222280401</t>
  </si>
  <si>
    <t>Ржищівська міська рада (с. Балико-Щучинка)</t>
  </si>
  <si>
    <t>021:012946:0000000004</t>
  </si>
  <si>
    <t>3222282801</t>
  </si>
  <si>
    <t>Ржищівська міська рада (с. Гребені)</t>
  </si>
  <si>
    <t>021:012946:0000000005</t>
  </si>
  <si>
    <t>3222284401</t>
  </si>
  <si>
    <t>Ржищівська міська рада (с. Кузьминці)</t>
  </si>
  <si>
    <t>021:012946:0000000002</t>
  </si>
  <si>
    <t>3222286401</t>
  </si>
  <si>
    <t>Ржищівська міська рада (с. Півці)</t>
  </si>
  <si>
    <t>021:012946:0000000008</t>
  </si>
  <si>
    <t>3222286402</t>
  </si>
  <si>
    <t>Ржищівська міська рада (с. Онацьки)</t>
  </si>
  <si>
    <t>021:012946:0000000006</t>
  </si>
  <si>
    <t>3222289701</t>
  </si>
  <si>
    <t>Ржищівська міська рада (с. Яблунівка)</t>
  </si>
  <si>
    <t>021:000005:0000000481</t>
  </si>
  <si>
    <t>5321880905</t>
  </si>
  <si>
    <t>021:000005:0000000445</t>
  </si>
  <si>
    <t>5321885102</t>
  </si>
  <si>
    <t>021:000005:0000000457</t>
  </si>
  <si>
    <t>5321885405</t>
  </si>
  <si>
    <t>021:000005:0000000479</t>
  </si>
  <si>
    <t>5321881703</t>
  </si>
  <si>
    <t>021:000005:0000000469</t>
  </si>
  <si>
    <t>5321886401</t>
  </si>
  <si>
    <t>Полтавська рада</t>
  </si>
  <si>
    <t>021:000005:0000000482</t>
  </si>
  <si>
    <t>5321883205</t>
  </si>
  <si>
    <t>021:000005:0000000465</t>
  </si>
  <si>
    <t>5321881704</t>
  </si>
  <si>
    <t>021:000005:0000000459</t>
  </si>
  <si>
    <t>5321885806</t>
  </si>
  <si>
    <t>021:089666:0000000010</t>
  </si>
  <si>
    <t>021:000005:0000000450</t>
  </si>
  <si>
    <t>7323084700</t>
  </si>
  <si>
    <t>021:027462:0000000027</t>
  </si>
  <si>
    <t>021:000005:0000000490</t>
  </si>
  <si>
    <t>021:000005:0000000480</t>
  </si>
  <si>
    <t>021:000005:0000000451</t>
  </si>
  <si>
    <t>021:000005:0000000456</t>
  </si>
  <si>
    <t>021:000005:0000000470</t>
  </si>
  <si>
    <t>021:000005:0000000461</t>
  </si>
  <si>
    <t>021:000005:0000000497</t>
  </si>
  <si>
    <t>021:000004:0000000023</t>
  </si>
  <si>
    <t>021:000004:0000000024</t>
  </si>
  <si>
    <t>021:000005:0000000455</t>
  </si>
  <si>
    <t>5321882204</t>
  </si>
  <si>
    <t>021:000005:0000000483</t>
  </si>
  <si>
    <t>5321884201</t>
  </si>
  <si>
    <t>021:000005:0000000473</t>
  </si>
  <si>
    <t>5321885801</t>
  </si>
  <si>
    <t>021:000005:0000000462</t>
  </si>
  <si>
    <t>5321886501</t>
  </si>
  <si>
    <t>021:000005:0000000463</t>
  </si>
  <si>
    <t>5321883206</t>
  </si>
  <si>
    <t>021:000005:0000000487</t>
  </si>
  <si>
    <t>5321888001</t>
  </si>
  <si>
    <t>021:084270:0000000005</t>
  </si>
  <si>
    <t>6125084105</t>
  </si>
  <si>
    <t>Іванівська ОТГ с. Сороцьке</t>
  </si>
  <si>
    <t>021:019366:0000000003</t>
  </si>
  <si>
    <t>6822785501</t>
  </si>
  <si>
    <t>021:078619:0000000008</t>
  </si>
  <si>
    <t>7121882501</t>
  </si>
  <si>
    <t>021:076796:0000000008</t>
  </si>
  <si>
    <t>021:000005:0000000486</t>
  </si>
  <si>
    <t>021:000005:0000000498</t>
  </si>
  <si>
    <t>021:047720:0000000003</t>
  </si>
  <si>
    <t>4620985601</t>
  </si>
  <si>
    <t>021:029798:0000000005</t>
  </si>
  <si>
    <t>021:024471:0000000018</t>
  </si>
  <si>
    <t>6821210117</t>
  </si>
  <si>
    <t>021:024471:0000000017</t>
  </si>
  <si>
    <t>6821210136</t>
  </si>
  <si>
    <t>021:056031:0000000001</t>
  </si>
  <si>
    <t>0522486401</t>
  </si>
  <si>
    <t>Літинська селищна рада с.Сосни</t>
  </si>
  <si>
    <t>021:050274:0000000001</t>
  </si>
  <si>
    <t>Петриківська селищна рада</t>
  </si>
  <si>
    <t>021:096236:0000000002</t>
  </si>
  <si>
    <t>с. Літочки Зазимська сільська рада</t>
  </si>
  <si>
    <t>021:010628:0000000003</t>
  </si>
  <si>
    <t>4625183101</t>
  </si>
  <si>
    <t>Бісковицька ТГ</t>
  </si>
  <si>
    <t>021:010628:0000000002</t>
  </si>
  <si>
    <t>4625183102</t>
  </si>
  <si>
    <t>021:010628:0000000001</t>
  </si>
  <si>
    <t>4625183104</t>
  </si>
  <si>
    <t>021:010628:0000000004</t>
  </si>
  <si>
    <t>4625185102</t>
  </si>
  <si>
    <t>021:010628:0000000006</t>
  </si>
  <si>
    <t>021:087495:0000000005</t>
  </si>
  <si>
    <t>4623055400</t>
  </si>
  <si>
    <t>021:010628:0000000005</t>
  </si>
  <si>
    <t>4625185101</t>
  </si>
  <si>
    <t>021:000004:0000000021</t>
  </si>
  <si>
    <t>4624555700</t>
  </si>
  <si>
    <t>Славська селищна рада</t>
  </si>
  <si>
    <t>021:018989:0000000003</t>
  </si>
  <si>
    <t>4623010100</t>
  </si>
  <si>
    <t>021:018989:0000000004</t>
  </si>
  <si>
    <t>4623082002</t>
  </si>
  <si>
    <t>021:042133:0000000003</t>
  </si>
  <si>
    <t>Кубейська сільська рада</t>
  </si>
  <si>
    <t>021:042133:0000000001</t>
  </si>
  <si>
    <t>5121481400</t>
  </si>
  <si>
    <t>021:014997:0000000001</t>
  </si>
  <si>
    <t>5121483000</t>
  </si>
  <si>
    <t>Городненська сільська рада</t>
  </si>
  <si>
    <t>021:042133:0000000002</t>
  </si>
  <si>
    <t>5121487000</t>
  </si>
  <si>
    <t>021:000005:0000000475</t>
  </si>
  <si>
    <t>021:000005:0000000501</t>
  </si>
  <si>
    <t>5321885103</t>
  </si>
  <si>
    <t>Полтавська район</t>
  </si>
  <si>
    <t>021:028211:0000000001</t>
  </si>
  <si>
    <t>7321555400</t>
  </si>
  <si>
    <t>Кострижівська селищна рада</t>
  </si>
  <si>
    <t>021:025886:0000000001</t>
  </si>
  <si>
    <t>Солотвинська ТГ</t>
  </si>
  <si>
    <t>021:025886:0000000002</t>
  </si>
  <si>
    <t>Солотвинська тг</t>
  </si>
  <si>
    <t>021:054878:0000000001</t>
  </si>
  <si>
    <t>4624810300</t>
  </si>
  <si>
    <t>Белзька міська рада</t>
  </si>
  <si>
    <t>021:000005:0000000485</t>
  </si>
  <si>
    <t>5321884204</t>
  </si>
  <si>
    <t>021:000005:0000000488</t>
  </si>
  <si>
    <t>021:055395:0000000020</t>
  </si>
  <si>
    <t>021:013778:0000000040</t>
  </si>
  <si>
    <t>Якушинецька сільська с.Зарванці</t>
  </si>
  <si>
    <t>021:076087:0000000001</t>
  </si>
  <si>
    <t>2623287602</t>
  </si>
  <si>
    <t>021:000005:0000000496</t>
  </si>
  <si>
    <t>5122383401</t>
  </si>
  <si>
    <t>Суворовська селищна рада, село Приозерне</t>
  </si>
  <si>
    <t>021:000003:0000000018</t>
  </si>
  <si>
    <t>4610160300</t>
  </si>
  <si>
    <t>021:076085:0000000001</t>
  </si>
  <si>
    <t>2623287603</t>
  </si>
  <si>
    <t>021:035890:0000000008</t>
  </si>
  <si>
    <t>Суботцівська сільська рада</t>
  </si>
  <si>
    <t>021:035890:0000000002</t>
  </si>
  <si>
    <t>3522280402</t>
  </si>
  <si>
    <t>021:035890:0000000001</t>
  </si>
  <si>
    <t>3522286303</t>
  </si>
  <si>
    <t>021:035890:0000000006</t>
  </si>
  <si>
    <t>село Іванівка</t>
  </si>
  <si>
    <t>021:000005:0000000500</t>
  </si>
  <si>
    <t>5321882601</t>
  </si>
  <si>
    <t>021:000005:0000000493</t>
  </si>
  <si>
    <t>7423688101</t>
  </si>
  <si>
    <t>021:068439:0000000002</t>
  </si>
  <si>
    <t>5620800000</t>
  </si>
  <si>
    <t>Вараська міська рада м.Вараш</t>
  </si>
  <si>
    <t>021:068439:0000000001</t>
  </si>
  <si>
    <t>5620881204</t>
  </si>
  <si>
    <t>Вараська міська рада с.Рудка</t>
  </si>
  <si>
    <t>021:000005:0000000492</t>
  </si>
  <si>
    <t>021:000005:0000000502</t>
  </si>
  <si>
    <t>021:061998:0000000001</t>
  </si>
  <si>
    <t>6124282001</t>
  </si>
  <si>
    <t>Монастириська міська рада с.Гончарівка</t>
  </si>
  <si>
    <t>021:062890:0000000001</t>
  </si>
  <si>
    <t>6824288000</t>
  </si>
  <si>
    <t>Староостропільська територіальна громада</t>
  </si>
  <si>
    <t>021:000005:0000000494</t>
  </si>
  <si>
    <t>7320780803</t>
  </si>
  <si>
    <t>Волоківська сільська рада</t>
  </si>
  <si>
    <t>021:080026:0000000002</t>
  </si>
  <si>
    <t>0520683303</t>
  </si>
  <si>
    <t>Якушинецька сільська с. Майдан</t>
  </si>
  <si>
    <t>021:080026:0000000001</t>
  </si>
  <si>
    <t>0520683306</t>
  </si>
  <si>
    <t>Якушинецька сільська с. Слобода-Дашковецька</t>
  </si>
  <si>
    <t>021:035890:0000000005</t>
  </si>
  <si>
    <t>3522282603</t>
  </si>
  <si>
    <t>021:035890:0000000003</t>
  </si>
  <si>
    <t>3522282602</t>
  </si>
  <si>
    <t>021:035890:0000000004</t>
  </si>
  <si>
    <t>3522280401</t>
  </si>
  <si>
    <t>021:035890:0000000007</t>
  </si>
  <si>
    <t>021:047487:0000000005</t>
  </si>
  <si>
    <t>Котелевська селищна рада, 5322255100:00:001:0674</t>
  </si>
  <si>
    <t>021:047487:0000000003</t>
  </si>
  <si>
    <t>Котелевська селищна рада, 5322255100:00:001:0675</t>
  </si>
  <si>
    <t>021:047487:0000000006</t>
  </si>
  <si>
    <t>Котелевська селищна рада, 5322255100:00:001:0676</t>
  </si>
  <si>
    <t>021:047487:0000000001</t>
  </si>
  <si>
    <t>Котелевська селищна рада, 5322255100:00:001:0677</t>
  </si>
  <si>
    <t>021:047487:0000000004</t>
  </si>
  <si>
    <t>Котелевська селищна рада, 5322255100:00:001:0678</t>
  </si>
  <si>
    <t>021:047487:0000000002</t>
  </si>
  <si>
    <t>Котелевська селищна рада, 5322255100:00:001:0679</t>
  </si>
  <si>
    <t>021:000005:0000000495</t>
  </si>
  <si>
    <t>5321882201</t>
  </si>
  <si>
    <t>021:061998:0000000003</t>
  </si>
  <si>
    <t>Монастириська міська рада с.Комарівка</t>
  </si>
  <si>
    <t>021:061998:0000000002</t>
  </si>
  <si>
    <t>6124284001</t>
  </si>
  <si>
    <t>Монастириська міська рада с.Дубенка</t>
  </si>
  <si>
    <t>021:061998:0000000004</t>
  </si>
  <si>
    <t>Монастириська міська рада с.Криниця</t>
  </si>
  <si>
    <t>021:098539:0000000002</t>
  </si>
  <si>
    <t>6122485102</t>
  </si>
  <si>
    <t>Вишнівецька ОТГ с. Гнидава</t>
  </si>
  <si>
    <t>Кременецький район</t>
  </si>
  <si>
    <t>021:098539:0000000003</t>
  </si>
  <si>
    <t>6122485101</t>
  </si>
  <si>
    <t>Вишнівецька ОТГ с. Коханівка</t>
  </si>
  <si>
    <t>021:098539:0000000001</t>
  </si>
  <si>
    <t>6122455304</t>
  </si>
  <si>
    <t>Вишнівецька ОТГ с. Дзвиняча</t>
  </si>
  <si>
    <t>021:098539:0000000005</t>
  </si>
  <si>
    <t>Вишнівецька ОТГ с. Великі Вікнини</t>
  </si>
  <si>
    <t>021:098539:0000000004</t>
  </si>
  <si>
    <t>Вишнівецька ОТГ с. Малі Вікнини</t>
  </si>
  <si>
    <t>021:082628:0000000002</t>
  </si>
  <si>
    <t>0721155102</t>
  </si>
  <si>
    <t>Іваничівська селищна рада</t>
  </si>
  <si>
    <t>021:082628:0000000001</t>
  </si>
  <si>
    <t>0721155101</t>
  </si>
  <si>
    <t>021:063354:0000000020</t>
  </si>
  <si>
    <t>1823155123</t>
  </si>
  <si>
    <t>Любарська селищна рада, с.Кутище</t>
  </si>
  <si>
    <t>021:035890:0000000009</t>
  </si>
  <si>
    <t>021:084253:0000000001</t>
  </si>
  <si>
    <t>Хорольська міська рада</t>
  </si>
  <si>
    <t>021:067857:0000000001</t>
  </si>
  <si>
    <t>021:069547:0000000001</t>
  </si>
  <si>
    <t>021:049265:0000000001</t>
  </si>
  <si>
    <t>021:015904:0000000001</t>
  </si>
  <si>
    <t>5924188801</t>
  </si>
  <si>
    <t>021:062890:0000000002</t>
  </si>
  <si>
    <t>021:000005:0000000499</t>
  </si>
  <si>
    <t>7323582000</t>
  </si>
  <si>
    <t>Конятинська сільська рада</t>
  </si>
  <si>
    <t>021:051170:0000000002</t>
  </si>
  <si>
    <t>0725784601</t>
  </si>
  <si>
    <t>Шацька,с.Пульмо</t>
  </si>
  <si>
    <t>021:018765:0000000001</t>
  </si>
  <si>
    <t>2124884800</t>
  </si>
  <si>
    <t>Оноківська сільська рада</t>
  </si>
  <si>
    <t>021:051170:0000000003</t>
  </si>
  <si>
    <t>0725783904</t>
  </si>
  <si>
    <t>Шацька,с.Острів'я</t>
  </si>
  <si>
    <t>021:062890:0000000003</t>
  </si>
  <si>
    <t>021:062890:0000000004</t>
  </si>
  <si>
    <t>021:086970:0000000004</t>
  </si>
  <si>
    <t>021:063354:0000000032</t>
  </si>
  <si>
    <t>Любарська селищна рада, с.Громада</t>
  </si>
  <si>
    <t>021:063354:0000000025</t>
  </si>
  <si>
    <t>Любарська селищна рада, с.Демківці</t>
  </si>
  <si>
    <t>021:063354:0000000021</t>
  </si>
  <si>
    <t>1823155118</t>
  </si>
  <si>
    <t>Любарська селищна рада, с.Житинці</t>
  </si>
  <si>
    <t>021:063354:0000000034</t>
  </si>
  <si>
    <t>Любарська селищна рада, с.Великі Деревичі</t>
  </si>
  <si>
    <t>021:063354:0000000024</t>
  </si>
  <si>
    <t>Любарська селищна рада, с.Гізівщина</t>
  </si>
  <si>
    <t>021:063354:0000000030</t>
  </si>
  <si>
    <t>Любарська селищна рада, с.Панасівка</t>
  </si>
  <si>
    <t>021:063354:0000000023</t>
  </si>
  <si>
    <t>Любарська селищна рада, с.Коваленки</t>
  </si>
  <si>
    <t>021:063354:0000000027</t>
  </si>
  <si>
    <t>Любарська селищна рада, с.Коростки</t>
  </si>
  <si>
    <t>021:063354:0000000022</t>
  </si>
  <si>
    <t>Любарська селищна рада, с.Квітневе</t>
  </si>
  <si>
    <t>021:063354:0000000026</t>
  </si>
  <si>
    <t>Любарська селищна рада, с.Кириївка</t>
  </si>
  <si>
    <t>021:063354:0000000035</t>
  </si>
  <si>
    <t>Любарська селищна рада, с.Бичева</t>
  </si>
  <si>
    <t>021:076086:0000000001</t>
  </si>
  <si>
    <t>021:066660:0000000001</t>
  </si>
  <si>
    <t>021:029409:0000000001</t>
  </si>
  <si>
    <t>021:062890:0000000005</t>
  </si>
  <si>
    <t>021:061386:0000000006</t>
  </si>
  <si>
    <t>021:023999:0000000002</t>
  </si>
  <si>
    <t>Піщівська сільська рада, с.Суховоля</t>
  </si>
  <si>
    <t>021:023999:0000000001</t>
  </si>
  <si>
    <t>Піщівська сільська рада, с.Партизанське</t>
  </si>
  <si>
    <t>021:063354:0000000028</t>
  </si>
  <si>
    <t>Любарська селищна рада, с.Горопаї</t>
  </si>
  <si>
    <t>021:063354:0000000031</t>
  </si>
  <si>
    <t>Любарська селищна рада, с.Рогізна</t>
  </si>
  <si>
    <t>021:023999:0000000005</t>
  </si>
  <si>
    <t>Піщівська сільська рада, с.Піщів</t>
  </si>
  <si>
    <t>021:023999:0000000003</t>
  </si>
  <si>
    <t>Піщівська сільська рада, с.Жеребилівка</t>
  </si>
  <si>
    <t>021:023999:0000000004</t>
  </si>
  <si>
    <t>Піщівська сільська рада, с.Дублинки</t>
  </si>
  <si>
    <t>021:063354:0000000029</t>
  </si>
  <si>
    <t>Любарська селищна рада, с.Семенівка</t>
  </si>
  <si>
    <t>021:000002:0000000024</t>
  </si>
  <si>
    <t>3222780601</t>
  </si>
  <si>
    <t>Бишівська сільська рада</t>
  </si>
  <si>
    <t>021:064324:0000000023</t>
  </si>
  <si>
    <t>021:060316:0000000006</t>
  </si>
  <si>
    <t>021:060316:0000000007</t>
  </si>
  <si>
    <t>021:060316:0000000003</t>
  </si>
  <si>
    <t>021:086970:0000000005</t>
  </si>
  <si>
    <t>021:097735:0000000018</t>
  </si>
  <si>
    <t>Теофіпольська селищна рада, с.Борщівка</t>
  </si>
  <si>
    <t>021:097735:0000000015</t>
  </si>
  <si>
    <t>Теофіпольська селищна рада, с.Василівка</t>
  </si>
  <si>
    <t>021:097735:0000000017</t>
  </si>
  <si>
    <t>Теофіпольська селищна рада, с.Воронівці</t>
  </si>
  <si>
    <t>021:097735:0000000020</t>
  </si>
  <si>
    <t>Теофіпольська селищна рада, с.Ільківці</t>
  </si>
  <si>
    <t>021:000005:0000000506</t>
  </si>
  <si>
    <t>Гончарівська селищна рада, с. Боровики</t>
  </si>
  <si>
    <t>021:000005:0000000537</t>
  </si>
  <si>
    <t>Гончарівська селищна рада с. Будище</t>
  </si>
  <si>
    <t>021:000005:0000000504</t>
  </si>
  <si>
    <t>Гончарівська селищна рада с. Василева Гута</t>
  </si>
  <si>
    <t>021:000005:0000000536</t>
  </si>
  <si>
    <t>Гончарівська селищна рада с. Ворохівка</t>
  </si>
  <si>
    <t>021:086457:0000000020</t>
  </si>
  <si>
    <t>Козелецька селищна рада</t>
  </si>
  <si>
    <t>021:086457:0000000030</t>
  </si>
  <si>
    <t>021:086457:0000000028</t>
  </si>
  <si>
    <t>021:086457:0000000001</t>
  </si>
  <si>
    <t>021:086457:0000000002</t>
  </si>
  <si>
    <t>021:062257:0000000001</t>
  </si>
  <si>
    <t>4624800000</t>
  </si>
  <si>
    <t>Сокальська ТГ</t>
  </si>
  <si>
    <t>021:085474:0000000008</t>
  </si>
  <si>
    <t>021:060316:0000000005</t>
  </si>
  <si>
    <t>021:060316:0000000004</t>
  </si>
  <si>
    <t>021:031598:0000000001</t>
  </si>
  <si>
    <t>021:085474:0000000007</t>
  </si>
  <si>
    <t>021:000004:0000000025</t>
  </si>
  <si>
    <t>021:097735:0000000019</t>
  </si>
  <si>
    <t>Теофіпольська селищна рада, с.Рідка</t>
  </si>
  <si>
    <t>021:095851:0000000005</t>
  </si>
  <si>
    <t>Полонська міська рада, с.Прислуч</t>
  </si>
  <si>
    <t>021:097735:0000000016</t>
  </si>
  <si>
    <t>Теофіпольська селищна рада, с.Лисогірка</t>
  </si>
  <si>
    <t>021:097735:0000000021</t>
  </si>
  <si>
    <t>Теофіпольська селищна рада, с.Човгузів</t>
  </si>
  <si>
    <t>021:097735:0000000022</t>
  </si>
  <si>
    <t>Теофіпольська селищна рада, с.Мар'янівка</t>
  </si>
  <si>
    <t>021:056084:0000000006</t>
  </si>
  <si>
    <t>Буцька селищна рада</t>
  </si>
  <si>
    <t>021:080571:0000000010</t>
  </si>
  <si>
    <t>021:056084:0000000004</t>
  </si>
  <si>
    <t>021:000005:0000000512</t>
  </si>
  <si>
    <t>Гончарівська селищна рада с. Мажугівка</t>
  </si>
  <si>
    <t>021:000005:0000000508</t>
  </si>
  <si>
    <t>Гончарівська селищна рада с. Слабин</t>
  </si>
  <si>
    <t>021:000005:0000000503</t>
  </si>
  <si>
    <t>Гончарівська селищна рада с. Смолин</t>
  </si>
  <si>
    <t>021:000005:0000000509</t>
  </si>
  <si>
    <t>Гончарівська селищна рада с. Хатилова Гута</t>
  </si>
  <si>
    <t>021:000005:0000000507</t>
  </si>
  <si>
    <t>Гончарівська селищна рада с. Якубівка</t>
  </si>
  <si>
    <t>021:000005:0000000513</t>
  </si>
  <si>
    <t>Гончарівська селищна рада с. Жеведь</t>
  </si>
  <si>
    <t>021:000005:0000000510</t>
  </si>
  <si>
    <t>Гончарівська селищна рада с. Козероги</t>
  </si>
  <si>
    <t>021:000005:0000000511</t>
  </si>
  <si>
    <t>Гончарівська селищна рада с. Ліски</t>
  </si>
  <si>
    <t>021:000005:0000000505</t>
  </si>
  <si>
    <t>Гончарівська селищна рада с. Лісне</t>
  </si>
  <si>
    <t>021:086457:0000000013</t>
  </si>
  <si>
    <t>021:086457:0000000003</t>
  </si>
  <si>
    <t>021:086457:0000000025</t>
  </si>
  <si>
    <t>021:086457:0000000004</t>
  </si>
  <si>
    <t>021:086457:0000000016</t>
  </si>
  <si>
    <t>021:013778:0000000041</t>
  </si>
  <si>
    <t>Барська міська рада м.Бар</t>
  </si>
  <si>
    <t>021:064324:0000000024</t>
  </si>
  <si>
    <t>021:064324:0000000026</t>
  </si>
  <si>
    <t>021:064324:0000000025</t>
  </si>
  <si>
    <t>021:045288:0000000001</t>
  </si>
  <si>
    <t>Великобагачанська селищна рада, с.Перекопівка</t>
  </si>
  <si>
    <t>021:000005:0000000542</t>
  </si>
  <si>
    <t>021:019597:0000000009</t>
  </si>
  <si>
    <t>021:086970:0000000008</t>
  </si>
  <si>
    <t>021:086457:0000000006</t>
  </si>
  <si>
    <t>021:086457:0000000012</t>
  </si>
  <si>
    <t>021:086457:0000000011</t>
  </si>
  <si>
    <t>021:086457:0000000005</t>
  </si>
  <si>
    <t>021:086457:0000000007</t>
  </si>
  <si>
    <t>021:086457:0000000029</t>
  </si>
  <si>
    <t>021:086457:0000000032</t>
  </si>
  <si>
    <t>021:086457:0000000009</t>
  </si>
  <si>
    <t>021:086457:0000000008</t>
  </si>
  <si>
    <t>021:086457:0000000010</t>
  </si>
  <si>
    <t>021:086457:0000000015</t>
  </si>
  <si>
    <t>021:086457:0000000031</t>
  </si>
  <si>
    <t>021:086457:0000000023</t>
  </si>
  <si>
    <t>021:086457:0000000017</t>
  </si>
  <si>
    <t>021:049340:0000000001</t>
  </si>
  <si>
    <t>Ясінянська ТГ</t>
  </si>
  <si>
    <t>021:064324:0000000027</t>
  </si>
  <si>
    <t>021:019597:0000000010</t>
  </si>
  <si>
    <t>021:049537:0000000001</t>
  </si>
  <si>
    <t>021:000005:0000000515</t>
  </si>
  <si>
    <t>021:086457:0000000024</t>
  </si>
  <si>
    <t>021:086457:0000000027</t>
  </si>
  <si>
    <t>021:086457:0000000021</t>
  </si>
  <si>
    <t>021:086457:0000000014</t>
  </si>
  <si>
    <t>021:086457:0000000018</t>
  </si>
  <si>
    <t>021:086457:0000000019</t>
  </si>
  <si>
    <t>021:086457:0000000022</t>
  </si>
  <si>
    <t>021:086457:0000000026</t>
  </si>
  <si>
    <t>021:019252:0000000011</t>
  </si>
  <si>
    <t>4621200000</t>
  </si>
  <si>
    <t>Дрогобицька ТГ</t>
  </si>
  <si>
    <t>021:019252:0000000002</t>
  </si>
  <si>
    <t>021:019252:0000000001</t>
  </si>
  <si>
    <t>021:047345:0000000001</t>
  </si>
  <si>
    <t>Сенчанська сільська рада (Шкадрети)</t>
  </si>
  <si>
    <t>021:090557:0000000004</t>
  </si>
  <si>
    <t>021:090557:0000000001</t>
  </si>
  <si>
    <t>021:090557:0000000005</t>
  </si>
  <si>
    <t>021:090557:0000000002</t>
  </si>
  <si>
    <t>021:068439:0000000003</t>
  </si>
  <si>
    <t>Вараська міська рада с.Собіщиці</t>
  </si>
  <si>
    <t>021:000005:0000000514</t>
  </si>
  <si>
    <t>Заслучненська сільська рада, село Великі Зозулинці</t>
  </si>
  <si>
    <t>021:056084:0000000005</t>
  </si>
  <si>
    <t>021:014219:0000000001</t>
  </si>
  <si>
    <t>021:000005:0000000543</t>
  </si>
  <si>
    <t>с. Бригинці</t>
  </si>
  <si>
    <t>021:000005:0000000518</t>
  </si>
  <si>
    <t>с. Пізнє</t>
  </si>
  <si>
    <t>021:000005:0000000560</t>
  </si>
  <si>
    <t>с. Риків</t>
  </si>
  <si>
    <t>021:000005:0000000517</t>
  </si>
  <si>
    <t>с. Шапіхи</t>
  </si>
  <si>
    <t>021:000005:0000000516</t>
  </si>
  <si>
    <t>с. Шолойки</t>
  </si>
  <si>
    <t>021:059904:0000000002</t>
  </si>
  <si>
    <t>021:000007:0000000014</t>
  </si>
  <si>
    <t>4623681600</t>
  </si>
  <si>
    <t>Зимноводівська сільська рада</t>
  </si>
  <si>
    <t>021:019252:0000000003</t>
  </si>
  <si>
    <t>021:019252:0000000008</t>
  </si>
  <si>
    <t>021:019252:0000000007</t>
  </si>
  <si>
    <t>село Мачухи</t>
  </si>
  <si>
    <t>021:000005:0000000519</t>
  </si>
  <si>
    <t>Мачухівська ТГ</t>
  </si>
  <si>
    <t>село Снопове</t>
  </si>
  <si>
    <t>021:000005:0000000531</t>
  </si>
  <si>
    <t>021:000005:0000000522</t>
  </si>
  <si>
    <t>021:014752:0000000001</t>
  </si>
  <si>
    <t>021:076462:0000000002</t>
  </si>
  <si>
    <t>Вишківська селищна рада, с. Велятино</t>
  </si>
  <si>
    <t>021:049340:0000000002</t>
  </si>
  <si>
    <t>021:019252:0000000004</t>
  </si>
  <si>
    <t>021:019252:0000000009</t>
  </si>
  <si>
    <t>021:019252:0000000005</t>
  </si>
  <si>
    <t>село Кованчик</t>
  </si>
  <si>
    <t>021:000005:0000000521</t>
  </si>
  <si>
    <t>село Куклинці</t>
  </si>
  <si>
    <t>021:000005:0000000523</t>
  </si>
  <si>
    <t>село Мазурівка</t>
  </si>
  <si>
    <t>021:000005:0000000547</t>
  </si>
  <si>
    <t>021:047239:0000000001</t>
  </si>
  <si>
    <t>021:000005:0000000526</t>
  </si>
  <si>
    <t>021:096294:0000000002</t>
  </si>
  <si>
    <t>Краснокутська селищна рада</t>
  </si>
  <si>
    <t>Богодухівський район</t>
  </si>
  <si>
    <t>021:096294:0000000001</t>
  </si>
  <si>
    <t>Краснокітська селищна рада</t>
  </si>
  <si>
    <t>021:096294:0000000003</t>
  </si>
  <si>
    <t>021:086970:0000000006</t>
  </si>
  <si>
    <t>021:000005:0000000520</t>
  </si>
  <si>
    <t>с. Пісоцьке</t>
  </si>
  <si>
    <t>021:000005:0000000529</t>
  </si>
  <si>
    <t>с. Карасинівка</t>
  </si>
  <si>
    <t>021:000005:0000000524</t>
  </si>
  <si>
    <t>с. Мирне</t>
  </si>
  <si>
    <t>021:000005:0000000533</t>
  </si>
  <si>
    <t>с. Шуляки</t>
  </si>
  <si>
    <t>021:000005:0000000530</t>
  </si>
  <si>
    <t>с. Боярівка</t>
  </si>
  <si>
    <t>021:000005:0000000525</t>
  </si>
  <si>
    <t>с. Лемеші</t>
  </si>
  <si>
    <t>021:088287:0000000012</t>
  </si>
  <si>
    <t>0721855700</t>
  </si>
  <si>
    <t>Цуманська селищна територіальна громада, 0721855700:05:000:0444</t>
  </si>
  <si>
    <t>021:088287:0000000008</t>
  </si>
  <si>
    <t>Цуманська селищна територіальна громада, 0721880400:02:000:0337</t>
  </si>
  <si>
    <t>021:088287:0000000007</t>
  </si>
  <si>
    <t>Цуманська селищна територіальна громада, 0721855700:05:000:0443</t>
  </si>
  <si>
    <t>021:088287:0000000013</t>
  </si>
  <si>
    <t>Цуманська селищна територіальна громада, 0721880400:02:000:0339</t>
  </si>
  <si>
    <t>021:063354:0000000033</t>
  </si>
  <si>
    <t>Любарська селищна рада, с.Березівка</t>
  </si>
  <si>
    <t>021:091466:0000000007</t>
  </si>
  <si>
    <t>021:019252:0000000006</t>
  </si>
  <si>
    <t>021:019252:0000000010</t>
  </si>
  <si>
    <t>021:090557:0000000003</t>
  </si>
  <si>
    <t>село Васьки</t>
  </si>
  <si>
    <t>021:000005:0000000544</t>
  </si>
  <si>
    <t>021:000005:0000000527</t>
  </si>
  <si>
    <t>021:000005:0000000532</t>
  </si>
  <si>
    <t>021:034361:0000000004</t>
  </si>
  <si>
    <t>Лебединська міська рада, 5922986500:10:001:0572</t>
  </si>
  <si>
    <t>021:097735:0000000023</t>
  </si>
  <si>
    <t>Теофіпольська селищна рада, с.Бережинці</t>
  </si>
  <si>
    <t>021:029010:0000000001</t>
  </si>
  <si>
    <t>Шепетівська ТГ</t>
  </si>
  <si>
    <t>021:024471:0000000019</t>
  </si>
  <si>
    <t>021:088287:0000000009</t>
  </si>
  <si>
    <t>Цуманська селищна територіальна громада, 0721882400:04:000:0676</t>
  </si>
  <si>
    <t>021:088287:0000000010</t>
  </si>
  <si>
    <t>Цуманська селищна територіальна громада, 0721882400:04:000:0675</t>
  </si>
  <si>
    <t>021:088287:0000000011</t>
  </si>
  <si>
    <t>Цуманська селищна територіальна громада, 0721882400:04:000:0677</t>
  </si>
  <si>
    <t>021:029838:0000000005</t>
  </si>
  <si>
    <t>Новокиївська сільська рада</t>
  </si>
  <si>
    <t>Томаківський район</t>
  </si>
  <si>
    <t>021:029838:0000000003</t>
  </si>
  <si>
    <t>Новокиївський старостинський округ</t>
  </si>
  <si>
    <t>021:056149:0000000006</t>
  </si>
  <si>
    <t>Східницька ТГ</t>
  </si>
  <si>
    <t>021:056149:0000000001</t>
  </si>
  <si>
    <t>021:056149:0000000002</t>
  </si>
  <si>
    <t>021:056149:0000000004</t>
  </si>
  <si>
    <t>021:056149:0000000005</t>
  </si>
  <si>
    <t>021:056149:0000000003</t>
  </si>
  <si>
    <t>021:019366:0000000004</t>
  </si>
  <si>
    <t>021:000005:0000000528</t>
  </si>
  <si>
    <t>Заслучненська сільська рада, село Глібки</t>
  </si>
  <si>
    <t>021:000005:0000000539</t>
  </si>
  <si>
    <t>Пилипецька сільська рада</t>
  </si>
  <si>
    <t>021:034361:0000000003</t>
  </si>
  <si>
    <t>Лебединська міська рада, 5922982400:15:001:0465</t>
  </si>
  <si>
    <t>021:086970:0000000011</t>
  </si>
  <si>
    <t>021:043514:0000000003</t>
  </si>
  <si>
    <t>Лозуватська сільська рада</t>
  </si>
  <si>
    <t>Криворізький район</t>
  </si>
  <si>
    <t>021:043514:0000000002</t>
  </si>
  <si>
    <t>021:043514:0000000004</t>
  </si>
  <si>
    <t>021:043514:0000000001</t>
  </si>
  <si>
    <t>021:000005:0000000545</t>
  </si>
  <si>
    <t>021:000005:0000000568</t>
  </si>
  <si>
    <t>021:054478:0000000004</t>
  </si>
  <si>
    <t>021:054478:0000000005</t>
  </si>
  <si>
    <t>021:054478:0000000006</t>
  </si>
  <si>
    <t>021:086970:0000000007</t>
  </si>
  <si>
    <t>021:000005:0000000574</t>
  </si>
  <si>
    <t>с. Лихолітки</t>
  </si>
  <si>
    <t>021:000005:0000000554</t>
  </si>
  <si>
    <t>с. Нічогівка</t>
  </si>
  <si>
    <t>021:032463:0000000001</t>
  </si>
  <si>
    <t>Білківська сільська рада (с.Імстичово)</t>
  </si>
  <si>
    <t>021:012087:0000000002</t>
  </si>
  <si>
    <t>Красненська ТГ</t>
  </si>
  <si>
    <t>Золочівський район</t>
  </si>
  <si>
    <t>021:012087:0000000001</t>
  </si>
  <si>
    <t>021:047345:0000000002</t>
  </si>
  <si>
    <t>Сенчанська сільська рада</t>
  </si>
  <si>
    <t>021:047345:0000000003</t>
  </si>
  <si>
    <t>021:047345:0000000005</t>
  </si>
  <si>
    <t>021:047345:0000000006</t>
  </si>
  <si>
    <t>021:086970:0000000013</t>
  </si>
  <si>
    <t>021:086970:0000000014</t>
  </si>
  <si>
    <t>021:086970:0000000010</t>
  </si>
  <si>
    <t>021:086970:0000000015</t>
  </si>
  <si>
    <t>021:086970:0000000012</t>
  </si>
  <si>
    <t>021:086970:0000000009</t>
  </si>
  <si>
    <t>021:038712:0000000002</t>
  </si>
  <si>
    <t>Леськівська сільська рада</t>
  </si>
  <si>
    <t>021:038712:0000000001</t>
  </si>
  <si>
    <t>021:028174:0000000003</t>
  </si>
  <si>
    <t>Білозірська сільська рада</t>
  </si>
  <si>
    <t>021:028174:0000000004</t>
  </si>
  <si>
    <t>021:028174:0000000001</t>
  </si>
  <si>
    <t>021:028174:0000000002</t>
  </si>
  <si>
    <t>021:000005:0000000538</t>
  </si>
  <si>
    <t>с. Гавиноси Окнянської селищної ради</t>
  </si>
  <si>
    <t>021:000005:0000000548</t>
  </si>
  <si>
    <t>с. Гулянка Окнянської селищної ради</t>
  </si>
  <si>
    <t>021:000005:0000000534</t>
  </si>
  <si>
    <t>с. Дубове Окнянської селищної ради</t>
  </si>
  <si>
    <t>021:000005:0000000535</t>
  </si>
  <si>
    <t>с. Маяки Окнянської селищної ради</t>
  </si>
  <si>
    <t>021:000005:0000000540</t>
  </si>
  <si>
    <t>с. Ставрове Окнянської селищної ради</t>
  </si>
  <si>
    <t>021:000005:0000000552</t>
  </si>
  <si>
    <t>с. Ткаченка Окнянської селищної ради</t>
  </si>
  <si>
    <t>021:000005:0000000561</t>
  </si>
  <si>
    <t>с. Тригради Окнянської селищної ради</t>
  </si>
  <si>
    <t>021:017614:0000000003</t>
  </si>
  <si>
    <t>0724587802</t>
  </si>
  <si>
    <t>Доросинівська сільська рада,с.Вітоніж</t>
  </si>
  <si>
    <t>021:017614:0000000004</t>
  </si>
  <si>
    <t>0724584505</t>
  </si>
  <si>
    <t>Доросинівська сільська рада,с.Раймісто</t>
  </si>
  <si>
    <t>021:017614:0000000001</t>
  </si>
  <si>
    <t>0724581001</t>
  </si>
  <si>
    <t>Доросинівська сільська рада,с.Ворончин</t>
  </si>
  <si>
    <t>021:011654:0000000002</t>
  </si>
  <si>
    <t>Білківська сільська рада с. Великий Раковець</t>
  </si>
  <si>
    <t>021:011654:0000000001</t>
  </si>
  <si>
    <t>Білківська сільська рада, с. Заболотне</t>
  </si>
  <si>
    <t>021:081766:0000000002</t>
  </si>
  <si>
    <t>Сколівська ТГ</t>
  </si>
  <si>
    <t>021:081766:0000000001</t>
  </si>
  <si>
    <t>021:064324:0000000028</t>
  </si>
  <si>
    <t>021:000005:0000000557</t>
  </si>
  <si>
    <t>с. Римарівка Окнянської селищної ради</t>
  </si>
  <si>
    <t>021:000005:0000000541</t>
  </si>
  <si>
    <t>с. Довжанка Окнянської селищної ради</t>
  </si>
  <si>
    <t>021:000005:0000000559</t>
  </si>
  <si>
    <t>с. Антонівка Окнянської селищної ради</t>
  </si>
  <si>
    <t>021:047345:0000000004</t>
  </si>
  <si>
    <t>021:086555:0000000001</t>
  </si>
  <si>
    <t>021:057706:0000000001</t>
  </si>
  <si>
    <t>021:086457:0000000033</t>
  </si>
  <si>
    <t>021:084621:0000000001</t>
  </si>
  <si>
    <t>Первозванівська сільська територіальна громада</t>
  </si>
  <si>
    <t>021:032540:0000000005</t>
  </si>
  <si>
    <t>021:098937:0000000005</t>
  </si>
  <si>
    <t>Дмитрушківська сільська рада</t>
  </si>
  <si>
    <t>021:000002:0000000026</t>
  </si>
  <si>
    <t>Носівська міська рада</t>
  </si>
  <si>
    <t>021:062472:0000000001</t>
  </si>
  <si>
    <t>021:086970:0000000018</t>
  </si>
  <si>
    <t>021:067044:0000000004</t>
  </si>
  <si>
    <t>Мошнівська сільська рада</t>
  </si>
  <si>
    <t>021:067044:0000000002</t>
  </si>
  <si>
    <t>021:067044:0000000001</t>
  </si>
  <si>
    <t>021:067044:0000000003</t>
  </si>
  <si>
    <t>021:000002:0000000029</t>
  </si>
  <si>
    <t>Бобровицька міська рада</t>
  </si>
  <si>
    <t>021:086457:0000000034</t>
  </si>
  <si>
    <t>021:033427:0000000008</t>
  </si>
  <si>
    <t>Погребищенська міська рада с.Педоси</t>
  </si>
  <si>
    <t>021:033427:0000000006</t>
  </si>
  <si>
    <t>Погребищенська міська рада с.Очеретня</t>
  </si>
  <si>
    <t>021:033427:0000000007</t>
  </si>
  <si>
    <t>Погребищенська міська рада с.Малинки</t>
  </si>
  <si>
    <t>021:000002:0000000025</t>
  </si>
  <si>
    <t>1223700000</t>
  </si>
  <si>
    <t>021:029838:0000000004</t>
  </si>
  <si>
    <t>021:029838:0000000006</t>
  </si>
  <si>
    <t>021:029838:0000000007</t>
  </si>
  <si>
    <t>021:029838:0000000001</t>
  </si>
  <si>
    <t>021:029838:0000000002</t>
  </si>
  <si>
    <t>021:000005:0000000551</t>
  </si>
  <si>
    <t>с.Грабівка</t>
  </si>
  <si>
    <t>021:000005:0000000565</t>
  </si>
  <si>
    <t>с.Лука</t>
  </si>
  <si>
    <t>021:000005:0000000566</t>
  </si>
  <si>
    <t>с.Ліщин</t>
  </si>
  <si>
    <t>021:000005:0000000569</t>
  </si>
  <si>
    <t>с.Зарічани</t>
  </si>
  <si>
    <t>021:000005:0000000572</t>
  </si>
  <si>
    <t>с.Туровець</t>
  </si>
  <si>
    <t>021:000005:0000000586</t>
  </si>
  <si>
    <t>с.Скоморохи</t>
  </si>
  <si>
    <t>021:000005:0000000558</t>
  </si>
  <si>
    <t>с.Тарасівка</t>
  </si>
  <si>
    <t>021:000005:0000000546</t>
  </si>
  <si>
    <t>с.Лісівщина</t>
  </si>
  <si>
    <t>021:000005:0000000549</t>
  </si>
  <si>
    <t>с.Піски</t>
  </si>
  <si>
    <t>021:013776:0000000001</t>
  </si>
  <si>
    <t>Білківська сільська рада ( с.Луково)</t>
  </si>
  <si>
    <t>021:088898:0000000020</t>
  </si>
  <si>
    <t>021:027335:0000000001</t>
  </si>
  <si>
    <t>Війтовецька селищна рада, с. Порохня</t>
  </si>
  <si>
    <t>021:055395:0000000022</t>
  </si>
  <si>
    <t>021:055395:0000000021</t>
  </si>
  <si>
    <t>021:032540:0000000006</t>
  </si>
  <si>
    <t>021:000005:0000000555</t>
  </si>
  <si>
    <t>Таврійська сільська територіальна громада</t>
  </si>
  <si>
    <t>021:047345:0000000007</t>
  </si>
  <si>
    <t>021:000004:0000000026</t>
  </si>
  <si>
    <t>Роганська селищна територіальна громада</t>
  </si>
  <si>
    <t>021:000005:0000000556</t>
  </si>
  <si>
    <t>с. Горбачі</t>
  </si>
  <si>
    <t>021:000005:0000000550</t>
  </si>
  <si>
    <t>с. Корніїв</t>
  </si>
  <si>
    <t>021:000002:0000000028</t>
  </si>
  <si>
    <t>021:000002:0000000030</t>
  </si>
  <si>
    <t>021:000002:0000000027</t>
  </si>
  <si>
    <t>021:000005:0000000583</t>
  </si>
  <si>
    <t>с. Дібрівне</t>
  </si>
  <si>
    <t>021:000005:0000000553</t>
  </si>
  <si>
    <t>с. Смичин</t>
  </si>
  <si>
    <t>021:073887:0000000001</t>
  </si>
  <si>
    <t>смт Томашпіль</t>
  </si>
  <si>
    <t>021:034310:0000000001</t>
  </si>
  <si>
    <t>021:079340:0000000001</t>
  </si>
  <si>
    <t>місто Сквира</t>
  </si>
  <si>
    <t>021:061528:0000000001</t>
  </si>
  <si>
    <t>021:066128:0000000001</t>
  </si>
  <si>
    <t>021:032075:0000000001</t>
  </si>
  <si>
    <t>Золочівська ТГ</t>
  </si>
  <si>
    <t>021:032075:0000000002</t>
  </si>
  <si>
    <t>021:000005:0000000564</t>
  </si>
  <si>
    <t>с. Півнівщина</t>
  </si>
  <si>
    <t>021:000005:0000000587</t>
  </si>
  <si>
    <t>с. Політрудня</t>
  </si>
  <si>
    <t>021:017614:0000000002</t>
  </si>
  <si>
    <t>0724587801</t>
  </si>
  <si>
    <t>Доросинівська сільська рада,с.Ясенівка</t>
  </si>
  <si>
    <t>021:024861:0000000001</t>
  </si>
  <si>
    <t>Нересницька сільська територіальна громада, с. Вишоватий</t>
  </si>
  <si>
    <t>021:024861:0000000002</t>
  </si>
  <si>
    <t>Нересницька сільська територіальна громада, с. Терново</t>
  </si>
  <si>
    <t>021:000005:0000000580</t>
  </si>
  <si>
    <t>Середнянська селищна територіальна громаадда</t>
  </si>
  <si>
    <t>021:043118:0000000001</t>
  </si>
  <si>
    <t>Петрівсько-Роменська сільська рада</t>
  </si>
  <si>
    <t>021:047345:0000000014</t>
  </si>
  <si>
    <t>021:043118:0000000003</t>
  </si>
  <si>
    <t>021:000005:0000000582</t>
  </si>
  <si>
    <t>Корнинська сільська рада, с.Загороща</t>
  </si>
  <si>
    <t>021:000005:0000000562</t>
  </si>
  <si>
    <t>Вирівська сільська рада</t>
  </si>
  <si>
    <t>021:000005:0000000563</t>
  </si>
  <si>
    <t>021:047345:0000000016</t>
  </si>
  <si>
    <t>021:043118:0000000002</t>
  </si>
  <si>
    <t>021:043118:0000000004</t>
  </si>
  <si>
    <t>021:043118:0000000005</t>
  </si>
  <si>
    <t>021:056084:0000000007</t>
  </si>
  <si>
    <t>021:033427:0000000009</t>
  </si>
  <si>
    <t>Погребищенська міська рада с.Плисків</t>
  </si>
  <si>
    <t>021:074651:0000000001</t>
  </si>
  <si>
    <t>Лука-Мелешківська рада с.Хижинці</t>
  </si>
  <si>
    <t>021:019784:0000000002</t>
  </si>
  <si>
    <t>Барашівська сільська рада, с.Неділище</t>
  </si>
  <si>
    <t>021:019784:0000000003</t>
  </si>
  <si>
    <t>Барашівська сільська рада, с.Сімаківка</t>
  </si>
  <si>
    <t>021:019784:0000000001</t>
  </si>
  <si>
    <t>Барашівська сільська рада, смт Яблунець</t>
  </si>
  <si>
    <t>021:019784:0000000004</t>
  </si>
  <si>
    <t>Барашівська сільська рада, с.Зелениця</t>
  </si>
  <si>
    <t>021:024861:0000000003</t>
  </si>
  <si>
    <t>Нересницька сільська рада, с. Петрушів</t>
  </si>
  <si>
    <t>021:000004:0000000027</t>
  </si>
  <si>
    <t>Бородянська селищна рада смт. Бородянка</t>
  </si>
  <si>
    <t>021:062762:0000000001</t>
  </si>
  <si>
    <t>Богуславська міська рада, 3220681400:03:003:0014</t>
  </si>
  <si>
    <t>021:035890:0000000013</t>
  </si>
  <si>
    <t>021:035890:0000000010</t>
  </si>
  <si>
    <t>021:035890:0000000014</t>
  </si>
  <si>
    <t>021:035890:0000000011</t>
  </si>
  <si>
    <t>021:035890:0000000012</t>
  </si>
  <si>
    <t>021:000007:0000000015</t>
  </si>
  <si>
    <t>4623610100</t>
  </si>
  <si>
    <t>Пустомитівська міська рада</t>
  </si>
  <si>
    <t>021:000007:0000000017</t>
  </si>
  <si>
    <t>021:000007:0000000019</t>
  </si>
  <si>
    <t>021:047345:0000000017</t>
  </si>
  <si>
    <t>021:034949:0000000001</t>
  </si>
  <si>
    <t>021:000005:0000000567</t>
  </si>
  <si>
    <t>с. Солоний Яр</t>
  </si>
  <si>
    <t>021:097735:0000000024</t>
  </si>
  <si>
    <t>Теофіпольська селищна рада, с.Немиринці</t>
  </si>
  <si>
    <t>021:097735:0000000025</t>
  </si>
  <si>
    <t>Теофіпольська селищна рада, с.Волиця</t>
  </si>
  <si>
    <t>021:021083:0000000009</t>
  </si>
  <si>
    <t>021:000002:0000000031</t>
  </si>
  <si>
    <t>021:059301:0000000002</t>
  </si>
  <si>
    <t>Нараївська ОТГ с. Писарівка</t>
  </si>
  <si>
    <t>021:059301:0000000001</t>
  </si>
  <si>
    <t>Нараївська ОТГ с. Рекшин</t>
  </si>
  <si>
    <t>021:059301:0000000007</t>
  </si>
  <si>
    <t>Нараївська ОТГ с. Вербів</t>
  </si>
  <si>
    <t>021:059301:0000000003</t>
  </si>
  <si>
    <t>Нараївська ОТГ с. Двірці</t>
  </si>
  <si>
    <t>021:059301:0000000005</t>
  </si>
  <si>
    <t>Нараївська ОТГ с. Волиця</t>
  </si>
  <si>
    <t>021:059301:0000000006</t>
  </si>
  <si>
    <t>Нараївська ОТГ с. Поточани</t>
  </si>
  <si>
    <t>021:059301:0000000004</t>
  </si>
  <si>
    <t>Нараївська ОТГ с. Стриганці</t>
  </si>
  <si>
    <t>021:095096:0000000001</t>
  </si>
  <si>
    <t>021:000005:0000000578</t>
  </si>
  <si>
    <t>021:038829:0000000010</t>
  </si>
  <si>
    <t>Олександрійська міська рада, 3520383500:02:000:7501</t>
  </si>
  <si>
    <t>021:000007:0000000016</t>
  </si>
  <si>
    <t>5121010100</t>
  </si>
  <si>
    <t>Біляївська міська територіальна громада</t>
  </si>
  <si>
    <t>021:076444:0000000001</t>
  </si>
  <si>
    <t>021:027131:0000000001</t>
  </si>
  <si>
    <t>021:052933:0000000001</t>
  </si>
  <si>
    <t>021:043802:0000000001</t>
  </si>
  <si>
    <t>021:090340:0000000001</t>
  </si>
  <si>
    <t>021:066875:0000000001</t>
  </si>
  <si>
    <t>021:014540:0000000001</t>
  </si>
  <si>
    <t>021:014141:0000000001</t>
  </si>
  <si>
    <t>021:051152:0000000001</t>
  </si>
  <si>
    <t>021:081305:0000000001</t>
  </si>
  <si>
    <t>021:044594:0000000001</t>
  </si>
  <si>
    <t>021:034896:0000000001</t>
  </si>
  <si>
    <t>021:000004:0000000028</t>
  </si>
  <si>
    <t>смт Слатине</t>
  </si>
  <si>
    <t>021:055900:0000000004</t>
  </si>
  <si>
    <t>Попільнянська територіальна громада, с. Бухалівщина</t>
  </si>
  <si>
    <t>021:000005:0000000577</t>
  </si>
  <si>
    <t>Бородянська селищна рада, с. Дружня</t>
  </si>
  <si>
    <t>021:000005:0000000579</t>
  </si>
  <si>
    <t>Дашівська селищна рада</t>
  </si>
  <si>
    <t>021:000005:0000000585</t>
  </si>
  <si>
    <t>021:000002:0000000032</t>
  </si>
  <si>
    <t>021:000007:0000000020</t>
  </si>
  <si>
    <t>1223780800</t>
  </si>
  <si>
    <t>Петриківська сільська рада</t>
  </si>
  <si>
    <t>021:055900:0000000001</t>
  </si>
  <si>
    <t>Попільнянська територіальна громада, с. Котлярка</t>
  </si>
  <si>
    <t>021:071439:0000000001</t>
  </si>
  <si>
    <t>Томашівська сільська рада (с. Дідівщина)</t>
  </si>
  <si>
    <t>021:038829:0000000011</t>
  </si>
  <si>
    <t>Олександрійська міська рада, 3520382100:02:000:1327</t>
  </si>
  <si>
    <t>021:038829:0000000018</t>
  </si>
  <si>
    <t>Олександрійська міська рада,3520382100:02:000:1331</t>
  </si>
  <si>
    <t>021:038829:0000000020</t>
  </si>
  <si>
    <t>Олександрійська міська рада,3520382100:02:001:0039</t>
  </si>
  <si>
    <t>021:038829:0000000012</t>
  </si>
  <si>
    <t>Олександрійська міська рада,3520383500:02:000:8002</t>
  </si>
  <si>
    <t>021:038829:0000000016</t>
  </si>
  <si>
    <t>Олександрійська міська рада, 3520382100:02:000:7519</t>
  </si>
  <si>
    <t>021:038829:0000000013</t>
  </si>
  <si>
    <t>Олександрійська міська рада,3520382100:02:000:1330</t>
  </si>
  <si>
    <t>021:038829:0000000015</t>
  </si>
  <si>
    <t>Олександрійська міська рада,3520382100:02:000:1326</t>
  </si>
  <si>
    <t>021:038829:0000000014</t>
  </si>
  <si>
    <t>Олександрійська міська рада,3520382100:02:000:1329</t>
  </si>
  <si>
    <t>021:000005:0000000575</t>
  </si>
  <si>
    <t>021:069525:0000000002</t>
  </si>
  <si>
    <t>Рокитнівська селишна рада смт.Рокитне</t>
  </si>
  <si>
    <t>021:039275:0000000016</t>
  </si>
  <si>
    <t>021:000005:0000000571</t>
  </si>
  <si>
    <t>021:090128:0000000001</t>
  </si>
  <si>
    <t>021:046608:0000000003</t>
  </si>
  <si>
    <t>021:000005:0000000570</t>
  </si>
  <si>
    <t>с. Хрипівка</t>
  </si>
  <si>
    <t>021:017614:0000000005</t>
  </si>
  <si>
    <t>0724581003</t>
  </si>
  <si>
    <t>Доросинівська сільська рада,с.Студині</t>
  </si>
  <si>
    <t>021:000005:0000000581</t>
  </si>
  <si>
    <t>Березівська сільська рада</t>
  </si>
  <si>
    <t>021:000005:0000000573</t>
  </si>
  <si>
    <t>021:063354:0000000036</t>
  </si>
  <si>
    <t>Любарська селищна рада, смт Любар</t>
  </si>
  <si>
    <t>021:063354:0000000037</t>
  </si>
  <si>
    <t>Любарська селищна рада, с.Провалівка</t>
  </si>
  <si>
    <t>021:000005:0000000584</t>
  </si>
  <si>
    <t>021:063354:0000000038</t>
  </si>
  <si>
    <t>Любарська селищна рада, с.Пединка</t>
  </si>
  <si>
    <t>021:079493:0000000001</t>
  </si>
  <si>
    <t>021:050728:0000000001</t>
  </si>
  <si>
    <t>021:070842:0000000001</t>
  </si>
  <si>
    <t>021:000007:0000000018</t>
  </si>
  <si>
    <t>021:047345:0000000011</t>
  </si>
  <si>
    <t>021:047345:0000000012</t>
  </si>
  <si>
    <t>021:047345:0000000013</t>
  </si>
  <si>
    <t>021:047345:0000000008</t>
  </si>
  <si>
    <t>021:047345:0000000010</t>
  </si>
  <si>
    <t>021:047345:0000000009</t>
  </si>
  <si>
    <t>021:000002:0000000034</t>
  </si>
  <si>
    <t>021:079138:0000000001</t>
  </si>
  <si>
    <t>Радомишльська територіальна громада, с. Став-Слобода</t>
  </si>
  <si>
    <t>021:055900:0000000002</t>
  </si>
  <si>
    <t>Попільнянська територіальна громада, с. Соколів Брід</t>
  </si>
  <si>
    <t>021:079138:0000000003</t>
  </si>
  <si>
    <t>Радомишльська територіальна громада, с. Поташня</t>
  </si>
  <si>
    <t>021:019624:0000000001</t>
  </si>
  <si>
    <t>Берегівська міська рада</t>
  </si>
  <si>
    <t>021:055617:0000000013</t>
  </si>
  <si>
    <t>Новицька сільська територіальна громада</t>
  </si>
  <si>
    <t>021:062762:0000000003</t>
  </si>
  <si>
    <t>Богуславська міська рада,3220681400:03:007:0040</t>
  </si>
  <si>
    <t>021:000005:0000000592</t>
  </si>
  <si>
    <t>021:000005:0000000576</t>
  </si>
  <si>
    <t>с. Лещенки</t>
  </si>
  <si>
    <t>021:052031:0000000008</t>
  </si>
  <si>
    <t>Новоушицька селищна рада</t>
  </si>
  <si>
    <t>021:099511:0000000003</t>
  </si>
  <si>
    <t>021:099511:0000000004</t>
  </si>
  <si>
    <t>021:099511:0000000005</t>
  </si>
  <si>
    <t>021:055900:0000000003</t>
  </si>
  <si>
    <t>Попільнянська територіальна громада, с. Паволоч</t>
  </si>
  <si>
    <t>021:069581:0000000001</t>
  </si>
  <si>
    <t>Овруцька територіальна громада, с. Кирдани</t>
  </si>
  <si>
    <t>021:062762:0000000004</t>
  </si>
  <si>
    <t>Богуславська міська рада,3220687300:03:015:0027</t>
  </si>
  <si>
    <t>021:062762:0000000002</t>
  </si>
  <si>
    <t>Богуславська міська рада,3220687300:03:014:0021</t>
  </si>
  <si>
    <t>021:089620:0000000001</t>
  </si>
  <si>
    <t>Кожанська селищна рада, 3224955600:01:006:0016</t>
  </si>
  <si>
    <t>021:047345:0000000015</t>
  </si>
  <si>
    <t>021:052031:0000000005</t>
  </si>
  <si>
    <t>021:052031:0000000006</t>
  </si>
  <si>
    <t>021:052031:0000000007</t>
  </si>
  <si>
    <t>021:079138:0000000002</t>
  </si>
  <si>
    <t>Радомишльська територіальна громада, с. Кочерів</t>
  </si>
  <si>
    <t>021:099079:0000000001</t>
  </si>
  <si>
    <t>Фурсівська сільська рада, 3220488300:05:004:0473</t>
  </si>
  <si>
    <t>021:086970:0000000016</t>
  </si>
  <si>
    <t>Розсошанська сільська рада, с. Карпівці</t>
  </si>
  <si>
    <t>021:086970:0000000017</t>
  </si>
  <si>
    <t>Розсошанська сільська рада, с. Ружичанка</t>
  </si>
  <si>
    <t>021:000002:0000000035</t>
  </si>
  <si>
    <t>021:000002:0000000033</t>
  </si>
  <si>
    <t>021:000002:0000000038</t>
  </si>
  <si>
    <t>021:000002:0000000037</t>
  </si>
  <si>
    <t>021:000002:0000000036</t>
  </si>
  <si>
    <t>Миколаївська сільська рада</t>
  </si>
  <si>
    <t>021:089964:0000000001</t>
  </si>
  <si>
    <t>Городоцька селищна територіальна громада</t>
  </si>
  <si>
    <t>Житомирськийрайон</t>
  </si>
  <si>
    <t>021:019784:0000000005</t>
  </si>
  <si>
    <t>Барашівська сільська рада, с.Рясне</t>
  </si>
  <si>
    <t>021:038829:0000000022</t>
  </si>
  <si>
    <t>Олександрійська міська рада, 3510390400:02:000:7502</t>
  </si>
  <si>
    <t>021:051000:0000000001</t>
  </si>
  <si>
    <t>021:077527:0000000009</t>
  </si>
  <si>
    <t>5325782600</t>
  </si>
  <si>
    <t>Великосорочинська ТГ</t>
  </si>
  <si>
    <t>021:077527:0000000007</t>
  </si>
  <si>
    <t>021:077527:0000000002</t>
  </si>
  <si>
    <t>021:077527:0000000011</t>
  </si>
  <si>
    <t>021:077527:0000000006</t>
  </si>
  <si>
    <t>Шишацький район</t>
  </si>
  <si>
    <t>021:077527:0000000003</t>
  </si>
  <si>
    <t>021:077527:0000000001</t>
  </si>
  <si>
    <t>021:077527:0000000008</t>
  </si>
  <si>
    <t>021:077527:0000000005</t>
  </si>
  <si>
    <t>021:077527:0000000010</t>
  </si>
  <si>
    <t>село Мартинівка</t>
  </si>
  <si>
    <t>021:000005:0000000609</t>
  </si>
  <si>
    <t>021:027335:0000000002</t>
  </si>
  <si>
    <t>Війтовецька селищна рада, смт Війтівці</t>
  </si>
  <si>
    <t>021:000002:0000000041</t>
  </si>
  <si>
    <t>021:053508:0000000001</t>
  </si>
  <si>
    <t>Агрономічна сільська рада</t>
  </si>
  <si>
    <t>021:089964:0000000002</t>
  </si>
  <si>
    <t>021:000004:0000000029</t>
  </si>
  <si>
    <t>смт.Завалля</t>
  </si>
  <si>
    <t>021:069375:0000000002</t>
  </si>
  <si>
    <t>021:043118:0000000006</t>
  </si>
  <si>
    <t>021:077527:0000000004</t>
  </si>
  <si>
    <t>021:064661:0000000001</t>
  </si>
  <si>
    <t>Купчинецька сільська рада с. Яструбове</t>
  </si>
  <si>
    <t>021:012946:0000000010</t>
  </si>
  <si>
    <t>Ржищівська міська рада (с. Панікарча)</t>
  </si>
  <si>
    <t>021:012946:0000000011</t>
  </si>
  <si>
    <t>Ржищівська міська рада (м. Ржищів)</t>
  </si>
  <si>
    <t>021:012946:0000000012</t>
  </si>
  <si>
    <t>Ржищівська міська рада (с. Юшки)</t>
  </si>
  <si>
    <t>021:000005:0000000589</t>
  </si>
  <si>
    <t>с.Могильне</t>
  </si>
  <si>
    <t>021:000005:0000000613</t>
  </si>
  <si>
    <t>с.Чемерпіль</t>
  </si>
  <si>
    <t>021:000005:0000000590</t>
  </si>
  <si>
    <t>с.Червоні Маяки</t>
  </si>
  <si>
    <t>021:000005:0000000599</t>
  </si>
  <si>
    <t>с.Тракт</t>
  </si>
  <si>
    <t>021:000005:0000000605</t>
  </si>
  <si>
    <t>с.Ташлик</t>
  </si>
  <si>
    <t>021:000005:0000000591</t>
  </si>
  <si>
    <t>с.Кленове</t>
  </si>
  <si>
    <t>021:000005:0000000600</t>
  </si>
  <si>
    <t>с.Жакчик</t>
  </si>
  <si>
    <t>021:000005:0000000593</t>
  </si>
  <si>
    <t>с.Вільховецьке</t>
  </si>
  <si>
    <t>021:000005:0000000596</t>
  </si>
  <si>
    <t>с.Березівка</t>
  </si>
  <si>
    <t>021:062043:0000000001</t>
  </si>
  <si>
    <t>Заболотцівська ТГ</t>
  </si>
  <si>
    <t>021:074479:0000000001</t>
  </si>
  <si>
    <t>Петровірівська сільська рада</t>
  </si>
  <si>
    <t>021:074479:0000000002</t>
  </si>
  <si>
    <t>5125481000</t>
  </si>
  <si>
    <t>021:074479:0000000008</t>
  </si>
  <si>
    <t>021:074479:0000000007</t>
  </si>
  <si>
    <t>021:074479:0000000004</t>
  </si>
  <si>
    <t>021:074479:0000000003</t>
  </si>
  <si>
    <t>021:074479:0000000005</t>
  </si>
  <si>
    <t>021:074479:0000000006</t>
  </si>
  <si>
    <t>021:000005:0000000598</t>
  </si>
  <si>
    <t>Корнинська сільська рада, с.Корнин</t>
  </si>
  <si>
    <t>021:055395:0000000023</t>
  </si>
  <si>
    <t>021:000005:0000000627</t>
  </si>
  <si>
    <t>с. Пекурівка</t>
  </si>
  <si>
    <t>021:000002:0000000040</t>
  </si>
  <si>
    <t>021:000002:0000000039</t>
  </si>
  <si>
    <t>021:010150:0000000006</t>
  </si>
  <si>
    <t>Мурафська сільська рада с.Клекотина</t>
  </si>
  <si>
    <t>021:000004:0000000030</t>
  </si>
  <si>
    <t>смт.Салькове</t>
  </si>
  <si>
    <t>021:000005:0000000610</t>
  </si>
  <si>
    <t>с.Таужне</t>
  </si>
  <si>
    <t>021:054478:0000000007</t>
  </si>
  <si>
    <t>021:096121:0000000001</t>
  </si>
  <si>
    <t>Турківська ТГ</t>
  </si>
  <si>
    <t>021:000005:0000000601</t>
  </si>
  <si>
    <t>021:000005:0000000588</t>
  </si>
  <si>
    <t>021:000005:0000000621</t>
  </si>
  <si>
    <t>021:000005:0000000597</t>
  </si>
  <si>
    <t>021:038829:0000000019</t>
  </si>
  <si>
    <t>Олександрійська міська рада,3520382100:02:001:0037</t>
  </si>
  <si>
    <t>021:038829:0000000017</t>
  </si>
  <si>
    <t>Олександрійська міська рада,3510390400:02:000:0286</t>
  </si>
  <si>
    <t>021:038829:0000000021</t>
  </si>
  <si>
    <t>Олександрійська міська рада,3520382100:02:000:1322</t>
  </si>
  <si>
    <t>021:000005:0000000612</t>
  </si>
  <si>
    <t>021:000005:0000000594</t>
  </si>
  <si>
    <t>021:073171:0000000035</t>
  </si>
  <si>
    <t>Гощанська селищна,5621287800:04:002:0142</t>
  </si>
  <si>
    <t>021:000005:0000000595</t>
  </si>
  <si>
    <t>Корнинська сільська рада, с.Порозове</t>
  </si>
  <si>
    <t>021:073171:0000000036</t>
  </si>
  <si>
    <t>Гощанська селищна, 5621285400:01:006:0002</t>
  </si>
  <si>
    <t>021:080571:0000000011</t>
  </si>
  <si>
    <t>021:095096:0000000002</t>
  </si>
  <si>
    <t>021:021892:0000000008</t>
  </si>
  <si>
    <t>0723310100</t>
  </si>
  <si>
    <t>021:074365:0000000002</t>
  </si>
  <si>
    <t>021:055900:0000000006</t>
  </si>
  <si>
    <t>Попільнянська територіальна громада, с. Рудка</t>
  </si>
  <si>
    <t>021:029937:0000000003</t>
  </si>
  <si>
    <t>Рахівська міська територіальна громада, м. Рахів</t>
  </si>
  <si>
    <t>021:028195:0000000001</t>
  </si>
  <si>
    <t>Понінківська ТГ</t>
  </si>
  <si>
    <t>021:040518:0000000014</t>
  </si>
  <si>
    <t>021:040518:0000000013</t>
  </si>
  <si>
    <t>021:000005:0000000602</t>
  </si>
  <si>
    <t>Ставчанська сільська рада</t>
  </si>
  <si>
    <t>021:036342:0000000001</t>
  </si>
  <si>
    <t>Ковельська ТГ</t>
  </si>
  <si>
    <t>021:017614:0000000008</t>
  </si>
  <si>
    <t>0724587201</t>
  </si>
  <si>
    <t>Доросинівська сільська рада,с.Щурин</t>
  </si>
  <si>
    <t>021:055900:0000000007</t>
  </si>
  <si>
    <t>Попільнянська територіальна громада, с. Миролюбівка</t>
  </si>
  <si>
    <t>021:018243:0000000025</t>
  </si>
  <si>
    <t>Голованівська селищна рада</t>
  </si>
  <si>
    <t>021:018243:0000000024</t>
  </si>
  <si>
    <t>021:015609:0000000009</t>
  </si>
  <si>
    <t>Новгородківська селищна рада, с.Спасове</t>
  </si>
  <si>
    <t>Кропивницького району</t>
  </si>
  <si>
    <t>021:015609:0000000004</t>
  </si>
  <si>
    <t>Новгородківська селищна рада, с.Петрокорбівка</t>
  </si>
  <si>
    <t>021:015609:0000000001</t>
  </si>
  <si>
    <t>Новгородківська селищна рада, с.Козирівка</t>
  </si>
  <si>
    <t>021:015609:0000000011</t>
  </si>
  <si>
    <t>Новгородківська селищна рада, с.Інгуло-Кам'янка</t>
  </si>
  <si>
    <t>021:015609:0000000014</t>
  </si>
  <si>
    <t>3523484703</t>
  </si>
  <si>
    <t>Новгородківська селищна рада, с.Дубівка</t>
  </si>
  <si>
    <t>021:015609:0000000012</t>
  </si>
  <si>
    <t>Новгородківська селищна рада, с.Воронцівка</t>
  </si>
  <si>
    <t>021:015609:0000000003</t>
  </si>
  <si>
    <t>Новгородківська селищна рада, с.Веселе</t>
  </si>
  <si>
    <t>021:015609:0000000008</t>
  </si>
  <si>
    <t>Новгородківська селищна рада, с.Бережинка</t>
  </si>
  <si>
    <t>021:015609:0000000002</t>
  </si>
  <si>
    <t>Новгородківська селищна рада, с.Ольгівка</t>
  </si>
  <si>
    <t>021:015609:0000000010</t>
  </si>
  <si>
    <t>Новгородківська селищна рада, с.Перше Травня</t>
  </si>
  <si>
    <t>021:015609:0000000005</t>
  </si>
  <si>
    <t>Новгородківська селищна рада, с.Білопіль</t>
  </si>
  <si>
    <t>021:015609:0000000013</t>
  </si>
  <si>
    <t>Новгородківська селищна рада, с.Новоандріївка</t>
  </si>
  <si>
    <t>021:018243:0000000023</t>
  </si>
  <si>
    <t>021:018243:0000000028</t>
  </si>
  <si>
    <t>021:015609:0000000006</t>
  </si>
  <si>
    <t>Новгородківська селищна рада</t>
  </si>
  <si>
    <t>021:018243:0000000026</t>
  </si>
  <si>
    <t>021:019042:0000000001</t>
  </si>
  <si>
    <t>Рівнянська сільська територіальна громада</t>
  </si>
  <si>
    <t>021:019042:0000000002</t>
  </si>
  <si>
    <t>021:018243:0000000022</t>
  </si>
  <si>
    <t>021:050484:0000000011</t>
  </si>
  <si>
    <t>Рудківська міська рада</t>
  </si>
  <si>
    <t>021:023587:0000000041</t>
  </si>
  <si>
    <t>5322484800</t>
  </si>
  <si>
    <t>Пришибська сільська рада</t>
  </si>
  <si>
    <t>021:023587:0000000002</t>
  </si>
  <si>
    <t>021:023587:0000000001</t>
  </si>
  <si>
    <t>021:011543:0000000006</t>
  </si>
  <si>
    <t>Козинська сільська рада с.Козин</t>
  </si>
  <si>
    <t>021:011543:0000000001</t>
  </si>
  <si>
    <t>Козинська сільська рада с.Дубини</t>
  </si>
  <si>
    <t>021:011543:0000000014</t>
  </si>
  <si>
    <t>Козинська сільська рада с.Савчуки</t>
  </si>
  <si>
    <t>021:093293:0000000009</t>
  </si>
  <si>
    <t>Демидівська селищна рада 5621481000:04:000:0409</t>
  </si>
  <si>
    <t>021:072985:0000000001</t>
  </si>
  <si>
    <t>Меджибізька ТГ</t>
  </si>
  <si>
    <t>021:000004:0000000032</t>
  </si>
  <si>
    <t>7423055300</t>
  </si>
  <si>
    <t>смт. Березна</t>
  </si>
  <si>
    <t>021:093573:0000000001</t>
  </si>
  <si>
    <t>6324255100</t>
  </si>
  <si>
    <t>021:033427:0000000010</t>
  </si>
  <si>
    <t>Погребищенська міська рада с.Ljd;jr</t>
  </si>
  <si>
    <t>021:033507:0000000001</t>
  </si>
  <si>
    <t>0721410101</t>
  </si>
  <si>
    <t>Камінь-Каширська ТГ</t>
  </si>
  <si>
    <t>021:017614:0000000006</t>
  </si>
  <si>
    <t>0724587203</t>
  </si>
  <si>
    <t>Доросинівська сільська рада,с.Тристень</t>
  </si>
  <si>
    <t>021:017614:0000000007</t>
  </si>
  <si>
    <t>0724587202</t>
  </si>
  <si>
    <t>Доросинівська сільська рада,с.Квітневе</t>
  </si>
  <si>
    <t>021:051803:0000000010</t>
  </si>
  <si>
    <t>Ставненська сільська рада</t>
  </si>
  <si>
    <t>021:051803:0000000015</t>
  </si>
  <si>
    <t>021:051803:0000000006</t>
  </si>
  <si>
    <t>021:051803:0000000003</t>
  </si>
  <si>
    <t>021:051803:0000000013</t>
  </si>
  <si>
    <t>021:051803:0000000012</t>
  </si>
  <si>
    <t>021:051803:0000000009</t>
  </si>
  <si>
    <t>021:051803:0000000014</t>
  </si>
  <si>
    <t>021:051803:0000000011</t>
  </si>
  <si>
    <t>021:051803:0000000005</t>
  </si>
  <si>
    <t>021:051803:0000000007</t>
  </si>
  <si>
    <t>021:051803:0000000008</t>
  </si>
  <si>
    <t>021:051803:0000000004</t>
  </si>
  <si>
    <t>021:075786:0000000001</t>
  </si>
  <si>
    <t>Коломийського району</t>
  </si>
  <si>
    <t>021:075786:0000000002</t>
  </si>
  <si>
    <t>021:015609:0000000015</t>
  </si>
  <si>
    <t>3523484704</t>
  </si>
  <si>
    <t>Новгородківська селищна рада, с.Корбомиколаївка</t>
  </si>
  <si>
    <t>021:081709:0000000007</t>
  </si>
  <si>
    <t>5322485600</t>
  </si>
  <si>
    <t>021:081709:0000000017</t>
  </si>
  <si>
    <t>021:081709:0000000002</t>
  </si>
  <si>
    <t>021:081709:0000000001</t>
  </si>
  <si>
    <t>021:081709:0000000003</t>
  </si>
  <si>
    <t>021:081709:0000000005</t>
  </si>
  <si>
    <t>021:000005:0000000649</t>
  </si>
  <si>
    <t>5321384808</t>
  </si>
  <si>
    <t>021:011543:0000000018</t>
  </si>
  <si>
    <t>Козинська сільська рада с.Середнє</t>
  </si>
  <si>
    <t>021:011543:0000000019</t>
  </si>
  <si>
    <t>Козинська сільська рада с.Білогорівка</t>
  </si>
  <si>
    <t>021:011543:0000000002</t>
  </si>
  <si>
    <t>Козинська сільська рада с.Станіслави</t>
  </si>
  <si>
    <t>021:011543:0000000013</t>
  </si>
  <si>
    <t>Козинська сільська рада с.Підвисоке</t>
  </si>
  <si>
    <t>021:011543:0000000021</t>
  </si>
  <si>
    <t>5625883916</t>
  </si>
  <si>
    <t>Козинська сільська рада с.Пасіки</t>
  </si>
  <si>
    <t>021:011543:0000000009</t>
  </si>
  <si>
    <t>Козинська сільська рада с.Добривода</t>
  </si>
  <si>
    <t>021:011543:0000000022</t>
  </si>
  <si>
    <t>5625883914</t>
  </si>
  <si>
    <t>Козинська сільська рада с.Курсики</t>
  </si>
  <si>
    <t>021:011543:0000000008</t>
  </si>
  <si>
    <t>Козинська сільська рада с.Іващуки</t>
  </si>
  <si>
    <t>село Бухалівка</t>
  </si>
  <si>
    <t>021:000005:0000000650</t>
  </si>
  <si>
    <t>5321384802</t>
  </si>
  <si>
    <t>село Вінтенці</t>
  </si>
  <si>
    <t>021:000005:0000000611</t>
  </si>
  <si>
    <t>село Деряги</t>
  </si>
  <si>
    <t>021:000005:0000000606</t>
  </si>
  <si>
    <t>село Діброва</t>
  </si>
  <si>
    <t>021:000005:0000000603</t>
  </si>
  <si>
    <t>село Кирякове</t>
  </si>
  <si>
    <t>021:000005:0000000604</t>
  </si>
  <si>
    <t>село Лавринці</t>
  </si>
  <si>
    <t>021:000005:0000000608</t>
  </si>
  <si>
    <t>село Мисики</t>
  </si>
  <si>
    <t>021:000005:0000000622</t>
  </si>
  <si>
    <t>021:061998:0000000009</t>
  </si>
  <si>
    <t>Монастириська міська рада (с. Затишне)</t>
  </si>
  <si>
    <t>021:078635:0000000002</t>
  </si>
  <si>
    <t>Сахновецька ТГ</t>
  </si>
  <si>
    <t>021:078635:0000000001</t>
  </si>
  <si>
    <t>021:017614:0000000009</t>
  </si>
  <si>
    <t>0724584501</t>
  </si>
  <si>
    <t>Доросинівська сільська рада,с.Немир</t>
  </si>
  <si>
    <t>021:055900:0000000005</t>
  </si>
  <si>
    <t>Попільнянська територіальна громада, с. Липки</t>
  </si>
  <si>
    <t>021:015609:0000000007</t>
  </si>
  <si>
    <t>Новгородківська селищна рада, с.Рибчине</t>
  </si>
  <si>
    <t>021:011543:0000000007</t>
  </si>
  <si>
    <t>Козинська сільська рада с.Радихівщина</t>
  </si>
  <si>
    <t>021:061998:0000000006</t>
  </si>
  <si>
    <t>Монастириська міська рада (с.Горішня Слобідка)</t>
  </si>
  <si>
    <t>021:061998:0000000008</t>
  </si>
  <si>
    <t>Монастириська міська рада (с.Рідколісся)</t>
  </si>
  <si>
    <t>021:061998:0000000005</t>
  </si>
  <si>
    <t>Монастириська міська рада (с. Швейків)</t>
  </si>
  <si>
    <t>021:000005:0000000607</t>
  </si>
  <si>
    <t>с. Безруки</t>
  </si>
  <si>
    <t>021:077318:0000000001</t>
  </si>
  <si>
    <t>Білогірська ТГ</t>
  </si>
  <si>
    <t>021:077318:0000000002</t>
  </si>
  <si>
    <t>021:025181:0000000001</t>
  </si>
  <si>
    <t>Степанківська сільська рада</t>
  </si>
  <si>
    <t>021:074651:0000000004</t>
  </si>
  <si>
    <t>Лука-Мелешківська сільська рада с.Іванівка</t>
  </si>
  <si>
    <t>021:074651:0000000002</t>
  </si>
  <si>
    <t>Лука-Мелешківська рада с. Цвіжин</t>
  </si>
  <si>
    <t>021:080830:0000000007</t>
  </si>
  <si>
    <t>0723684002</t>
  </si>
  <si>
    <t>Маневицька селищна рада</t>
  </si>
  <si>
    <t>021:080830:0000000006</t>
  </si>
  <si>
    <t>0723682201</t>
  </si>
  <si>
    <t>021:080830:0000000003</t>
  </si>
  <si>
    <t>0723683401</t>
  </si>
  <si>
    <t>021:080830:0000000004</t>
  </si>
  <si>
    <t>0723687605</t>
  </si>
  <si>
    <t>021:080830:0000000001</t>
  </si>
  <si>
    <t>0723687601</t>
  </si>
  <si>
    <t>021:080830:0000000005</t>
  </si>
  <si>
    <t>0723687304</t>
  </si>
  <si>
    <t>021:051170:0000000004</t>
  </si>
  <si>
    <t>021:080830:0000000009</t>
  </si>
  <si>
    <t>0723680601</t>
  </si>
  <si>
    <t>021:080830:0000000008</t>
  </si>
  <si>
    <t>0723682202</t>
  </si>
  <si>
    <t>021:080830:0000000002</t>
  </si>
  <si>
    <t>0723680901</t>
  </si>
  <si>
    <t>021:012840:0000000001</t>
  </si>
  <si>
    <t>1225885701</t>
  </si>
  <si>
    <t>Гречаноподівська сільська територіальна громада</t>
  </si>
  <si>
    <t>021:012840:0000000011</t>
  </si>
  <si>
    <t>021:055900:0000000011</t>
  </si>
  <si>
    <t>Попільнянська територіальна громада, с. Піски</t>
  </si>
  <si>
    <t>021:055900:0000000010</t>
  </si>
  <si>
    <t>Попільнянська територіальна громада, с. Кам'янка</t>
  </si>
  <si>
    <t>021:055900:0000000008</t>
  </si>
  <si>
    <t>Попільнянська територіальна громада, с. Саверці</t>
  </si>
  <si>
    <t>021:055900:0000000013</t>
  </si>
  <si>
    <t>Попільнянська територіальна громада, с. Сокільча</t>
  </si>
  <si>
    <t>021:055900:0000000012</t>
  </si>
  <si>
    <t>Попільнянська територіальна громада, с. Попільня</t>
  </si>
  <si>
    <t>021:055900:0000000009</t>
  </si>
  <si>
    <t>Попільнянська територіальна громада, с. Парипси</t>
  </si>
  <si>
    <t>021:027462:0000000029</t>
  </si>
  <si>
    <t>021:016791:0000000008</t>
  </si>
  <si>
    <t>021:018243:0000000029</t>
  </si>
  <si>
    <t>021:018243:0000000027</t>
  </si>
  <si>
    <t>021:081709:0000000004</t>
  </si>
  <si>
    <t>021:023587:0000000031</t>
  </si>
  <si>
    <t>5322484802</t>
  </si>
  <si>
    <t>021:000005:0000000630</t>
  </si>
  <si>
    <t>021:023587:0000000003</t>
  </si>
  <si>
    <t>021:023587:0000000014</t>
  </si>
  <si>
    <t>021:023587:0000000004</t>
  </si>
  <si>
    <t>021:023587:0000000005</t>
  </si>
  <si>
    <t>021:011543:0000000020</t>
  </si>
  <si>
    <t>Козинська сільська рада с.Пустоіванне</t>
  </si>
  <si>
    <t>021:011543:0000000010</t>
  </si>
  <si>
    <t>Козинська сільська рада с.Іванівка</t>
  </si>
  <si>
    <t>021:011543:0000000011</t>
  </si>
  <si>
    <t>Козинська сільська рада с.Гусари</t>
  </si>
  <si>
    <t>021:011543:0000000003</t>
  </si>
  <si>
    <t>Козинська сільська рада с.Гранівка</t>
  </si>
  <si>
    <t>021:011543:0000000004</t>
  </si>
  <si>
    <t>Козинська сільська рада с.Гай</t>
  </si>
  <si>
    <t>021:011543:0000000005</t>
  </si>
  <si>
    <t>Козинська сільська рада с.Рудня</t>
  </si>
  <si>
    <t>021:011543:0000000012</t>
  </si>
  <si>
    <t>Козинська сільська рада с.Березини</t>
  </si>
  <si>
    <t>021:061998:0000000007</t>
  </si>
  <si>
    <t>Монастириська міська рада (с.Нова Гута)</t>
  </si>
  <si>
    <t>021:019366:0000000005</t>
  </si>
  <si>
    <t>021:052042:0000000004</t>
  </si>
  <si>
    <t>Наркевицька селищна рада</t>
  </si>
  <si>
    <t>021:052042:0000000001</t>
  </si>
  <si>
    <t>021:035730:0000000004</t>
  </si>
  <si>
    <t>Вовковинецька селищна рада с.Кайтанівка</t>
  </si>
  <si>
    <t>021:052042:0000000005</t>
  </si>
  <si>
    <t>021:035730:0000000012</t>
  </si>
  <si>
    <t>Вовковинецька селищна рада с.Садове</t>
  </si>
  <si>
    <t>021:035730:0000000008</t>
  </si>
  <si>
    <t>Вовковинецька селищна рада с.Городище</t>
  </si>
  <si>
    <t>Хмельницького району</t>
  </si>
  <si>
    <t>021:035730:0000000005</t>
  </si>
  <si>
    <t>Вовковинецька селищна рада с.Гришки</t>
  </si>
  <si>
    <t>021:035730:0000000003</t>
  </si>
  <si>
    <t>Вовковинецька селищна рада с.Згарок</t>
  </si>
  <si>
    <t>021:035730:0000000007</t>
  </si>
  <si>
    <t>Вовковинецька селищна рада с.Клопотівці</t>
  </si>
  <si>
    <t>021:035730:0000000002</t>
  </si>
  <si>
    <t>Вовковинецька селищна рада с.Чернелівці</t>
  </si>
  <si>
    <t>021:035730:0000000009</t>
  </si>
  <si>
    <t>Вовковинецька селищна рада с.Майдан-Чернелевецький</t>
  </si>
  <si>
    <t>021:035730:0000000006</t>
  </si>
  <si>
    <t>Вовковинецька селищна рада с.Радівці</t>
  </si>
  <si>
    <t>021:012840:0000000005</t>
  </si>
  <si>
    <t>021:012840:0000000012</t>
  </si>
  <si>
    <t>021:012840:0000000013</t>
  </si>
  <si>
    <t>021:012840:0000000008</t>
  </si>
  <si>
    <t>021:012840:0000000016</t>
  </si>
  <si>
    <t>021:012840:0000000009</t>
  </si>
  <si>
    <t>021:012840:0000000007</t>
  </si>
  <si>
    <t>021:012840:0000000006</t>
  </si>
  <si>
    <t>021:012840:0000000015</t>
  </si>
  <si>
    <t>021:012840:0000000002</t>
  </si>
  <si>
    <t>021:012840:0000000003</t>
  </si>
  <si>
    <t>021:074479:0000000009</t>
  </si>
  <si>
    <t>021:023587:0000000048</t>
  </si>
  <si>
    <t>021:023587:0000000047</t>
  </si>
  <si>
    <t>021:023587:0000000029</t>
  </si>
  <si>
    <t>021:023587:0000000006</t>
  </si>
  <si>
    <t>021:023587:0000000043</t>
  </si>
  <si>
    <t>021:023587:0000000013</t>
  </si>
  <si>
    <t>021:023587:0000000007</t>
  </si>
  <si>
    <t>021:023587:0000000025</t>
  </si>
  <si>
    <t>021:023587:0000000028</t>
  </si>
  <si>
    <t>021:023587:0000000052</t>
  </si>
  <si>
    <t>021:023587:0000000059</t>
  </si>
  <si>
    <t>021:023587:0000000036</t>
  </si>
  <si>
    <t>021:023587:0000000046</t>
  </si>
  <si>
    <t>021:023587:0000000011</t>
  </si>
  <si>
    <t>021:023587:0000000010</t>
  </si>
  <si>
    <t>021:023587:0000000015</t>
  </si>
  <si>
    <t>021:023587:0000000009</t>
  </si>
  <si>
    <t>021:023587:0000000012</t>
  </si>
  <si>
    <t>021:023587:0000000019</t>
  </si>
  <si>
    <t>021:023587:0000000042</t>
  </si>
  <si>
    <t>021:023587:0000000008</t>
  </si>
  <si>
    <t>021:023587:0000000035</t>
  </si>
  <si>
    <t>021:023587:0000000016</t>
  </si>
  <si>
    <t>021:023587:0000000037</t>
  </si>
  <si>
    <t>021:023587:0000000027</t>
  </si>
  <si>
    <t>село Кольченки</t>
  </si>
  <si>
    <t>021:000005:0000000624</t>
  </si>
  <si>
    <t>5321387206</t>
  </si>
  <si>
    <t>Опішнянська селищна громада</t>
  </si>
  <si>
    <t>село Пругли</t>
  </si>
  <si>
    <t>021:000005:0000000645</t>
  </si>
  <si>
    <t>021:000005:0000000625</t>
  </si>
  <si>
    <t>село Яблучне</t>
  </si>
  <si>
    <t>021:000005:0000000628</t>
  </si>
  <si>
    <t>5321355406</t>
  </si>
  <si>
    <t>021:000005:0000000653</t>
  </si>
  <si>
    <t>021:000004:0000000031</t>
  </si>
  <si>
    <t>місто Шумськ</t>
  </si>
  <si>
    <t>021:031032:0000000001</t>
  </si>
  <si>
    <t>Наталинська сільська рада с.Ясна Поляна</t>
  </si>
  <si>
    <t>Красноградський район</t>
  </si>
  <si>
    <t>021:031032:0000000002</t>
  </si>
  <si>
    <t>Наталинська сільська рада с.Попівка</t>
  </si>
  <si>
    <t>021:072985:0000000002</t>
  </si>
  <si>
    <t>021:074651:0000000003</t>
  </si>
  <si>
    <t>Лука-Мелешківська сільська рада с.Лука-Мелешківська</t>
  </si>
  <si>
    <t>021:012840:0000000004</t>
  </si>
  <si>
    <t>021:012840:0000000014</t>
  </si>
  <si>
    <t>021:099007:0000000002</t>
  </si>
  <si>
    <t>1422085000</t>
  </si>
  <si>
    <t>Шахівська сільська територіальна громада</t>
  </si>
  <si>
    <t>021:073245:0000000002</t>
  </si>
  <si>
    <t>Студениківська сільська рада</t>
  </si>
  <si>
    <t>021:018243:0000000033</t>
  </si>
  <si>
    <t>021:018243:0000000030</t>
  </si>
  <si>
    <t>021:018243:0000000032</t>
  </si>
  <si>
    <t>021:018243:0000000031</t>
  </si>
  <si>
    <t>021:077437:0000000001</t>
  </si>
  <si>
    <t>Розвадівська ТГ</t>
  </si>
  <si>
    <t>021:077437:0000000002</t>
  </si>
  <si>
    <t>021:023587:0000000061</t>
  </si>
  <si>
    <t>021:023587:0000000033</t>
  </si>
  <si>
    <t>021:023587:0000000034</t>
  </si>
  <si>
    <t>021:023587:0000000021</t>
  </si>
  <si>
    <t>021:023587:0000000024</t>
  </si>
  <si>
    <t>021:023587:0000000022</t>
  </si>
  <si>
    <t>021:023587:0000000039</t>
  </si>
  <si>
    <t>021:023587:0000000038</t>
  </si>
  <si>
    <t>021:023587:0000000020</t>
  </si>
  <si>
    <t>021:023587:0000000049</t>
  </si>
  <si>
    <t>021:023587:0000000044</t>
  </si>
  <si>
    <t>021:023587:0000000017</t>
  </si>
  <si>
    <t>021:023587:0000000040</t>
  </si>
  <si>
    <t>021:023587:0000000026</t>
  </si>
  <si>
    <t>021:023587:0000000018</t>
  </si>
  <si>
    <t>021:023587:0000000032</t>
  </si>
  <si>
    <t>021:023587:0000000023</t>
  </si>
  <si>
    <t>021:023587:0000000045</t>
  </si>
  <si>
    <t>021:023587:0000000030</t>
  </si>
  <si>
    <t>021:081857:0000000004</t>
  </si>
  <si>
    <t>Олександрійська сільська рада с.Козлин</t>
  </si>
  <si>
    <t>021:081857:0000000007</t>
  </si>
  <si>
    <t>5624687001</t>
  </si>
  <si>
    <t>Олександрійська сільська рада с.Нова Українка</t>
  </si>
  <si>
    <t>021:081857:0000000001</t>
  </si>
  <si>
    <t>Олександрійська сільська рада с.Радиславка</t>
  </si>
  <si>
    <t>021:081857:0000000003</t>
  </si>
  <si>
    <t>Олександрійська сільська рада с.Ремель</t>
  </si>
  <si>
    <t>021:081857:0000000005</t>
  </si>
  <si>
    <t>Олександрійська сільська рада с.Решуцьк</t>
  </si>
  <si>
    <t>021:081857:0000000002</t>
  </si>
  <si>
    <t>Олександрійська сільська рада с.Сергіївка</t>
  </si>
  <si>
    <t>021:081857:0000000006</t>
  </si>
  <si>
    <t>5624686501</t>
  </si>
  <si>
    <t>Олександрійська сільська рада с.Кустин</t>
  </si>
  <si>
    <t>село Бабанське</t>
  </si>
  <si>
    <t>021:000005:0000000616</t>
  </si>
  <si>
    <t>021:000005:0000000629</t>
  </si>
  <si>
    <t>021:000005:0000000620</t>
  </si>
  <si>
    <t>021:000005:0000000661</t>
  </si>
  <si>
    <t>5321355401</t>
  </si>
  <si>
    <t>село Вільхове</t>
  </si>
  <si>
    <t>021:000005:0000000626</t>
  </si>
  <si>
    <t>021:000005:0000000614</t>
  </si>
  <si>
    <t>021:000005:0000000623</t>
  </si>
  <si>
    <t>021:000005:0000000618</t>
  </si>
  <si>
    <t>село Волошкове</t>
  </si>
  <si>
    <t>021:000005:0000000642</t>
  </si>
  <si>
    <t>021:000005:0000000644</t>
  </si>
  <si>
    <t>021:000005:0000000617</t>
  </si>
  <si>
    <t>021:000005:0000000637</t>
  </si>
  <si>
    <t>021:000005:0000000643</t>
  </si>
  <si>
    <t>021:096036:0000000001</t>
  </si>
  <si>
    <t>Зноб-Новгородська селищна рада</t>
  </si>
  <si>
    <t>021:052042:0000000002</t>
  </si>
  <si>
    <t>021:052042:0000000003</t>
  </si>
  <si>
    <t>021:026103:0000000002</t>
  </si>
  <si>
    <t>Чемеровецька ТГ</t>
  </si>
  <si>
    <t>021:026103:0000000001</t>
  </si>
  <si>
    <t>021:000005:0000000619</t>
  </si>
  <si>
    <t>021:000005:0000000615</t>
  </si>
  <si>
    <t>021:047521:0000000001</t>
  </si>
  <si>
    <t>021:071750:0000000001</t>
  </si>
  <si>
    <t>Удачненська селищна рада</t>
  </si>
  <si>
    <t>021:070795:0000000001</t>
  </si>
  <si>
    <t>с. Кукули Студенянська сільська рала</t>
  </si>
  <si>
    <t>021:033081:0000000001</t>
  </si>
  <si>
    <t>Устилузька міська рада,с.Зоря</t>
  </si>
  <si>
    <t>021:012840:0000000010</t>
  </si>
  <si>
    <t>021:099007:0000000001</t>
  </si>
  <si>
    <t>1422087700</t>
  </si>
  <si>
    <t>021:096882:0000000001</t>
  </si>
  <si>
    <t>Андріївська сільська територіальна громада</t>
  </si>
  <si>
    <t>021:055617:0000000014</t>
  </si>
  <si>
    <t>Войнилівськаї селищна територіальна громада</t>
  </si>
  <si>
    <t>021:047305:0000000001</t>
  </si>
  <si>
    <t>Стрийська ТГ</t>
  </si>
  <si>
    <t>021:092626:0000000001</t>
  </si>
  <si>
    <t>Турбівська селищна рада</t>
  </si>
  <si>
    <t>021:091122:0000000001</t>
  </si>
  <si>
    <t>5322480700</t>
  </si>
  <si>
    <t>Новогалещинська селищна рада</t>
  </si>
  <si>
    <t>021:081709:0000000006</t>
  </si>
  <si>
    <t>021:000005:0000000631</t>
  </si>
  <si>
    <t>Корнинська сільська рада, с.Тайкури</t>
  </si>
  <si>
    <t>021:035730:0000000010</t>
  </si>
  <si>
    <t>Вовковинецька селищна рада с.Вівсяники</t>
  </si>
  <si>
    <t>021:026103:0000000016</t>
  </si>
  <si>
    <t>021:026103:0000000003</t>
  </si>
  <si>
    <t>021:026103:0000000006</t>
  </si>
  <si>
    <t>021:026103:0000000019</t>
  </si>
  <si>
    <t>6825287001</t>
  </si>
  <si>
    <t>021:026103:0000000011</t>
  </si>
  <si>
    <t>021:026103:0000000020</t>
  </si>
  <si>
    <t>6825288201</t>
  </si>
  <si>
    <t>021:026103:0000000018</t>
  </si>
  <si>
    <t>021:026103:0000000014</t>
  </si>
  <si>
    <t>021:026103:0000000007</t>
  </si>
  <si>
    <t>021:033495:0000000003</t>
  </si>
  <si>
    <t>6821886500</t>
  </si>
  <si>
    <t>Новодунаєвецька селищна рада</t>
  </si>
  <si>
    <t>021:035730:0000000011</t>
  </si>
  <si>
    <t>021:033495:0000000001</t>
  </si>
  <si>
    <t>021:033495:0000000002</t>
  </si>
  <si>
    <t>021:053378:0000000011</t>
  </si>
  <si>
    <t>6825083603</t>
  </si>
  <si>
    <t>Лісовогринівецька сільська рада, с.Аркадіївці</t>
  </si>
  <si>
    <t>021:026103:0000000015</t>
  </si>
  <si>
    <t>021:026103:0000000005</t>
  </si>
  <si>
    <t>021:026103:0000000017</t>
  </si>
  <si>
    <t>021:026103:0000000010</t>
  </si>
  <si>
    <t>021:026103:0000000004</t>
  </si>
  <si>
    <t>021:026103:0000000008</t>
  </si>
  <si>
    <t>021:026103:0000000013</t>
  </si>
  <si>
    <t>021:026103:0000000009</t>
  </si>
  <si>
    <t>021:026103:0000000012</t>
  </si>
  <si>
    <t>021:027335:0000000003</t>
  </si>
  <si>
    <t>Війтовецька селищна рада, с. Кривачинці</t>
  </si>
  <si>
    <t>021:027379:0000000002</t>
  </si>
  <si>
    <t>7121289207</t>
  </si>
  <si>
    <t>Шевченківська сільська ТГ</t>
  </si>
  <si>
    <t>021:043412:0000000001</t>
  </si>
  <si>
    <t>7321055100</t>
  </si>
  <si>
    <t>Глибоцька селищна рада</t>
  </si>
  <si>
    <t>021:037373:0000000002</t>
  </si>
  <si>
    <t>0722484001</t>
  </si>
  <si>
    <t>Локачинська селищна рада,с.Крухиничі</t>
  </si>
  <si>
    <t>021:033081:0000000003</t>
  </si>
  <si>
    <t>Устилузька міська рада,с.Рогожани</t>
  </si>
  <si>
    <t>021:033081:0000000002</t>
  </si>
  <si>
    <t>Устилузька міська рада,с.Микитичі</t>
  </si>
  <si>
    <t>021:033081:0000000006</t>
  </si>
  <si>
    <t>0720510421</t>
  </si>
  <si>
    <t>Устилузька міська рада,с.Стенжаричі</t>
  </si>
  <si>
    <t>021:033081:0000000005</t>
  </si>
  <si>
    <t>Устилузька міська рада,с.Хрипаличі</t>
  </si>
  <si>
    <t>021:033081:0000000004</t>
  </si>
  <si>
    <t>Устилузька міська рада,с.Хотячів</t>
  </si>
  <si>
    <t>021:033081:0000000007</t>
  </si>
  <si>
    <t>0720510412</t>
  </si>
  <si>
    <t>Устилузька міська рада,с.Лудин</t>
  </si>
  <si>
    <t>021:037373:0000000001</t>
  </si>
  <si>
    <t>0722484601</t>
  </si>
  <si>
    <t>Локачинська селищна рада,с.Привітне</t>
  </si>
  <si>
    <t>021:029838:0000000008</t>
  </si>
  <si>
    <t>021:029838:0000000009</t>
  </si>
  <si>
    <t>021:022631:0000000001</t>
  </si>
  <si>
    <t>Аджамська сільська територіальна громада</t>
  </si>
  <si>
    <t>021:022631:0000000002</t>
  </si>
  <si>
    <t>021:000002:0000000043</t>
  </si>
  <si>
    <t>3522587205</t>
  </si>
  <si>
    <t>Соколівська сільська рада</t>
  </si>
  <si>
    <t>021:035967:0000000001</t>
  </si>
  <si>
    <t>Рава-Руська ТГ</t>
  </si>
  <si>
    <t>021:045206:0000000006</t>
  </si>
  <si>
    <t>5322084900</t>
  </si>
  <si>
    <t>Козельщинська селищна рада</t>
  </si>
  <si>
    <t>021:091161:0000000026</t>
  </si>
  <si>
    <t>5323680403</t>
  </si>
  <si>
    <t>Новооржицька селищна рада, с.Котляевське</t>
  </si>
  <si>
    <t>021:091161:0000000003</t>
  </si>
  <si>
    <t>Новооржицька селищна рада, с.Заріччя</t>
  </si>
  <si>
    <t>021:091161:0000000021</t>
  </si>
  <si>
    <t>5323680404</t>
  </si>
  <si>
    <t>Новооржицька селищна рада, с.Максимівщина</t>
  </si>
  <si>
    <t>021:045206:0000000005</t>
  </si>
  <si>
    <t>Козельщинська селищна територіальна громада</t>
  </si>
  <si>
    <t>021:045206:0000000004</t>
  </si>
  <si>
    <t>021:045206:0000000003</t>
  </si>
  <si>
    <t>021:045206:0000000002</t>
  </si>
  <si>
    <t>021:045206:0000000007</t>
  </si>
  <si>
    <t>021:045206:0000000001</t>
  </si>
  <si>
    <t>021:091161:0000000005</t>
  </si>
  <si>
    <t>Новооржицька селищна рада, с.Єнківці</t>
  </si>
  <si>
    <t>021:091161:0000000007</t>
  </si>
  <si>
    <t>Новооржицька селищна рада, с.Біївці</t>
  </si>
  <si>
    <t>021:091161:0000000006</t>
  </si>
  <si>
    <t>Новооржицька селищна рада, с.Гінці</t>
  </si>
  <si>
    <t>021:091161:0000000016</t>
  </si>
  <si>
    <t>Новооржицька селищна рада, с.Лазірки</t>
  </si>
  <si>
    <t>021:091161:0000000002</t>
  </si>
  <si>
    <t>Новооржицька селищна рада, с.Духове</t>
  </si>
  <si>
    <t>021:091161:0000000020</t>
  </si>
  <si>
    <t>Новооржицька селищна рада, с.Карпилівка</t>
  </si>
  <si>
    <t>021:091161:0000000014</t>
  </si>
  <si>
    <t>Новооржицька селищна рада, с.Черевки</t>
  </si>
  <si>
    <t>021:091161:0000000011</t>
  </si>
  <si>
    <t>Новооржицька селищна рада, с.Богодарівка</t>
  </si>
  <si>
    <t>021:091161:0000000009</t>
  </si>
  <si>
    <t>Новооржицька селищна рада, с.Воронинці</t>
  </si>
  <si>
    <t>021:091161:0000000010</t>
  </si>
  <si>
    <t>Новооржицька селищна рада, с.Хорошки</t>
  </si>
  <si>
    <t>021:091161:0000000017</t>
  </si>
  <si>
    <t>Новооржицька селищна рада, с.Козаче</t>
  </si>
  <si>
    <t>021:091161:0000000015</t>
  </si>
  <si>
    <t>Новооржицька селищна рада, с.Макарівщина</t>
  </si>
  <si>
    <t>021:091161:0000000013</t>
  </si>
  <si>
    <t>Новооржицька селищна рада, с.Степурі</t>
  </si>
  <si>
    <t>021:091161:0000000018</t>
  </si>
  <si>
    <t>Новооржицька селищна рада, с.Остапівка</t>
  </si>
  <si>
    <t>021:091161:0000000008</t>
  </si>
  <si>
    <t>Новооржицька селищна рада, с.Новоселівка</t>
  </si>
  <si>
    <t>021:091161:0000000012</t>
  </si>
  <si>
    <t>Новооржицька селищна рада, с.Тарандинці</t>
  </si>
  <si>
    <t>021:091161:0000000019</t>
  </si>
  <si>
    <t>Новооржицька селищна рада, с.Губське</t>
  </si>
  <si>
    <t>021:091161:0000000004</t>
  </si>
  <si>
    <t>Новооржицька селищна рада, с.Горобії</t>
  </si>
  <si>
    <t>021:091161:0000000001</t>
  </si>
  <si>
    <t>Новооржицька селищна рада, с.Вили</t>
  </si>
  <si>
    <t>021:011543:0000000017</t>
  </si>
  <si>
    <t>Козинська сільська рада с.Нова Пляшева</t>
  </si>
  <si>
    <t>021:011543:0000000016</t>
  </si>
  <si>
    <t>Козинська сільська рада с.Зарічне</t>
  </si>
  <si>
    <t>021:011543:0000000015</t>
  </si>
  <si>
    <t>Козинська сільська рада с.Бригадирівка</t>
  </si>
  <si>
    <t>021:025511:0000000006</t>
  </si>
  <si>
    <t>Радивилівська міська рада с.Адамівка</t>
  </si>
  <si>
    <t>021:025511:0000000007</t>
  </si>
  <si>
    <t>5625810106</t>
  </si>
  <si>
    <t>Радивилівська міська рада с.Казмірі</t>
  </si>
  <si>
    <t>021:025511:0000000004</t>
  </si>
  <si>
    <t>Радивилівська міська рада с.Копані</t>
  </si>
  <si>
    <t>021:025511:0000000002</t>
  </si>
  <si>
    <t>Радивилівська міська рада с.Круки</t>
  </si>
  <si>
    <t>021:025511:0000000001</t>
  </si>
  <si>
    <t>Радивилівська міська рада с.Підзамче</t>
  </si>
  <si>
    <t>021:025511:0000000003</t>
  </si>
  <si>
    <t>Радивилівська міська рада с.Підлипки</t>
  </si>
  <si>
    <t>021:025511:0000000005</t>
  </si>
  <si>
    <t>Радивилівська міська рада с.Стоянівка</t>
  </si>
  <si>
    <t>021:026103:0000000021</t>
  </si>
  <si>
    <t>6825255100</t>
  </si>
  <si>
    <t>021:000005:0000000641</t>
  </si>
  <si>
    <t>Селятинська сільська рада</t>
  </si>
  <si>
    <t>021:000005:0000000636</t>
  </si>
  <si>
    <t>021:000005:0000000634</t>
  </si>
  <si>
    <t>021:000005:0000000651</t>
  </si>
  <si>
    <t>7323586005</t>
  </si>
  <si>
    <t>021:000005:0000000635</t>
  </si>
  <si>
    <t>021:000005:0000000632</t>
  </si>
  <si>
    <t>021:000005:0000000639</t>
  </si>
  <si>
    <t>021:000005:0000000633</t>
  </si>
  <si>
    <t>021:000005:0000000640</t>
  </si>
  <si>
    <t>021:000005:0000000646</t>
  </si>
  <si>
    <t>021:060316:0000000008</t>
  </si>
  <si>
    <t>021:026331:0000000006</t>
  </si>
  <si>
    <t>021:026331:0000000009</t>
  </si>
  <si>
    <t>021:026331:0000000004</t>
  </si>
  <si>
    <t>021:026331:0000000005</t>
  </si>
  <si>
    <t>021:026331:0000000007</t>
  </si>
  <si>
    <t>021:026331:0000000008</t>
  </si>
  <si>
    <t>021:026331:0000000010</t>
  </si>
  <si>
    <t>021:081709:0000000013</t>
  </si>
  <si>
    <t>5310290300</t>
  </si>
  <si>
    <t>Горішньоплавнівська міська територіальна громада</t>
  </si>
  <si>
    <t>021:081709:0000000018</t>
  </si>
  <si>
    <t>021:091122:0000000004</t>
  </si>
  <si>
    <t>021:081709:0000000009</t>
  </si>
  <si>
    <t>021:081709:0000000011</t>
  </si>
  <si>
    <t>021:081709:0000000014</t>
  </si>
  <si>
    <t>021:091122:0000000002</t>
  </si>
  <si>
    <t>Новогалещинська селищна територіальна громада</t>
  </si>
  <si>
    <t>021:081709:0000000015</t>
  </si>
  <si>
    <t>021:081709:0000000024</t>
  </si>
  <si>
    <t>021:081709:0000000016</t>
  </si>
  <si>
    <t>021:081709:0000000008</t>
  </si>
  <si>
    <t>021:091122:0000000003</t>
  </si>
  <si>
    <t>021:081709:0000000010</t>
  </si>
  <si>
    <t>021:081709:0000000012</t>
  </si>
  <si>
    <t>021:000005:0000000638</t>
  </si>
  <si>
    <t>021:074651:0000000005</t>
  </si>
  <si>
    <t>0520686303</t>
  </si>
  <si>
    <t>Лука-Мелешківська рада с.Сокиринці</t>
  </si>
  <si>
    <t>021:035890:0000000016</t>
  </si>
  <si>
    <t>021:035890:0000000015</t>
  </si>
  <si>
    <t>021:047239:0000000003</t>
  </si>
  <si>
    <t>5324081300</t>
  </si>
  <si>
    <t>021:047239:0000000002</t>
  </si>
  <si>
    <t>021:047239:0000000005</t>
  </si>
  <si>
    <t>021:047239:0000000004</t>
  </si>
  <si>
    <t>021:077527:0000000012</t>
  </si>
  <si>
    <t>021:000005:0000000647</t>
  </si>
  <si>
    <t>021:000002:0000000042</t>
  </si>
  <si>
    <t>Березнянська селищна рада</t>
  </si>
  <si>
    <t>021:073245:0000000003</t>
  </si>
  <si>
    <t>021:019252:0000000013</t>
  </si>
  <si>
    <t>021:019252:0000000014</t>
  </si>
  <si>
    <t>021:019252:0000000016</t>
  </si>
  <si>
    <t>021:019252:0000000015</t>
  </si>
  <si>
    <t>021:019252:0000000012</t>
  </si>
  <si>
    <t>021:062458:0000000001</t>
  </si>
  <si>
    <t>5121680800</t>
  </si>
  <si>
    <t>021:000005:0000000654</t>
  </si>
  <si>
    <t>6825081507</t>
  </si>
  <si>
    <t>Гвардійська сільська рада, Жучківці</t>
  </si>
  <si>
    <t>021:000005:0000000663</t>
  </si>
  <si>
    <t>6825081508</t>
  </si>
  <si>
    <t>Гвардійська сільська рада, Олешківці</t>
  </si>
  <si>
    <t>021:000005:0000000648</t>
  </si>
  <si>
    <t>6825081510</t>
  </si>
  <si>
    <t>Гвардійська сільська рада, Хоминці</t>
  </si>
  <si>
    <t>021:027379:0000000001</t>
  </si>
  <si>
    <t>7121289205</t>
  </si>
  <si>
    <t>021:000005:0000000655</t>
  </si>
  <si>
    <t>0721181204</t>
  </si>
  <si>
    <t>Нововолинська міська рада, село Тишковичі</t>
  </si>
  <si>
    <t>021:000005:0000000652</t>
  </si>
  <si>
    <t>0721181203</t>
  </si>
  <si>
    <t>Нововолинська міська рада, село Низкиничі</t>
  </si>
  <si>
    <t>021:091161:0000000022</t>
  </si>
  <si>
    <t>5323682606</t>
  </si>
  <si>
    <t>Новооржицька селищна рада, с.Несено-Іржавець</t>
  </si>
  <si>
    <t>021:091161:0000000025</t>
  </si>
  <si>
    <t>5323682602</t>
  </si>
  <si>
    <t>Новооржицька селищна рада, с.Нове</t>
  </si>
  <si>
    <t>021:023587:0000000056</t>
  </si>
  <si>
    <t>021:027656:0000000002</t>
  </si>
  <si>
    <t>5324255100</t>
  </si>
  <si>
    <t>Решетилівська міська рада</t>
  </si>
  <si>
    <t>021:027656:0000000001</t>
  </si>
  <si>
    <t>5324284200</t>
  </si>
  <si>
    <t>021:091161:0000000030</t>
  </si>
  <si>
    <t>5323682603</t>
  </si>
  <si>
    <t>Новооржицька селищна рада, с.Тимки</t>
  </si>
  <si>
    <t>021:091161:0000000024</t>
  </si>
  <si>
    <t>5323682604</t>
  </si>
  <si>
    <t>Новооржицька селищна рада, с.Хоружівка</t>
  </si>
  <si>
    <t>021:091161:0000000023</t>
  </si>
  <si>
    <t>5323680406</t>
  </si>
  <si>
    <t>Новооржицька селищна рада, с.Приймівщина</t>
  </si>
  <si>
    <t>021:091161:0000000028</t>
  </si>
  <si>
    <t>5323687403</t>
  </si>
  <si>
    <t>Новооржицька селищна рада, с.Сліпорід</t>
  </si>
  <si>
    <t>021:091161:0000000027</t>
  </si>
  <si>
    <t>5323682605</t>
  </si>
  <si>
    <t>Новооржицька селищна рада, с.Іванівка</t>
  </si>
  <si>
    <t>021:000005:0000000660</t>
  </si>
  <si>
    <t>0721181201</t>
  </si>
  <si>
    <t>Нововолинська міська рада, село Гряди</t>
  </si>
  <si>
    <t>021:012514:0000000008</t>
  </si>
  <si>
    <t>3522884301</t>
  </si>
  <si>
    <t>021:028961:0000000001</t>
  </si>
  <si>
    <t>3525583603</t>
  </si>
  <si>
    <t>Благовіщенська міська територіальна громада</t>
  </si>
  <si>
    <t>021:023587:0000000057</t>
  </si>
  <si>
    <t>021:023587:0000000073</t>
  </si>
  <si>
    <t>021:081709:0000000040</t>
  </si>
  <si>
    <t>021:023587:0000000058</t>
  </si>
  <si>
    <t>021:023587:0000000050</t>
  </si>
  <si>
    <t>021:023587:0000000054</t>
  </si>
  <si>
    <t>021:023587:0000000055</t>
  </si>
  <si>
    <t>021:023587:0000000053</t>
  </si>
  <si>
    <t>021:081709:0000000022</t>
  </si>
  <si>
    <t>021:048649:0000000001</t>
  </si>
  <si>
    <t>5323881000</t>
  </si>
  <si>
    <t>Пирятинська міська рада</t>
  </si>
  <si>
    <t>021:081709:0000000019</t>
  </si>
  <si>
    <t>021:081709:0000000037</t>
  </si>
  <si>
    <t>021:081709:0000000023</t>
  </si>
  <si>
    <t>021:081709:0000000020</t>
  </si>
  <si>
    <t>021:081709:0000000021</t>
  </si>
  <si>
    <t>021:081709:0000000026</t>
  </si>
  <si>
    <t>021:081709:0000000025</t>
  </si>
  <si>
    <t>021:098181:0000000007</t>
  </si>
  <si>
    <t>6122410100</t>
  </si>
  <si>
    <t>Збаразька міська ТГ м.Збараж</t>
  </si>
  <si>
    <t>021:098181:0000000011</t>
  </si>
  <si>
    <t>6122482401</t>
  </si>
  <si>
    <t>Збаразька міська ТГ с. Доброводи</t>
  </si>
  <si>
    <t>021:098181:0000000003</t>
  </si>
  <si>
    <t>6122481801</t>
  </si>
  <si>
    <t>Збаразька міська ТГ с. Гніздичне</t>
  </si>
  <si>
    <t>021:098181:0000000010</t>
  </si>
  <si>
    <t>6122484803</t>
  </si>
  <si>
    <t>Збаразька міська ТГ с. Глинчуки</t>
  </si>
  <si>
    <t>021:098181:0000000002</t>
  </si>
  <si>
    <t>6122481501</t>
  </si>
  <si>
    <t>Збаразька міська ТГ с.Вищі Луб'янки</t>
  </si>
  <si>
    <t>021:098181:0000000009</t>
  </si>
  <si>
    <t>6122481502</t>
  </si>
  <si>
    <t>Збаразька міська ТГ с.Новий Роговець</t>
  </si>
  <si>
    <t>021:098181:0000000004</t>
  </si>
  <si>
    <t>6123884101</t>
  </si>
  <si>
    <t>Збаразька міська ТГ с.Карначівка</t>
  </si>
  <si>
    <t>021:098181:0000000006</t>
  </si>
  <si>
    <t>6122488801</t>
  </si>
  <si>
    <t>Збаразька міська ТГ с.Чернихівці</t>
  </si>
  <si>
    <t>021:098181:0000000001</t>
  </si>
  <si>
    <t>6123884105</t>
  </si>
  <si>
    <t>Збаразька міська ТГ с.Шили</t>
  </si>
  <si>
    <t>021:098181:0000000005</t>
  </si>
  <si>
    <t>6122484804</t>
  </si>
  <si>
    <t>Збаразька міська ТГ с. Решнівка</t>
  </si>
  <si>
    <t>021:098181:0000000012</t>
  </si>
  <si>
    <t>6122480403</t>
  </si>
  <si>
    <t>Збаразька міська ТГ с. Тарасівка</t>
  </si>
  <si>
    <t>021:053378:0000000012</t>
  </si>
  <si>
    <t>Лісовогринівецька сільська рада, с.Климашівка</t>
  </si>
  <si>
    <t>021:053378:0000000014</t>
  </si>
  <si>
    <t>Лісовогринівецька сільська рада, с.Лісові Гринівці</t>
  </si>
  <si>
    <t>021:035460:0000000014</t>
  </si>
  <si>
    <t>021:035460:0000000016</t>
  </si>
  <si>
    <t>021:035460:0000000015</t>
  </si>
  <si>
    <t>021:000005:0000000656</t>
  </si>
  <si>
    <t>021:043412:0000000002</t>
  </si>
  <si>
    <t>021:074046:0000000026</t>
  </si>
  <si>
    <t>1821455100</t>
  </si>
  <si>
    <t>Романівська селищна територіальна громада</t>
  </si>
  <si>
    <t>021:074046:0000000014</t>
  </si>
  <si>
    <t>021:074046:0000000005</t>
  </si>
  <si>
    <t>021:074046:0000000030</t>
  </si>
  <si>
    <t>021:074046:0000000008</t>
  </si>
  <si>
    <t>021:074046:0000000036</t>
  </si>
  <si>
    <t>021:074046:0000000022</t>
  </si>
  <si>
    <t>021:074046:0000000006</t>
  </si>
  <si>
    <t>021:074046:0000000009</t>
  </si>
  <si>
    <t>021:074046:0000000020</t>
  </si>
  <si>
    <t>021:074046:0000000033</t>
  </si>
  <si>
    <t>021:074046:0000000013</t>
  </si>
  <si>
    <t>021:074046:0000000035</t>
  </si>
  <si>
    <t>021:074046:0000000023</t>
  </si>
  <si>
    <t>021:074046:0000000001</t>
  </si>
  <si>
    <t>021:074046:0000000018</t>
  </si>
  <si>
    <t>021:074046:0000000027</t>
  </si>
  <si>
    <t>021:074046:0000000007</t>
  </si>
  <si>
    <t>021:074046:0000000010</t>
  </si>
  <si>
    <t>021:074046:0000000012</t>
  </si>
  <si>
    <t>021:074046:0000000031</t>
  </si>
  <si>
    <t>021:074046:0000000029</t>
  </si>
  <si>
    <t>021:074046:0000000024</t>
  </si>
  <si>
    <t>021:074046:0000000003</t>
  </si>
  <si>
    <t>021:074046:0000000016</t>
  </si>
  <si>
    <t>021:074046:0000000017</t>
  </si>
  <si>
    <t>021:074046:0000000002</t>
  </si>
  <si>
    <t>021:074046:0000000011</t>
  </si>
  <si>
    <t>021:074046:0000000019</t>
  </si>
  <si>
    <t>021:074046:0000000004</t>
  </si>
  <si>
    <t>021:048649:0000000002</t>
  </si>
  <si>
    <t>021:023587:0000000060</t>
  </si>
  <si>
    <t>021:023587:0000000051</t>
  </si>
  <si>
    <t>021:000005:0000000657</t>
  </si>
  <si>
    <t>5920388000</t>
  </si>
  <si>
    <t>місто Охтирка</t>
  </si>
  <si>
    <t>021:000005:0000000658</t>
  </si>
  <si>
    <t>021:061998:0000000014</t>
  </si>
  <si>
    <t>6124280403</t>
  </si>
  <si>
    <t>Монастириська міська рада (с.Залісся)</t>
  </si>
  <si>
    <t>021:061998:0000000011</t>
  </si>
  <si>
    <t>6124285301</t>
  </si>
  <si>
    <t>Монастириська міська рада (с.Заставці)</t>
  </si>
  <si>
    <t>021:061998:0000000010</t>
  </si>
  <si>
    <t>6124286401</t>
  </si>
  <si>
    <t>Монастириська міська рада (с. Красіїв)</t>
  </si>
  <si>
    <t>021:053378:0000000013</t>
  </si>
  <si>
    <t>Лісовогринівецька сільська рада</t>
  </si>
  <si>
    <t>021:027449:0000000001</t>
  </si>
  <si>
    <t>7125786800</t>
  </si>
  <si>
    <t>Шполянська міська територіальна громада</t>
  </si>
  <si>
    <t>021:033809:0000000002</t>
  </si>
  <si>
    <t>7124982500</t>
  </si>
  <si>
    <t>Руськополянська сільська територіальна громада</t>
  </si>
  <si>
    <t>021:033809:0000000003</t>
  </si>
  <si>
    <t>021:027449:0000000003</t>
  </si>
  <si>
    <t>7125788400</t>
  </si>
  <si>
    <t>021:027449:0000000002</t>
  </si>
  <si>
    <t>021:033809:0000000001</t>
  </si>
  <si>
    <t>0723386502</t>
  </si>
  <si>
    <t>021:074046:0000000015</t>
  </si>
  <si>
    <t>021:074046:0000000034</t>
  </si>
  <si>
    <t>021:074046:0000000028</t>
  </si>
  <si>
    <t>021:051803:0000000016</t>
  </si>
  <si>
    <t>021:000003:0000000020</t>
  </si>
  <si>
    <t>3224410100</t>
  </si>
  <si>
    <t>Таращанська міська територіальна громада</t>
  </si>
  <si>
    <t>Таращанський район</t>
  </si>
  <si>
    <t>021:041411:0000000001</t>
  </si>
  <si>
    <t>5320688100</t>
  </si>
  <si>
    <t>Градизька селищна рада</t>
  </si>
  <si>
    <t>021:098181:0000000008</t>
  </si>
  <si>
    <t>6122480401</t>
  </si>
  <si>
    <t>Збаразька міська ТГ с. Базаринці</t>
  </si>
  <si>
    <t>021:000005:0000000668</t>
  </si>
  <si>
    <t>1225483200</t>
  </si>
  <si>
    <t>021:000005:0000000659</t>
  </si>
  <si>
    <t>021:074046:0000000021</t>
  </si>
  <si>
    <t>021:074046:0000000032</t>
  </si>
  <si>
    <t>021:074046:0000000025</t>
  </si>
  <si>
    <t>021:025171:0000000001</t>
  </si>
  <si>
    <t>2625282101</t>
  </si>
  <si>
    <t>021:034949:0000000002</t>
  </si>
  <si>
    <t>5324881200</t>
  </si>
  <si>
    <t>021:023587:0000000062</t>
  </si>
  <si>
    <t>021:085474:0000000009</t>
  </si>
  <si>
    <t>5324085900</t>
  </si>
  <si>
    <t>021:062155:0000000001</t>
  </si>
  <si>
    <t>5324086500</t>
  </si>
  <si>
    <t>Новоселівська сільська рада</t>
  </si>
  <si>
    <t>021:072384:0000000012</t>
  </si>
  <si>
    <t>5323480405</t>
  </si>
  <si>
    <t>021:084693:0000000003</t>
  </si>
  <si>
    <t>5324587203</t>
  </si>
  <si>
    <t>Семенівська селищна рада</t>
  </si>
  <si>
    <t>021:023587:0000000072</t>
  </si>
  <si>
    <t>021:000005:0000000669</t>
  </si>
  <si>
    <t>0721183800</t>
  </si>
  <si>
    <t>021:015609:0000000016</t>
  </si>
  <si>
    <t>3523486901</t>
  </si>
  <si>
    <t>Новгородківська селищна рада, с.Тарасівка</t>
  </si>
  <si>
    <t>021:028961:0000000002</t>
  </si>
  <si>
    <t>3525583601</t>
  </si>
  <si>
    <t>021:012514:0000000009</t>
  </si>
  <si>
    <t>3522881101</t>
  </si>
  <si>
    <t>021:023587:0000000063</t>
  </si>
  <si>
    <t>021:043118:0000000007</t>
  </si>
  <si>
    <t>5320487501</t>
  </si>
  <si>
    <t>село Заїченці</t>
  </si>
  <si>
    <t>021:000005:0000000662</t>
  </si>
  <si>
    <t>5321384805</t>
  </si>
  <si>
    <t>село Карабазівка</t>
  </si>
  <si>
    <t>021:000005:0000000680</t>
  </si>
  <si>
    <t>5321355404</t>
  </si>
  <si>
    <t>021:000005:0000000666</t>
  </si>
  <si>
    <t>021:061998:0000000013</t>
  </si>
  <si>
    <t>6124289401</t>
  </si>
  <si>
    <t>Монастириська міська рада (с. Чехів)</t>
  </si>
  <si>
    <t>021:061998:0000000012</t>
  </si>
  <si>
    <t>6124280401</t>
  </si>
  <si>
    <t>Монастириська міська рада (с. Велеснів)</t>
  </si>
  <si>
    <t>021:000002:0000000044</t>
  </si>
  <si>
    <t>6321288500</t>
  </si>
  <si>
    <t>м.Валки</t>
  </si>
  <si>
    <t>021:000002:0000000045</t>
  </si>
  <si>
    <t>7422410100</t>
  </si>
  <si>
    <t>м. Корюківка</t>
  </si>
  <si>
    <t>021:099007:0000000003</t>
  </si>
  <si>
    <t>021:074365:0000000003</t>
  </si>
  <si>
    <t>021:035462:0000000002</t>
  </si>
  <si>
    <t>2625286301</t>
  </si>
  <si>
    <t>021:074479:0000000010</t>
  </si>
  <si>
    <t>021:035494:0000000001</t>
  </si>
  <si>
    <t>5320684600</t>
  </si>
  <si>
    <t>Глобинська міська рада</t>
  </si>
  <si>
    <t>021:097690:0000000001</t>
  </si>
  <si>
    <t>5325155100</t>
  </si>
  <si>
    <t>Чорнухинська селищна рада</t>
  </si>
  <si>
    <t>021:092378:0000000002</t>
  </si>
  <si>
    <t>5320881900</t>
  </si>
  <si>
    <t>Гребінківська міська рада</t>
  </si>
  <si>
    <t>021:092378:0000000001</t>
  </si>
  <si>
    <t>021:088898:0000000021</t>
  </si>
  <si>
    <t>5322883900</t>
  </si>
  <si>
    <t>021:023587:0000000069</t>
  </si>
  <si>
    <t>021:023587:0000000068</t>
  </si>
  <si>
    <t>021:023587:0000000067</t>
  </si>
  <si>
    <t>021:023587:0000000075</t>
  </si>
  <si>
    <t>021:023587:0000000065</t>
  </si>
  <si>
    <t>021:023587:0000000071</t>
  </si>
  <si>
    <t>021:023587:0000000066</t>
  </si>
  <si>
    <t>021:097690:0000000002</t>
  </si>
  <si>
    <t>5325180400</t>
  </si>
  <si>
    <t>021:081709:0000000027</t>
  </si>
  <si>
    <t>021:023587:0000000064</t>
  </si>
  <si>
    <t>021:000002:0000000046</t>
  </si>
  <si>
    <t>м. Валки</t>
  </si>
  <si>
    <t>0520683503</t>
  </si>
  <si>
    <t>021:071226:0000000004</t>
  </si>
  <si>
    <t>1824084200</t>
  </si>
  <si>
    <t>021:024861:0000000005</t>
  </si>
  <si>
    <t>2124485300</t>
  </si>
  <si>
    <t>с. Новоселиця, Нересницької сільської територіальної громади</t>
  </si>
  <si>
    <t>021:024861:0000000004</t>
  </si>
  <si>
    <t>с. Тисалово, Нересницької сільської територіальної громади</t>
  </si>
  <si>
    <t>021:061688:0000000001</t>
  </si>
  <si>
    <t>2625282102</t>
  </si>
  <si>
    <t>021:030573:0000000001</t>
  </si>
  <si>
    <t>2625286304</t>
  </si>
  <si>
    <t>021:049108:0000000001</t>
  </si>
  <si>
    <t>5322485100</t>
  </si>
  <si>
    <t>Омельницька сільська рада</t>
  </si>
  <si>
    <t>021:075276:0000000005</t>
  </si>
  <si>
    <t>6823987300</t>
  </si>
  <si>
    <t>Нетішинська міська рада,6823987300:04:006:0029</t>
  </si>
  <si>
    <t>021:075276:0000000002</t>
  </si>
  <si>
    <t>Нетішинська міська рада,6823987300:03:007:0136</t>
  </si>
  <si>
    <t>021:075276:0000000007</t>
  </si>
  <si>
    <t>Нетішинська міська рада,6823987300:03:007:0141</t>
  </si>
  <si>
    <t>021:075276:0000000003</t>
  </si>
  <si>
    <t>Нетішинська міська рада,6823987300:03:007:0142</t>
  </si>
  <si>
    <t>021:075276:0000000009</t>
  </si>
  <si>
    <t>Нетішинська міська рада,6823987300:03:011:0001</t>
  </si>
  <si>
    <t>021:075276:0000000001</t>
  </si>
  <si>
    <t>Нетішинська міська рада,6823987300:04:006:0001</t>
  </si>
  <si>
    <t>021:000005:0000000678</t>
  </si>
  <si>
    <t>6821210100</t>
  </si>
  <si>
    <t>Городоцька міська рада, Городок</t>
  </si>
  <si>
    <t>021:000005:0000000679</t>
  </si>
  <si>
    <t>6821285202</t>
  </si>
  <si>
    <t>Городоцька міська рада, Дахнівка</t>
  </si>
  <si>
    <t>021:075276:0000000008</t>
  </si>
  <si>
    <t>Нетішинська міська рада,6823987300:03:004:00001</t>
  </si>
  <si>
    <t>021:000002:0000000047</t>
  </si>
  <si>
    <t>021:000005:0000000664</t>
  </si>
  <si>
    <t>021:000005:0000000670</t>
  </si>
  <si>
    <t>021:000005:0000000667</t>
  </si>
  <si>
    <t>021:000005:0000000675</t>
  </si>
  <si>
    <t>021:000003:0000000019</t>
  </si>
  <si>
    <t>021:000005:0000000665</t>
  </si>
  <si>
    <t>1225481000</t>
  </si>
  <si>
    <t>021:000005:0000000689</t>
  </si>
  <si>
    <t>021:071226:0000000005</t>
  </si>
  <si>
    <t>021:047547:0000000008</t>
  </si>
  <si>
    <t>2121987001</t>
  </si>
  <si>
    <t>Кам'янська сільська рада, с.Сільце</t>
  </si>
  <si>
    <t>021:097427:0000000003</t>
  </si>
  <si>
    <t>2124480500</t>
  </si>
  <si>
    <t>с. Біловарці, Бедевлянської сільської територіальної громади</t>
  </si>
  <si>
    <t>021:097427:0000000001</t>
  </si>
  <si>
    <t>2124480400</t>
  </si>
  <si>
    <t>с. Глиняний, Бедевлянської сільської територіальної громади</t>
  </si>
  <si>
    <t>021:035462:0000000001</t>
  </si>
  <si>
    <t>2625280201</t>
  </si>
  <si>
    <t>021:023587:0000000070</t>
  </si>
  <si>
    <t>021:075276:0000000004</t>
  </si>
  <si>
    <t>Нетішинська міська рада,6810500000:01:002:0001</t>
  </si>
  <si>
    <t>021:075276:0000000006</t>
  </si>
  <si>
    <t>Нетішинська міська рада,6810500000:03:004:0200</t>
  </si>
  <si>
    <t>021:000005:0000000676</t>
  </si>
  <si>
    <t>021:000005:0000000690</t>
  </si>
  <si>
    <t>1225683000</t>
  </si>
  <si>
    <t>021:000005:0000000673</t>
  </si>
  <si>
    <t>021:097427:0000000002</t>
  </si>
  <si>
    <t>с. Руня, Бедевлянської сільської територіальної громади</t>
  </si>
  <si>
    <t>021:000002:0000000049</t>
  </si>
  <si>
    <t>021:019597:0000000011</t>
  </si>
  <si>
    <t>021:023587:0000000074</t>
  </si>
  <si>
    <t>021:200307:0000000001</t>
  </si>
  <si>
    <t>5325181700</t>
  </si>
  <si>
    <t>021:049108:0000000002</t>
  </si>
  <si>
    <t>021:081709:0000000038</t>
  </si>
  <si>
    <t>021:081709:0000000031</t>
  </si>
  <si>
    <t>Горішньоплавнівська рада</t>
  </si>
  <si>
    <t>021:081709:0000000033</t>
  </si>
  <si>
    <t>021:081709:0000000034</t>
  </si>
  <si>
    <t>021:091122:0000000005</t>
  </si>
  <si>
    <t>021:081709:0000000035</t>
  </si>
  <si>
    <t>021:081709:0000000030</t>
  </si>
  <si>
    <t>021:081709:0000000032</t>
  </si>
  <si>
    <t>021:081709:0000000041</t>
  </si>
  <si>
    <t>021:081709:0000000029</t>
  </si>
  <si>
    <t>021:081709:0000000042</t>
  </si>
  <si>
    <t>021:081709:0000000028</t>
  </si>
  <si>
    <t>021:081709:0000000036</t>
  </si>
  <si>
    <t>021:091122:0000000006</t>
  </si>
  <si>
    <t>021:034949:0000000003</t>
  </si>
  <si>
    <t>021:048649:0000000003</t>
  </si>
  <si>
    <t>5323810100</t>
  </si>
  <si>
    <t>021:091161:0000000029</t>
  </si>
  <si>
    <t>5322887000</t>
  </si>
  <si>
    <t>Новооржицька селищна рада</t>
  </si>
  <si>
    <t>021:000004:0000000033</t>
  </si>
  <si>
    <t>Нововодолазька селищна рада</t>
  </si>
  <si>
    <t>Нововодолазький район</t>
  </si>
  <si>
    <t>021:000004:0000000034</t>
  </si>
  <si>
    <t>6325456800</t>
  </si>
  <si>
    <t>Новопокровська селищна рада</t>
  </si>
  <si>
    <t>Чугуївський район</t>
  </si>
  <si>
    <t>021:000002:0000000048</t>
  </si>
  <si>
    <t>021:000005:0000000693</t>
  </si>
  <si>
    <t>021:000005:0000000672</t>
  </si>
  <si>
    <t>021:000005:0000000681</t>
  </si>
  <si>
    <t>021:000005:0000000674</t>
  </si>
  <si>
    <t>021:000005:0000000671</t>
  </si>
  <si>
    <t>021:000005:0000000686</t>
  </si>
  <si>
    <t>Вінницька міська рада, 0520683500:01:006:0067</t>
  </si>
  <si>
    <t>021:000005:0000000684</t>
  </si>
  <si>
    <t>Вінницька міська рада, 0520683500:01:001:0054</t>
  </si>
  <si>
    <t>021:000005:0000000685</t>
  </si>
  <si>
    <t>Вінницька міська рада, 0520683500:01:006:0013</t>
  </si>
  <si>
    <t>021:000005:0000000691</t>
  </si>
  <si>
    <t>Вінницька міська рада, 0520683500:01:002:0001</t>
  </si>
  <si>
    <t>021:000005:0000000683</t>
  </si>
  <si>
    <t>021:000005:0000000688</t>
  </si>
  <si>
    <t>021:000005:0000000682</t>
  </si>
  <si>
    <t>021:000005:0000000677</t>
  </si>
  <si>
    <t>021:095781:0000000001</t>
  </si>
  <si>
    <t>2621285102</t>
  </si>
  <si>
    <t>Більшівцівська селищна рада</t>
  </si>
  <si>
    <t>021:022275:0000000001</t>
  </si>
  <si>
    <t>2625280901</t>
  </si>
  <si>
    <t>021:051631:0000000001</t>
  </si>
  <si>
    <t>2625281502</t>
  </si>
  <si>
    <t>021:019597:0000000012</t>
  </si>
  <si>
    <t>021:047345:0000000018</t>
  </si>
  <si>
    <t>5322683400</t>
  </si>
  <si>
    <t>021:062586:0000000001</t>
  </si>
  <si>
    <t>5323081900</t>
  </si>
  <si>
    <t>Михайлівська сільська рада</t>
  </si>
  <si>
    <t>021:054478:0000000008</t>
  </si>
  <si>
    <t>4625884801</t>
  </si>
  <si>
    <t>021:000003:0000000021</t>
  </si>
  <si>
    <t>4621810200</t>
  </si>
  <si>
    <t>Глинянська міська рада</t>
  </si>
  <si>
    <t>021:081709:0000000039</t>
  </si>
  <si>
    <t>021:000005:0000000692</t>
  </si>
  <si>
    <t>021:000005:0000000687</t>
  </si>
  <si>
    <t>021:019072:0000000001</t>
  </si>
  <si>
    <t>2621285101</t>
  </si>
  <si>
    <t>021:094052:0000000006</t>
  </si>
  <si>
    <t>4621510503</t>
  </si>
  <si>
    <t>0723683403</t>
  </si>
  <si>
    <t>0721181205</t>
  </si>
  <si>
    <t>0721180901</t>
  </si>
  <si>
    <t>523980900</t>
  </si>
  <si>
    <t xml:space="preserve">Тульчинський </t>
  </si>
  <si>
    <t>8800006682023</t>
  </si>
  <si>
    <t xml:space="preserve">Берегівський </t>
  </si>
  <si>
    <t>8800007072023</t>
  </si>
  <si>
    <t xml:space="preserve">Запорізький </t>
  </si>
  <si>
    <t>8800006982023</t>
  </si>
  <si>
    <t xml:space="preserve">Арцизький </t>
  </si>
  <si>
    <t>8800007052023</t>
  </si>
  <si>
    <t xml:space="preserve">Коломийський </t>
  </si>
  <si>
    <t>8800007182023</t>
  </si>
  <si>
    <t>ОТГ</t>
  </si>
  <si>
    <t xml:space="preserve">Вишгородський </t>
  </si>
  <si>
    <t>8800007192023</t>
  </si>
  <si>
    <t xml:space="preserve">Фастівський </t>
  </si>
  <si>
    <t>8800007322023</t>
  </si>
  <si>
    <t>8800007462023</t>
  </si>
  <si>
    <t>8800007472023</t>
  </si>
  <si>
    <t>8800007552023</t>
  </si>
  <si>
    <t xml:space="preserve">Житомирський </t>
  </si>
  <si>
    <t>8800007722023</t>
  </si>
  <si>
    <t>8800007732023</t>
  </si>
  <si>
    <t>8800007742023</t>
  </si>
  <si>
    <t>8800007752023</t>
  </si>
  <si>
    <t xml:space="preserve">Броварський </t>
  </si>
  <si>
    <t>8800007842023</t>
  </si>
  <si>
    <t>8800007852023</t>
  </si>
  <si>
    <t>8800007922023</t>
  </si>
  <si>
    <t>8800007942023</t>
  </si>
  <si>
    <t>Нові озеряни</t>
  </si>
  <si>
    <t>8800007972023</t>
  </si>
  <si>
    <t>8800008002023</t>
  </si>
  <si>
    <t>село</t>
  </si>
  <si>
    <t xml:space="preserve">Золотоніський </t>
  </si>
  <si>
    <t>8800008022023</t>
  </si>
  <si>
    <t>8800008062023</t>
  </si>
  <si>
    <t>8800008072023</t>
  </si>
  <si>
    <t>8800008082023</t>
  </si>
  <si>
    <t>8800008162023</t>
  </si>
  <si>
    <t>8800008172023</t>
  </si>
  <si>
    <t>8800008192023</t>
  </si>
  <si>
    <t>8800008362023</t>
  </si>
  <si>
    <t>8800008372023</t>
  </si>
  <si>
    <t>місто</t>
  </si>
  <si>
    <t xml:space="preserve">Звенигородський </t>
  </si>
  <si>
    <t>8800008342023</t>
  </si>
  <si>
    <t>8800008332023</t>
  </si>
  <si>
    <t>8800008382023</t>
  </si>
  <si>
    <t>Хом'янка</t>
  </si>
  <si>
    <t>8800008402023</t>
  </si>
  <si>
    <t>8800008412023</t>
  </si>
  <si>
    <t>8800008552023</t>
  </si>
  <si>
    <t>8800008562023</t>
  </si>
  <si>
    <t>8800008542023</t>
  </si>
  <si>
    <t xml:space="preserve">Бердичівський </t>
  </si>
  <si>
    <t>8800008682023</t>
  </si>
  <si>
    <t>8800008782023</t>
  </si>
  <si>
    <t xml:space="preserve">Кам'янець-Подільський </t>
  </si>
  <si>
    <t>8800008692023</t>
  </si>
  <si>
    <t xml:space="preserve">Прилуцький </t>
  </si>
  <si>
    <t>8800008662023</t>
  </si>
  <si>
    <t>8800008702023</t>
  </si>
  <si>
    <t>8800008732023</t>
  </si>
  <si>
    <t>8800008752023</t>
  </si>
  <si>
    <t>8800008772023</t>
  </si>
  <si>
    <t>8800008792023</t>
  </si>
  <si>
    <t>8800008992023</t>
  </si>
  <si>
    <t>8800009202023</t>
  </si>
  <si>
    <t xml:space="preserve">Уманський </t>
  </si>
  <si>
    <t>8800009112023</t>
  </si>
  <si>
    <t>8800009182023</t>
  </si>
  <si>
    <t>521483600</t>
  </si>
  <si>
    <t xml:space="preserve">Хмільницький </t>
  </si>
  <si>
    <t>8800009272023</t>
  </si>
  <si>
    <t>8800009292023</t>
  </si>
  <si>
    <t>521483200</t>
  </si>
  <si>
    <t>8800009312023</t>
  </si>
  <si>
    <t>8800009532023</t>
  </si>
  <si>
    <t>8800009462023</t>
  </si>
  <si>
    <t xml:space="preserve">Одеський </t>
  </si>
  <si>
    <t>8800009642023</t>
  </si>
  <si>
    <t xml:space="preserve">Ковельський </t>
  </si>
  <si>
    <t xml:space="preserve">Рівненський </t>
  </si>
  <si>
    <t xml:space="preserve">Полтавський </t>
  </si>
  <si>
    <t>8800009622023</t>
  </si>
  <si>
    <t>8800009432023</t>
  </si>
  <si>
    <t>СЕЛО</t>
  </si>
  <si>
    <t>МИТЛАШІВКА</t>
  </si>
  <si>
    <t>8800009492023</t>
  </si>
  <si>
    <t>8800009502023</t>
  </si>
  <si>
    <t>523982601</t>
  </si>
  <si>
    <t>8800010442023</t>
  </si>
  <si>
    <t>524883700</t>
  </si>
  <si>
    <t>8800010202023</t>
  </si>
  <si>
    <t>Стара Котельня, Старосілля</t>
  </si>
  <si>
    <t>8800009822023</t>
  </si>
  <si>
    <t xml:space="preserve">Івано-Франківський </t>
  </si>
  <si>
    <t>8800009952023</t>
  </si>
  <si>
    <t xml:space="preserve">Олексадрійський </t>
  </si>
  <si>
    <t>8800009852023</t>
  </si>
  <si>
    <t>8800009812023</t>
  </si>
  <si>
    <t>8800010182023</t>
  </si>
  <si>
    <t>8800010002023</t>
  </si>
  <si>
    <t>8800010012023</t>
  </si>
  <si>
    <t>8800010042023</t>
  </si>
  <si>
    <t>8800010072023</t>
  </si>
  <si>
    <t>8800010152023</t>
  </si>
  <si>
    <t>8800009862023</t>
  </si>
  <si>
    <t>8800010052023</t>
  </si>
  <si>
    <t>8800010062023</t>
  </si>
  <si>
    <t>8800010082023</t>
  </si>
  <si>
    <t>8800010102023</t>
  </si>
  <si>
    <t>524886300</t>
  </si>
  <si>
    <t>Білий рукав</t>
  </si>
  <si>
    <t>8800010292023</t>
  </si>
  <si>
    <t>524181501</t>
  </si>
  <si>
    <t>8800010402023</t>
  </si>
  <si>
    <t>524180302</t>
  </si>
  <si>
    <t>8800010412023</t>
  </si>
  <si>
    <t>8800010482023</t>
  </si>
  <si>
    <t>Берегівського у</t>
  </si>
  <si>
    <t>8800010512023</t>
  </si>
  <si>
    <t>8800010722023</t>
  </si>
  <si>
    <t>8800010682023</t>
  </si>
  <si>
    <t>8800010772023</t>
  </si>
  <si>
    <t>8800010752023</t>
  </si>
  <si>
    <t>8800010742023</t>
  </si>
  <si>
    <t xml:space="preserve">Калуський </t>
  </si>
  <si>
    <t>8800010842023</t>
  </si>
  <si>
    <t>8800010762023</t>
  </si>
  <si>
    <t>8800010662023</t>
  </si>
  <si>
    <t xml:space="preserve">Шепетівський </t>
  </si>
  <si>
    <t>8800010612023</t>
  </si>
  <si>
    <t xml:space="preserve">Червоноградський </t>
  </si>
  <si>
    <t>8800010552023</t>
  </si>
  <si>
    <t>8800010492023</t>
  </si>
  <si>
    <t xml:space="preserve">Хмельницький </t>
  </si>
  <si>
    <t>8800010582023</t>
  </si>
  <si>
    <t>8800010622023</t>
  </si>
  <si>
    <t>8800010642023</t>
  </si>
  <si>
    <t>8800010782023</t>
  </si>
  <si>
    <t>8800010792023</t>
  </si>
  <si>
    <t>524880300</t>
  </si>
  <si>
    <t>8800010802023</t>
  </si>
  <si>
    <t>8800010872023</t>
  </si>
  <si>
    <t>8800010902023</t>
  </si>
  <si>
    <t>8800010942023</t>
  </si>
  <si>
    <t>8800011302023</t>
  </si>
  <si>
    <t>8800011292023</t>
  </si>
  <si>
    <t>8800011282023</t>
  </si>
  <si>
    <t xml:space="preserve">Кропивницький </t>
  </si>
  <si>
    <t>8800011352023</t>
  </si>
  <si>
    <t xml:space="preserve">Береігвський </t>
  </si>
  <si>
    <t>8800010882023</t>
  </si>
  <si>
    <t>8800010892023</t>
  </si>
  <si>
    <t>8800010912023</t>
  </si>
  <si>
    <t>8800010952023</t>
  </si>
  <si>
    <t>8800010972023</t>
  </si>
  <si>
    <t>8800011052023</t>
  </si>
  <si>
    <t xml:space="preserve">Хустський </t>
  </si>
  <si>
    <t>8800011512023</t>
  </si>
  <si>
    <t>8800012012023</t>
  </si>
  <si>
    <t>8800012002023</t>
  </si>
  <si>
    <t>8800012052023</t>
  </si>
  <si>
    <t xml:space="preserve">Чернівецький </t>
  </si>
  <si>
    <t>8800011632023</t>
  </si>
  <si>
    <t>8800011862023</t>
  </si>
  <si>
    <t xml:space="preserve">Чернігівський </t>
  </si>
  <si>
    <t>8800012112023</t>
  </si>
  <si>
    <t xml:space="preserve">	Прилуцький </t>
  </si>
  <si>
    <t>8800011382023</t>
  </si>
  <si>
    <t>8800011482023</t>
  </si>
  <si>
    <t>8800011552023</t>
  </si>
  <si>
    <t>8800011812023</t>
  </si>
  <si>
    <t>8800012042023</t>
  </si>
  <si>
    <t xml:space="preserve">Звягельський </t>
  </si>
  <si>
    <t>8800012392023</t>
  </si>
  <si>
    <t>8800012572023</t>
  </si>
  <si>
    <t>8800012422023</t>
  </si>
  <si>
    <t>8800013002023</t>
  </si>
  <si>
    <t>8800012832023</t>
  </si>
  <si>
    <t>8800012922023</t>
  </si>
  <si>
    <t>8800012712023</t>
  </si>
  <si>
    <t>8800012792023</t>
  </si>
  <si>
    <t>8800012842023</t>
  </si>
  <si>
    <t>8800012892023</t>
  </si>
  <si>
    <t>8800012942023</t>
  </si>
  <si>
    <t>8800012952023</t>
  </si>
  <si>
    <t>8800012992023</t>
  </si>
  <si>
    <t xml:space="preserve">Косівський </t>
  </si>
  <si>
    <t>8800013112023</t>
  </si>
  <si>
    <t>8800013222023</t>
  </si>
  <si>
    <t xml:space="preserve">Дубенський </t>
  </si>
  <si>
    <t>8800013912023</t>
  </si>
  <si>
    <t>8800013902023</t>
  </si>
  <si>
    <t>8800013822023</t>
  </si>
  <si>
    <t>8800013882023</t>
  </si>
  <si>
    <t>8800013682023</t>
  </si>
  <si>
    <t>8800013892023</t>
  </si>
  <si>
    <t>8800013442023</t>
  </si>
  <si>
    <t xml:space="preserve">Білгород Дністровський </t>
  </si>
  <si>
    <t>8800013402023</t>
  </si>
  <si>
    <t>8800013762023</t>
  </si>
  <si>
    <t>8800014772023</t>
  </si>
  <si>
    <t>8800014072023</t>
  </si>
  <si>
    <t>8800014172023</t>
  </si>
  <si>
    <t>8800014132023</t>
  </si>
  <si>
    <t>Хустський у</t>
  </si>
  <si>
    <t>8800014112023</t>
  </si>
  <si>
    <t>8800014262023</t>
  </si>
  <si>
    <t>8800014242023</t>
  </si>
  <si>
    <t>8800014082023</t>
  </si>
  <si>
    <t>8800014372023</t>
  </si>
  <si>
    <t>8800014472023</t>
  </si>
  <si>
    <t>8800014122023</t>
  </si>
  <si>
    <t>селище</t>
  </si>
  <si>
    <t>8800014492023</t>
  </si>
  <si>
    <t>8800009892023</t>
  </si>
  <si>
    <t>8800014252023</t>
  </si>
  <si>
    <t xml:space="preserve">Львівський </t>
  </si>
  <si>
    <t>8800014382023</t>
  </si>
  <si>
    <t>8800014442023</t>
  </si>
  <si>
    <t xml:space="preserve">Олександрійський </t>
  </si>
  <si>
    <t>8800014792023</t>
  </si>
  <si>
    <t>8800015392023</t>
  </si>
  <si>
    <t>8800015722023</t>
  </si>
  <si>
    <t>8800015702023</t>
  </si>
  <si>
    <t>8800016082023</t>
  </si>
  <si>
    <t>8800015712023</t>
  </si>
  <si>
    <t xml:space="preserve">Роменський </t>
  </si>
  <si>
    <t>8800015752023</t>
  </si>
  <si>
    <t>8800015742023</t>
  </si>
  <si>
    <t>8800015622023</t>
  </si>
  <si>
    <t>8800016052023</t>
  </si>
  <si>
    <t>8800016202023</t>
  </si>
  <si>
    <t>8800016182023</t>
  </si>
  <si>
    <t>8800016472023</t>
  </si>
  <si>
    <t>8800016492023</t>
  </si>
  <si>
    <t>8800016482023</t>
  </si>
  <si>
    <t xml:space="preserve">Миргородський </t>
  </si>
  <si>
    <t>8800016802023</t>
  </si>
  <si>
    <t xml:space="preserve">Сарненський </t>
  </si>
  <si>
    <t>8800016622023</t>
  </si>
  <si>
    <t>8800016752023</t>
  </si>
  <si>
    <t>8800016312023</t>
  </si>
  <si>
    <t>8800016332023</t>
  </si>
  <si>
    <t xml:space="preserve">село </t>
  </si>
  <si>
    <t>8800016552023</t>
  </si>
  <si>
    <t>8800016612023</t>
  </si>
  <si>
    <t xml:space="preserve">Краматорський </t>
  </si>
  <si>
    <t>8800016962023</t>
  </si>
  <si>
    <t>8800016992023</t>
  </si>
  <si>
    <t>8800016982023</t>
  </si>
  <si>
    <t>8800016832023</t>
  </si>
  <si>
    <t>8800016852023</t>
  </si>
  <si>
    <t>8800016862023</t>
  </si>
  <si>
    <t>КУЦІВКА</t>
  </si>
  <si>
    <t xml:space="preserve">Черкаський </t>
  </si>
  <si>
    <t>8800017182023</t>
  </si>
  <si>
    <t>522487401</t>
  </si>
  <si>
    <t>8800017732023</t>
  </si>
  <si>
    <t>8800017332023</t>
  </si>
  <si>
    <t>8800017652023</t>
  </si>
  <si>
    <t xml:space="preserve">Тячівський </t>
  </si>
  <si>
    <t>8800017822023</t>
  </si>
  <si>
    <t>8800017592023</t>
  </si>
  <si>
    <t>8800017722023</t>
  </si>
  <si>
    <t xml:space="preserve">Голованівський </t>
  </si>
  <si>
    <t>8800017742023</t>
  </si>
  <si>
    <t>8800017752023</t>
  </si>
  <si>
    <t>8800017892023</t>
  </si>
  <si>
    <t xml:space="preserve">Полтавській </t>
  </si>
  <si>
    <t>8800017522023</t>
  </si>
  <si>
    <t>САГУНІВКА</t>
  </si>
  <si>
    <t>8800017812023</t>
  </si>
  <si>
    <t>8800018292023</t>
  </si>
  <si>
    <t>8800018332023</t>
  </si>
  <si>
    <t>8800018432023</t>
  </si>
  <si>
    <t>ТЕТЕРІВКА</t>
  </si>
  <si>
    <t>8800018412023</t>
  </si>
  <si>
    <t>ЧОРНА КАМ'ЯНКА</t>
  </si>
  <si>
    <t>8800018152023</t>
  </si>
  <si>
    <t>ЛЕМІЩИХА</t>
  </si>
  <si>
    <t>8800018362023</t>
  </si>
  <si>
    <t>8800018172023</t>
  </si>
  <si>
    <t>522884803</t>
  </si>
  <si>
    <t xml:space="preserve">Могилів-Подільський </t>
  </si>
  <si>
    <t>8800019252023</t>
  </si>
  <si>
    <t>8800019182023</t>
  </si>
  <si>
    <t xml:space="preserve">Мукачівський </t>
  </si>
  <si>
    <t>8800019352023</t>
  </si>
  <si>
    <t>8800019472023</t>
  </si>
  <si>
    <t>8800019482023</t>
  </si>
  <si>
    <t>8800020282023</t>
  </si>
  <si>
    <t>СВИДІВОК</t>
  </si>
  <si>
    <t>8800020182023</t>
  </si>
  <si>
    <t xml:space="preserve">Березівський </t>
  </si>
  <si>
    <t xml:space="preserve">Сумський </t>
  </si>
  <si>
    <t xml:space="preserve">Дніпровський </t>
  </si>
  <si>
    <t xml:space="preserve">Ужгородський </t>
  </si>
  <si>
    <t xml:space="preserve">Самбірський </t>
  </si>
  <si>
    <t xml:space="preserve">Подільський </t>
  </si>
  <si>
    <t xml:space="preserve">Стрийський </t>
  </si>
  <si>
    <t>Межиріцька сільська рада</t>
  </si>
  <si>
    <t xml:space="preserve">Павлоградський </t>
  </si>
  <si>
    <t>8800020832023</t>
  </si>
  <si>
    <t>8800014362023</t>
  </si>
  <si>
    <t>8800020812023</t>
  </si>
  <si>
    <t>Олексадрійський</t>
  </si>
  <si>
    <t>8800019522023</t>
  </si>
  <si>
    <t>8800020502023</t>
  </si>
  <si>
    <t>8800022422023</t>
  </si>
  <si>
    <t>8800022402023</t>
  </si>
  <si>
    <t>КОМАРІВКА</t>
  </si>
  <si>
    <t>8800022132023</t>
  </si>
  <si>
    <t>522486801</t>
  </si>
  <si>
    <t>8800017482023</t>
  </si>
  <si>
    <t>8800014512023</t>
  </si>
  <si>
    <t>8800022712023</t>
  </si>
  <si>
    <t>8800014312023</t>
  </si>
  <si>
    <t>8800021792023</t>
  </si>
  <si>
    <t>8800024572023</t>
  </si>
  <si>
    <t>8800017572023</t>
  </si>
  <si>
    <t>8800014662023</t>
  </si>
  <si>
    <t>8800015332023</t>
  </si>
  <si>
    <t>8800023512023</t>
  </si>
  <si>
    <t>8800024012023</t>
  </si>
  <si>
    <t>8800014152023</t>
  </si>
  <si>
    <t>8800012252023</t>
  </si>
  <si>
    <t>8800019772023</t>
  </si>
  <si>
    <t>8800014572023</t>
  </si>
  <si>
    <t>8800023122023</t>
  </si>
  <si>
    <t>8800022342023</t>
  </si>
  <si>
    <t>8800022352023</t>
  </si>
  <si>
    <t>8800022382023</t>
  </si>
  <si>
    <t>8800022432023</t>
  </si>
  <si>
    <t>8800022282023</t>
  </si>
  <si>
    <t>8800022302023</t>
  </si>
  <si>
    <t>Краснопільська селищна ТГ</t>
  </si>
  <si>
    <t>8800018282023</t>
  </si>
  <si>
    <t>Миколаївська селищна рада</t>
  </si>
  <si>
    <t>Березівськогоу</t>
  </si>
  <si>
    <t>8800024812023</t>
  </si>
  <si>
    <t>7325088401</t>
  </si>
  <si>
    <t>Клішковецька сільська рада</t>
  </si>
  <si>
    <t>8800017292023</t>
  </si>
  <si>
    <t>Роменська міська ТГ</t>
  </si>
  <si>
    <t>8800023352023</t>
  </si>
  <si>
    <t>8800025392023</t>
  </si>
  <si>
    <t>8800022022023</t>
  </si>
  <si>
    <t>8800024122023</t>
  </si>
  <si>
    <t>8800020632023</t>
  </si>
  <si>
    <t>8800024302023</t>
  </si>
  <si>
    <t>8800021362023</t>
  </si>
  <si>
    <t>8800022612023</t>
  </si>
  <si>
    <t>ЛАТІВКА</t>
  </si>
  <si>
    <t>8800024002023</t>
  </si>
  <si>
    <t>8800021702023</t>
  </si>
  <si>
    <t>8800025142023</t>
  </si>
  <si>
    <t>8800023562023</t>
  </si>
  <si>
    <t>8800023582023</t>
  </si>
  <si>
    <t>8800025472023</t>
  </si>
  <si>
    <t>8800010122023</t>
  </si>
  <si>
    <t>8800012032023</t>
  </si>
  <si>
    <t>8800021962023</t>
  </si>
  <si>
    <t>8800022482023</t>
  </si>
  <si>
    <t>3524955102</t>
  </si>
  <si>
    <t>ОЛЕКСАНДРОДАР</t>
  </si>
  <si>
    <t>ПЕТРІВСЬКА СЕЛИЩНА РАДА</t>
  </si>
  <si>
    <t>ОЛЕКСАНДРІЙСЬКИЙ</t>
  </si>
  <si>
    <t>8800027962023</t>
  </si>
  <si>
    <t>8800024612023</t>
  </si>
  <si>
    <t>8800024102023</t>
  </si>
  <si>
    <t>8800026182023</t>
  </si>
  <si>
    <t>8800018882023</t>
  </si>
  <si>
    <t>8800028402023</t>
  </si>
  <si>
    <t>8800018542023</t>
  </si>
  <si>
    <t>8800024482023</t>
  </si>
  <si>
    <t>8800026962023</t>
  </si>
  <si>
    <t>8800023072023</t>
  </si>
  <si>
    <t>8800015692023</t>
  </si>
  <si>
    <t>8800026192023</t>
  </si>
  <si>
    <t>8800021342023</t>
  </si>
  <si>
    <t>8800026212023</t>
  </si>
  <si>
    <t>8800018932023</t>
  </si>
  <si>
    <t>8800026872023</t>
  </si>
  <si>
    <t>8800014852023</t>
  </si>
  <si>
    <t>8800023752023</t>
  </si>
  <si>
    <t>8800026632023</t>
  </si>
  <si>
    <t>8800026662023</t>
  </si>
  <si>
    <t>8800026772023</t>
  </si>
  <si>
    <t>8800026762023</t>
  </si>
  <si>
    <t>8800015422023</t>
  </si>
  <si>
    <t>8800026472023</t>
  </si>
  <si>
    <t>8800022412023</t>
  </si>
  <si>
    <t>8800028082023</t>
  </si>
  <si>
    <t>8800028122023</t>
  </si>
  <si>
    <t>8800028052023</t>
  </si>
  <si>
    <t>8800010142023</t>
  </si>
  <si>
    <t>8800008982023</t>
  </si>
  <si>
    <t>8800026022023</t>
  </si>
  <si>
    <t>8800026422023</t>
  </si>
  <si>
    <t>8800029142023</t>
  </si>
  <si>
    <t>8800010222023</t>
  </si>
  <si>
    <t>8800010262023</t>
  </si>
  <si>
    <t>8800010362023</t>
  </si>
  <si>
    <t>8800017512023</t>
  </si>
  <si>
    <t>8800017842023</t>
  </si>
  <si>
    <t>8800017952023</t>
  </si>
  <si>
    <t>8800020442023</t>
  </si>
  <si>
    <t>8800016002023</t>
  </si>
  <si>
    <t>8800025462023</t>
  </si>
  <si>
    <t>8800025712023</t>
  </si>
  <si>
    <t>8800024112023</t>
  </si>
  <si>
    <t>8800018212023</t>
  </si>
  <si>
    <t>8800018182023</t>
  </si>
  <si>
    <t>8800008822023</t>
  </si>
  <si>
    <t>8800023872023</t>
  </si>
  <si>
    <t>8800026072023</t>
  </si>
  <si>
    <t>8800019022023</t>
  </si>
  <si>
    <t>8800017282023</t>
  </si>
  <si>
    <t>8800021872023</t>
  </si>
  <si>
    <t>8800021372023</t>
  </si>
  <si>
    <t>8800029952023</t>
  </si>
  <si>
    <t>8800024852023</t>
  </si>
  <si>
    <t>8800027572023</t>
  </si>
  <si>
    <t>8800027462023</t>
  </si>
  <si>
    <t>8800027472023</t>
  </si>
  <si>
    <t>8800027492023</t>
  </si>
  <si>
    <t>8800027502023</t>
  </si>
  <si>
    <t>8800027362023</t>
  </si>
  <si>
    <t>8800026922023</t>
  </si>
  <si>
    <t>8800026842023</t>
  </si>
  <si>
    <t>8800029002023</t>
  </si>
  <si>
    <t>8800027442023</t>
  </si>
  <si>
    <t>8800028942023</t>
  </si>
  <si>
    <t>8800028192023</t>
  </si>
  <si>
    <t>8800023012023</t>
  </si>
  <si>
    <t>Берегівськогоу</t>
  </si>
  <si>
    <t>8800009912023</t>
  </si>
  <si>
    <t>8800024652023</t>
  </si>
  <si>
    <t>8800025612023</t>
  </si>
  <si>
    <t>8800018772023</t>
  </si>
  <si>
    <t>Тячевський</t>
  </si>
  <si>
    <t>8800018912023</t>
  </si>
  <si>
    <t>8800024352023</t>
  </si>
  <si>
    <t>8800024622023</t>
  </si>
  <si>
    <t>8800028802023</t>
  </si>
  <si>
    <t>8800023212023</t>
  </si>
  <si>
    <t>8800017992023</t>
  </si>
  <si>
    <t>8800024552023</t>
  </si>
  <si>
    <t>8800022842023</t>
  </si>
  <si>
    <t>8800022992023</t>
  </si>
  <si>
    <t>8800013322023</t>
  </si>
  <si>
    <t>8800013332023</t>
  </si>
  <si>
    <t>8800013232023</t>
  </si>
  <si>
    <t>8800013242023</t>
  </si>
  <si>
    <t>8800019402023</t>
  </si>
  <si>
    <t>8800028322023</t>
  </si>
  <si>
    <t>8800028342023</t>
  </si>
  <si>
    <t>8800014032023</t>
  </si>
  <si>
    <t>8800021932023</t>
  </si>
  <si>
    <t>8800009792023</t>
  </si>
  <si>
    <t>8800027012023</t>
  </si>
  <si>
    <t>8800027982023</t>
  </si>
  <si>
    <t>8800020572023</t>
  </si>
  <si>
    <t>8800027992023</t>
  </si>
  <si>
    <t>8800028022023</t>
  </si>
  <si>
    <t>8800027702023</t>
  </si>
  <si>
    <t>8800021442023</t>
  </si>
  <si>
    <t>8800021612023</t>
  </si>
  <si>
    <t>8800023472023</t>
  </si>
  <si>
    <t>8800025272023</t>
  </si>
  <si>
    <t>8800026052023</t>
  </si>
  <si>
    <t>8800028422023</t>
  </si>
  <si>
    <t>8800018452023</t>
  </si>
  <si>
    <t>8800012372023</t>
  </si>
  <si>
    <t>8800024722023</t>
  </si>
  <si>
    <t>8800022312023</t>
  </si>
  <si>
    <t>8800023382023</t>
  </si>
  <si>
    <t>8800019742023</t>
  </si>
  <si>
    <t>8800027222023</t>
  </si>
  <si>
    <t>8800018122023</t>
  </si>
  <si>
    <t>8800024922023</t>
  </si>
  <si>
    <t xml:space="preserve"> Соколівка</t>
  </si>
  <si>
    <t>8800029552023</t>
  </si>
  <si>
    <t>8800029182023</t>
  </si>
  <si>
    <t>8800029322023</t>
  </si>
  <si>
    <t>8800028602023</t>
  </si>
  <si>
    <t>8800028752023</t>
  </si>
  <si>
    <t>8800029942023</t>
  </si>
  <si>
    <t>8800028562023</t>
  </si>
  <si>
    <t>8800026132023</t>
  </si>
  <si>
    <t>8800029302023</t>
  </si>
  <si>
    <t>8800026162023</t>
  </si>
  <si>
    <t>8800022552023</t>
  </si>
  <si>
    <t>8800020152023</t>
  </si>
  <si>
    <t>8800018072023</t>
  </si>
  <si>
    <t>8800020392023</t>
  </si>
  <si>
    <t>8800026222023</t>
  </si>
  <si>
    <t>8800021552023</t>
  </si>
  <si>
    <t>8800014012023</t>
  </si>
  <si>
    <t>8800028172023</t>
  </si>
  <si>
    <t>8800017832023</t>
  </si>
  <si>
    <t>8800026582023</t>
  </si>
  <si>
    <t>8800015372023</t>
  </si>
  <si>
    <t>8800021712023</t>
  </si>
  <si>
    <t>8800022002023</t>
  </si>
  <si>
    <t>8800014912023</t>
  </si>
  <si>
    <t>8800022242023</t>
  </si>
  <si>
    <t>8800022272023</t>
  </si>
  <si>
    <t>8800013672023</t>
  </si>
  <si>
    <t>8800019342023</t>
  </si>
  <si>
    <t>8800016952023</t>
  </si>
  <si>
    <t>8800014052023</t>
  </si>
  <si>
    <t>8800023612023</t>
  </si>
  <si>
    <t>8800013772023</t>
  </si>
  <si>
    <t>8800023572023</t>
  </si>
  <si>
    <t>8800024772023</t>
  </si>
  <si>
    <t>8800014202023</t>
  </si>
  <si>
    <t>8800024162023</t>
  </si>
  <si>
    <t>8800013472023</t>
  </si>
  <si>
    <t>8800022512023</t>
  </si>
  <si>
    <t>8800017252023</t>
  </si>
  <si>
    <t>8800017262023</t>
  </si>
  <si>
    <t>8800017272023</t>
  </si>
  <si>
    <t>8800012672023</t>
  </si>
  <si>
    <t>8800012682023</t>
  </si>
  <si>
    <t>8800025182023</t>
  </si>
  <si>
    <t>8800024222023</t>
  </si>
  <si>
    <t>8800013752023</t>
  </si>
  <si>
    <t>8800018562023</t>
  </si>
  <si>
    <t>8800017092023</t>
  </si>
  <si>
    <t>8800025132023</t>
  </si>
  <si>
    <t>8800017122023</t>
  </si>
  <si>
    <t>8800017152023</t>
  </si>
  <si>
    <t>8800023112023</t>
  </si>
  <si>
    <t>8800011802023</t>
  </si>
  <si>
    <t>8800011962023</t>
  </si>
  <si>
    <t>8800023092023</t>
  </si>
  <si>
    <t>8800012242023</t>
  </si>
  <si>
    <t>8800011742023</t>
  </si>
  <si>
    <t>8800011322023</t>
  </si>
  <si>
    <t>8800023362023</t>
  </si>
  <si>
    <t>8800025052023</t>
  </si>
  <si>
    <t>8800015892023</t>
  </si>
  <si>
    <t>8800021542023</t>
  </si>
  <si>
    <t>8800021522023</t>
  </si>
  <si>
    <t>8800015782023</t>
  </si>
  <si>
    <t>8800015982023</t>
  </si>
  <si>
    <t>8800026412023</t>
  </si>
  <si>
    <t>8800026792023</t>
  </si>
  <si>
    <t>8800018842023</t>
  </si>
  <si>
    <t>8800024832023</t>
  </si>
  <si>
    <t>8800020302023</t>
  </si>
  <si>
    <t>8800029372023</t>
  </si>
  <si>
    <t>8800028062023</t>
  </si>
  <si>
    <t>8800028102023</t>
  </si>
  <si>
    <t>8800015132023</t>
  </si>
  <si>
    <t>8800022332023</t>
  </si>
  <si>
    <t>8800022372023</t>
  </si>
  <si>
    <t>8800018782023</t>
  </si>
  <si>
    <t>8800022632023</t>
  </si>
  <si>
    <t>8800014142023</t>
  </si>
  <si>
    <t>8800014342023</t>
  </si>
  <si>
    <t>8800016372023</t>
  </si>
  <si>
    <t>8800020402023</t>
  </si>
  <si>
    <t>8800020422023</t>
  </si>
  <si>
    <t>8800021782023</t>
  </si>
  <si>
    <t>8800015172023</t>
  </si>
  <si>
    <t>8800016322023</t>
  </si>
  <si>
    <t>8800020452023</t>
  </si>
  <si>
    <t>8800010112023</t>
  </si>
  <si>
    <t>8800011562023</t>
  </si>
  <si>
    <t>8800012562023</t>
  </si>
  <si>
    <t>8800015792023</t>
  </si>
  <si>
    <t>8800015492023</t>
  </si>
  <si>
    <t>КАЛИНІВКА</t>
  </si>
  <si>
    <t>8800029022023</t>
  </si>
  <si>
    <t>8800016632023</t>
  </si>
  <si>
    <t>МАЛА СМІЛЯНКА</t>
  </si>
  <si>
    <t>8800018662023</t>
  </si>
  <si>
    <t>ГЕЛЬМЯЗІВ</t>
  </si>
  <si>
    <t>8800019602023</t>
  </si>
  <si>
    <t>МЕХЕДІВКА</t>
  </si>
  <si>
    <t>8800018892023</t>
  </si>
  <si>
    <t>8800015882023</t>
  </si>
  <si>
    <t>ГЛАДКІВЩИНА</t>
  </si>
  <si>
    <t>8800016232023</t>
  </si>
  <si>
    <t>ЗАЯЧКІВКА</t>
  </si>
  <si>
    <t>8800016402023</t>
  </si>
  <si>
    <t>ВОДЯНИКИ</t>
  </si>
  <si>
    <t>8800021222023</t>
  </si>
  <si>
    <t>8800022942023</t>
  </si>
  <si>
    <t>ЖИТНИКИ</t>
  </si>
  <si>
    <t>8800018352023</t>
  </si>
  <si>
    <t>МІСТО</t>
  </si>
  <si>
    <t>ЗОЛОТОНОША</t>
  </si>
  <si>
    <t>8800020852023</t>
  </si>
  <si>
    <t>СЕЛИЩЕ</t>
  </si>
  <si>
    <t>ЯРКИ</t>
  </si>
  <si>
    <t>8800020112023</t>
  </si>
  <si>
    <t>Звенигородська міська рада</t>
  </si>
  <si>
    <t>8800012272023</t>
  </si>
  <si>
    <t>ТИХОНІВКА</t>
  </si>
  <si>
    <t>8800019852023</t>
  </si>
  <si>
    <t>8800015532023</t>
  </si>
  <si>
    <t>КАТЕРИНІВКА</t>
  </si>
  <si>
    <t>8800022052023</t>
  </si>
  <si>
    <t>БИРЛІВКА</t>
  </si>
  <si>
    <t>8800016542023</t>
  </si>
  <si>
    <t>МАЙДАНЕЦЬКЕ</t>
  </si>
  <si>
    <t>8800018972023</t>
  </si>
  <si>
    <t>8800021972023</t>
  </si>
  <si>
    <t>8800028642023</t>
  </si>
  <si>
    <t>8800018792023</t>
  </si>
  <si>
    <t>8800024472023</t>
  </si>
  <si>
    <t>8800011492023</t>
  </si>
  <si>
    <t>8800028632023</t>
  </si>
  <si>
    <t>8800012912023</t>
  </si>
  <si>
    <t>8800014842023</t>
  </si>
  <si>
    <t>Чернігівськогоу</t>
  </si>
  <si>
    <t>8800024962023</t>
  </si>
  <si>
    <t>8800025032023</t>
  </si>
  <si>
    <t>8800024982023</t>
  </si>
  <si>
    <t>8800030262023</t>
  </si>
  <si>
    <t>8800025092023</t>
  </si>
  <si>
    <t>8800024492023</t>
  </si>
  <si>
    <t>Буринська міська ТГ</t>
  </si>
  <si>
    <t>8800033222023</t>
  </si>
  <si>
    <t>5924785001</t>
  </si>
  <si>
    <t>Нижньосироватська сільська територіальна громада</t>
  </si>
  <si>
    <t>8800032882023</t>
  </si>
  <si>
    <t>5920385800</t>
  </si>
  <si>
    <t>МИКОЛАЇВКА</t>
  </si>
  <si>
    <t>Комишанська сільська територіальна громада</t>
  </si>
  <si>
    <t>8800032352023</t>
  </si>
  <si>
    <t>8800032832023</t>
  </si>
  <si>
    <t>ВИРИ</t>
  </si>
  <si>
    <t>РІЧКІВСЬКА СІЛЬСЬКА ТЕРИТОРІАЛЬНА ГРОМАДА</t>
  </si>
  <si>
    <t>8800030982023</t>
  </si>
  <si>
    <t>8800045102023</t>
  </si>
  <si>
    <t>8800028502023</t>
  </si>
  <si>
    <t>8800025912023</t>
  </si>
  <si>
    <t>8800010312023</t>
  </si>
  <si>
    <t>8800033132023</t>
  </si>
  <si>
    <t>8800032992023</t>
  </si>
  <si>
    <t>8800035982023</t>
  </si>
  <si>
    <t>8800031022023</t>
  </si>
  <si>
    <t>8800039102023</t>
  </si>
  <si>
    <t>8800037082023</t>
  </si>
  <si>
    <t>8800041982023</t>
  </si>
  <si>
    <t>8800038142023</t>
  </si>
  <si>
    <t>8800044062023</t>
  </si>
  <si>
    <t>8800045092023</t>
  </si>
  <si>
    <t>8800012532023</t>
  </si>
  <si>
    <t>8800010212023</t>
  </si>
  <si>
    <t>8800023052023</t>
  </si>
  <si>
    <t>8800026002023</t>
  </si>
  <si>
    <t>8800012152023</t>
  </si>
  <si>
    <t>8800020652023</t>
  </si>
  <si>
    <t>8800029822023</t>
  </si>
  <si>
    <t>8800028622023</t>
  </si>
  <si>
    <t>8800032592023</t>
  </si>
  <si>
    <t>8800027772023</t>
  </si>
  <si>
    <t>8800045412023</t>
  </si>
  <si>
    <t>8800042032023</t>
  </si>
  <si>
    <t>8800037742023</t>
  </si>
  <si>
    <t>8800033512023</t>
  </si>
  <si>
    <t>8800024442023</t>
  </si>
  <si>
    <t>8800018232023</t>
  </si>
  <si>
    <t>8800023552023</t>
  </si>
  <si>
    <t>8800016972023</t>
  </si>
  <si>
    <t>8800017402023</t>
  </si>
  <si>
    <t>8800029532023</t>
  </si>
  <si>
    <t>8800027032023</t>
  </si>
  <si>
    <t>8800022722023</t>
  </si>
  <si>
    <t>8800008802023</t>
  </si>
  <si>
    <t>8800032872023</t>
  </si>
  <si>
    <t>8800029492023</t>
  </si>
  <si>
    <t>8800037242023</t>
  </si>
  <si>
    <t>8800039762023</t>
  </si>
  <si>
    <t>8800039652023</t>
  </si>
  <si>
    <t>8800039612023</t>
  </si>
  <si>
    <t>8800039982023</t>
  </si>
  <si>
    <t>8800039932023</t>
  </si>
  <si>
    <t>8800025222023</t>
  </si>
  <si>
    <t>8800041402023</t>
  </si>
  <si>
    <t>8800043022023</t>
  </si>
  <si>
    <t>8800027892023</t>
  </si>
  <si>
    <t>8800029012023</t>
  </si>
  <si>
    <t>8800014762023</t>
  </si>
  <si>
    <t>8800015472023</t>
  </si>
  <si>
    <t>8800022852023</t>
  </si>
  <si>
    <t>8800018742023</t>
  </si>
  <si>
    <t>8800027582023</t>
  </si>
  <si>
    <t>8800027882023</t>
  </si>
  <si>
    <t>8800029212023</t>
  </si>
  <si>
    <t>8800023172023</t>
  </si>
  <si>
    <t>8800041962023</t>
  </si>
  <si>
    <t>8800045402023</t>
  </si>
  <si>
    <t>8800026282023</t>
  </si>
  <si>
    <t>8800025502023</t>
  </si>
  <si>
    <t>8800025522023</t>
  </si>
  <si>
    <t>8800026982023</t>
  </si>
  <si>
    <t>8800025482023</t>
  </si>
  <si>
    <t>8800027402023</t>
  </si>
  <si>
    <t>8800025682023</t>
  </si>
  <si>
    <t>8800030132023</t>
  </si>
  <si>
    <t>8800031482023</t>
  </si>
  <si>
    <t>8800023322023</t>
  </si>
  <si>
    <t>8800039042023</t>
  </si>
  <si>
    <t>8800039062023</t>
  </si>
  <si>
    <t>8800039072023</t>
  </si>
  <si>
    <t>8800039082023</t>
  </si>
  <si>
    <t>8800040162023</t>
  </si>
  <si>
    <t>8800041662023</t>
  </si>
  <si>
    <t>8800039142023</t>
  </si>
  <si>
    <t>8800040272023</t>
  </si>
  <si>
    <t>8800044272023</t>
  </si>
  <si>
    <t>8800044282023</t>
  </si>
  <si>
    <t>8800017432023</t>
  </si>
  <si>
    <t>8800021832023</t>
  </si>
  <si>
    <t>8800031212023</t>
  </si>
  <si>
    <t>8800032762023</t>
  </si>
  <si>
    <t>8800024632023</t>
  </si>
  <si>
    <t>8800019222023</t>
  </si>
  <si>
    <t>8800028842023</t>
  </si>
  <si>
    <t>8800033462023</t>
  </si>
  <si>
    <t>8800035242023</t>
  </si>
  <si>
    <t>8800029862023</t>
  </si>
  <si>
    <t>8800009252023</t>
  </si>
  <si>
    <t>8800035252023</t>
  </si>
  <si>
    <t>8800038022023</t>
  </si>
  <si>
    <t>8800038842023</t>
  </si>
  <si>
    <t>8800035682023</t>
  </si>
  <si>
    <t>8800038722023</t>
  </si>
  <si>
    <t>8800023912023</t>
  </si>
  <si>
    <t>8800017452023</t>
  </si>
  <si>
    <t>8800030172023</t>
  </si>
  <si>
    <t>8800022542023</t>
  </si>
  <si>
    <t>8800024522023</t>
  </si>
  <si>
    <t>8800029382023</t>
  </si>
  <si>
    <t>8800031512023</t>
  </si>
  <si>
    <t>8800013212023</t>
  </si>
  <si>
    <t>8800032272023</t>
  </si>
  <si>
    <t>8800030612023</t>
  </si>
  <si>
    <t>8800030542023</t>
  </si>
  <si>
    <t>8800028312023</t>
  </si>
  <si>
    <t>8800030712023</t>
  </si>
  <si>
    <t>8800032002023</t>
  </si>
  <si>
    <t>8800037992023</t>
  </si>
  <si>
    <t>8800034872023</t>
  </si>
  <si>
    <t>8800043242023</t>
  </si>
  <si>
    <t>8800043182023</t>
  </si>
  <si>
    <t>8800030862023</t>
  </si>
  <si>
    <t>8800030682023</t>
  </si>
  <si>
    <t>8800031142023</t>
  </si>
  <si>
    <t>8800030672023</t>
  </si>
  <si>
    <t>8800030852023</t>
  </si>
  <si>
    <t>8800032252023</t>
  </si>
  <si>
    <t>8800030902023</t>
  </si>
  <si>
    <t>Киъвська</t>
  </si>
  <si>
    <t>8800008532023</t>
  </si>
  <si>
    <t>8800023152023</t>
  </si>
  <si>
    <t>8800027092023</t>
  </si>
  <si>
    <t>8800028432023</t>
  </si>
  <si>
    <t>8800027052023</t>
  </si>
  <si>
    <t>8800032382023</t>
  </si>
  <si>
    <t>8800028002023</t>
  </si>
  <si>
    <t>8800015952023</t>
  </si>
  <si>
    <t>8800031622023</t>
  </si>
  <si>
    <t>8800045182023</t>
  </si>
  <si>
    <t>8800045192023</t>
  </si>
  <si>
    <t>8800029062023</t>
  </si>
  <si>
    <t>8800015902023</t>
  </si>
  <si>
    <t>8800031102023</t>
  </si>
  <si>
    <t>8800025172023</t>
  </si>
  <si>
    <t>8800031222023</t>
  </si>
  <si>
    <t>8800026122023</t>
  </si>
  <si>
    <t>8800014892023</t>
  </si>
  <si>
    <t>8800027612023</t>
  </si>
  <si>
    <t>8800021042023</t>
  </si>
  <si>
    <t>8800027102023</t>
  </si>
  <si>
    <t>8800043852023</t>
  </si>
  <si>
    <t>8800042012023</t>
  </si>
  <si>
    <t>8800028382023</t>
  </si>
  <si>
    <t>8800031602023</t>
  </si>
  <si>
    <t>8800024602023</t>
  </si>
  <si>
    <t>8800028902023</t>
  </si>
  <si>
    <t>8800031592023</t>
  </si>
  <si>
    <t>8800035062023</t>
  </si>
  <si>
    <t>8800037582023</t>
  </si>
  <si>
    <t>8800032292023</t>
  </si>
  <si>
    <t>8800037562023</t>
  </si>
  <si>
    <t>8800038352023</t>
  </si>
  <si>
    <t>8800037712023</t>
  </si>
  <si>
    <t>8800038132023</t>
  </si>
  <si>
    <t>8800040882023</t>
  </si>
  <si>
    <t>8800040942023</t>
  </si>
  <si>
    <t>8800022472023</t>
  </si>
  <si>
    <t>8800022182023</t>
  </si>
  <si>
    <t>8800030182023</t>
  </si>
  <si>
    <t>8800028912023</t>
  </si>
  <si>
    <t>8800018462023</t>
  </si>
  <si>
    <t>8800018092023</t>
  </si>
  <si>
    <t>8800037662023</t>
  </si>
  <si>
    <t>8800024902023</t>
  </si>
  <si>
    <t>8800031812023</t>
  </si>
  <si>
    <t>8800024932023</t>
  </si>
  <si>
    <t>8800031232023</t>
  </si>
  <si>
    <t>8800025192023</t>
  </si>
  <si>
    <t>8800029832023</t>
  </si>
  <si>
    <t>8800036062023</t>
  </si>
  <si>
    <t>8800029332023</t>
  </si>
  <si>
    <t>8800036422023</t>
  </si>
  <si>
    <t>8800037682023</t>
  </si>
  <si>
    <t>8800037642023</t>
  </si>
  <si>
    <t>8800037672023</t>
  </si>
  <si>
    <t>8800036372023</t>
  </si>
  <si>
    <t>8800042712023</t>
  </si>
  <si>
    <t>8800042722023</t>
  </si>
  <si>
    <t>8800011732023</t>
  </si>
  <si>
    <t>8800021452023</t>
  </si>
  <si>
    <t>8800029282023</t>
  </si>
  <si>
    <t>8800021232023</t>
  </si>
  <si>
    <t>Балайчук виправлення через нову зв</t>
  </si>
  <si>
    <t>8800018602023</t>
  </si>
  <si>
    <t>8800018592023</t>
  </si>
  <si>
    <t>8800026032023</t>
  </si>
  <si>
    <t>8800028232023</t>
  </si>
  <si>
    <t>8800043922023</t>
  </si>
  <si>
    <t>8800044512023</t>
  </si>
  <si>
    <t>8800041362023</t>
  </si>
  <si>
    <t>8800037532023</t>
  </si>
  <si>
    <t>8800033502023</t>
  </si>
  <si>
    <t>8800038312023</t>
  </si>
  <si>
    <t>8800017612023</t>
  </si>
  <si>
    <t>8800033062023</t>
  </si>
  <si>
    <t>8800034722023</t>
  </si>
  <si>
    <t>8800034642023</t>
  </si>
  <si>
    <t>8800028682023</t>
  </si>
  <si>
    <t>8800032072023</t>
  </si>
  <si>
    <t>8800021562023</t>
  </si>
  <si>
    <t>8800020412023</t>
  </si>
  <si>
    <t>8800030072023</t>
  </si>
  <si>
    <t>8800028692023</t>
  </si>
  <si>
    <t>8800032482023</t>
  </si>
  <si>
    <t>8800031402023</t>
  </si>
  <si>
    <t>8800017882023</t>
  </si>
  <si>
    <t>8800031932023</t>
  </si>
  <si>
    <t>8800027792023</t>
  </si>
  <si>
    <t>8800031392023</t>
  </si>
  <si>
    <t>8800031362023</t>
  </si>
  <si>
    <t>8800031382023</t>
  </si>
  <si>
    <t>8800015012023</t>
  </si>
  <si>
    <t>8800023652023</t>
  </si>
  <si>
    <t>8800019792023</t>
  </si>
  <si>
    <t>8800020472023</t>
  </si>
  <si>
    <t>8800023672023</t>
  </si>
  <si>
    <t>8800023292023</t>
  </si>
  <si>
    <t>8800043592023</t>
  </si>
  <si>
    <t>8800042742023</t>
  </si>
  <si>
    <t>8800042782023</t>
  </si>
  <si>
    <t>8800043552023</t>
  </si>
  <si>
    <t>8800041602023</t>
  </si>
  <si>
    <t>8800041682023</t>
  </si>
  <si>
    <t>8800040892023</t>
  </si>
  <si>
    <t>8800038802023</t>
  </si>
  <si>
    <t>8800037552023</t>
  </si>
  <si>
    <t>8800037862023</t>
  </si>
  <si>
    <t>8800031882023</t>
  </si>
  <si>
    <t>8800032502023</t>
  </si>
  <si>
    <t>8800032442023</t>
  </si>
  <si>
    <t>8800033622023</t>
  </si>
  <si>
    <t>8800027292023</t>
  </si>
  <si>
    <t>8800018012023</t>
  </si>
  <si>
    <t>8800017112023</t>
  </si>
  <si>
    <t>8800011522023</t>
  </si>
  <si>
    <t>8800014812023</t>
  </si>
  <si>
    <t>8800011162023</t>
  </si>
  <si>
    <t>8800014802023</t>
  </si>
  <si>
    <t>8800014192023</t>
  </si>
  <si>
    <t>8800025152023</t>
  </si>
  <si>
    <t>8800019332023</t>
  </si>
  <si>
    <t>8800014692023</t>
  </si>
  <si>
    <t>8800024322023</t>
  </si>
  <si>
    <t>8800013382023</t>
  </si>
  <si>
    <t>8800013502023</t>
  </si>
  <si>
    <t>8800016122023</t>
  </si>
  <si>
    <t>8800026262023</t>
  </si>
  <si>
    <t>8800025862023</t>
  </si>
  <si>
    <t>8800025892023</t>
  </si>
  <si>
    <t>8800024242023</t>
  </si>
  <si>
    <t>8800019672023</t>
  </si>
  <si>
    <t>8800024232023</t>
  </si>
  <si>
    <t>8800011982023</t>
  </si>
  <si>
    <t>8800039622023</t>
  </si>
  <si>
    <t>8800038282023</t>
  </si>
  <si>
    <t>8800037852023</t>
  </si>
  <si>
    <t>8800037152023</t>
  </si>
  <si>
    <t>8800034522023</t>
  </si>
  <si>
    <t>8800035452023</t>
  </si>
  <si>
    <t>8800035522023</t>
  </si>
  <si>
    <t>8800035372023</t>
  </si>
  <si>
    <t>8800014982023</t>
  </si>
  <si>
    <t>8800034242023</t>
  </si>
  <si>
    <t>8800037172023</t>
  </si>
  <si>
    <t>8800037062023</t>
  </si>
  <si>
    <t>8800024252023</t>
  </si>
  <si>
    <t>8800032642023</t>
  </si>
  <si>
    <t>8800024152023</t>
  </si>
  <si>
    <t>8800012902023</t>
  </si>
  <si>
    <t>8800037112023</t>
  </si>
  <si>
    <t>8800043632023</t>
  </si>
  <si>
    <t>8800041372023</t>
  </si>
  <si>
    <t>8800015412023</t>
  </si>
  <si>
    <t>8800041582023</t>
  </si>
  <si>
    <t>8800042242023</t>
  </si>
  <si>
    <t>8800043642023</t>
  </si>
  <si>
    <t>8800042352023</t>
  </si>
  <si>
    <t>8800045022023</t>
  </si>
  <si>
    <t>8800044712023</t>
  </si>
  <si>
    <t>8800039482023</t>
  </si>
  <si>
    <t>8800039302023</t>
  </si>
  <si>
    <t>8800042642023</t>
  </si>
  <si>
    <t>8800009132023</t>
  </si>
  <si>
    <t>8800031312023</t>
  </si>
  <si>
    <t>8800042652023</t>
  </si>
  <si>
    <t>8800039202023</t>
  </si>
  <si>
    <t>8800042662023</t>
  </si>
  <si>
    <t>8800043082023</t>
  </si>
  <si>
    <t>8800032672023</t>
  </si>
  <si>
    <t>8800043102023</t>
  </si>
  <si>
    <t>8800043492023</t>
  </si>
  <si>
    <t>5920684900:00:001:0680</t>
  </si>
  <si>
    <t>8800042852023</t>
  </si>
  <si>
    <t>СМІЛЕ</t>
  </si>
  <si>
    <t>8800045312023</t>
  </si>
  <si>
    <t>5920684900:00:001:0602</t>
  </si>
  <si>
    <t>ЯРМОЛИНЦІ</t>
  </si>
  <si>
    <t>ЛЕВЧЕНКИ</t>
  </si>
  <si>
    <t>МАЛИЙ БОБРИК</t>
  </si>
  <si>
    <t>ГІРНЕ</t>
  </si>
  <si>
    <t>ЮСУПІВКА</t>
  </si>
  <si>
    <t>КОЛІСНИКОВЕ</t>
  </si>
  <si>
    <t>8800030412023</t>
  </si>
  <si>
    <t>ГРУНІВКА</t>
  </si>
  <si>
    <t>8800020532023</t>
  </si>
  <si>
    <t>ЗАРУДДЯ</t>
  </si>
  <si>
    <t>САДОВЕ</t>
  </si>
  <si>
    <t>ЛЕОНТІЇВКА</t>
  </si>
  <si>
    <t>БАЦМАНИ</t>
  </si>
  <si>
    <t>ХМЕЛІВ</t>
  </si>
  <si>
    <t>МИРОПІЛЛЯ</t>
  </si>
  <si>
    <t>МОКІЇВКА</t>
  </si>
  <si>
    <t>8800025062023</t>
  </si>
  <si>
    <t>ХОТІНЬ</t>
  </si>
  <si>
    <t>8800030482023</t>
  </si>
  <si>
    <t>МИХАЙЛІВКА</t>
  </si>
  <si>
    <t>ДОВГОПОЛІВКА</t>
  </si>
  <si>
    <t>НЕНАДІЇВКА</t>
  </si>
  <si>
    <t>ВОРОЖБА</t>
  </si>
  <si>
    <t>БАРИЛІВКА</t>
  </si>
  <si>
    <t>ВИШНЕВЕ</t>
  </si>
  <si>
    <t>ПРИВОКЗАЛЬНЕ</t>
  </si>
  <si>
    <t>8800030282023</t>
  </si>
  <si>
    <t>ЯКОВЕНКОВЕ</t>
  </si>
  <si>
    <t>8800016442023</t>
  </si>
  <si>
    <t>МОСКОВСЬКЕ</t>
  </si>
  <si>
    <t>ГАЛКА</t>
  </si>
  <si>
    <t>КРОПИВИНЦІ</t>
  </si>
  <si>
    <t>ЗЕЛЕНІВЩИНА</t>
  </si>
  <si>
    <t>МАЛІ БУБНИ</t>
  </si>
  <si>
    <t>ПЛУЖНИКОВЕ</t>
  </si>
  <si>
    <t>ШИЛІВСЬКЕ</t>
  </si>
  <si>
    <t>8800016412023</t>
  </si>
  <si>
    <t>В'ЮННЕ</t>
  </si>
  <si>
    <t>8800030352023</t>
  </si>
  <si>
    <t>ПОГОЖА КРИНИЦЯ</t>
  </si>
  <si>
    <t>ЗІНОВЕ</t>
  </si>
  <si>
    <t>ВЕЛИКЕ</t>
  </si>
  <si>
    <t>ГНИЛИЦЯ</t>
  </si>
  <si>
    <t>СТЕПУРИНЕ</t>
  </si>
  <si>
    <t>8800043782023</t>
  </si>
  <si>
    <t>8800045062023</t>
  </si>
  <si>
    <t>8800045052023</t>
  </si>
  <si>
    <t>8800037312023</t>
  </si>
  <si>
    <t>8800035152023</t>
  </si>
  <si>
    <t>8800026102023</t>
  </si>
  <si>
    <t>смт</t>
  </si>
  <si>
    <t>РОГАНЬ</t>
  </si>
  <si>
    <t>РОГАНСЬКА СЕЛИЩНА РАДА</t>
  </si>
  <si>
    <t>ХРОЛИ</t>
  </si>
  <si>
    <t>8800030272023</t>
  </si>
  <si>
    <t>8800024292023</t>
  </si>
  <si>
    <t>8800035172023</t>
  </si>
  <si>
    <t>8800022572023</t>
  </si>
  <si>
    <t>8800029392023</t>
  </si>
  <si>
    <t>8800026732023</t>
  </si>
  <si>
    <t>8800031112023</t>
  </si>
  <si>
    <t>8800032042023</t>
  </si>
  <si>
    <t>8800031942023</t>
  </si>
  <si>
    <t>8800011592023</t>
  </si>
  <si>
    <t>8800025902023</t>
  </si>
  <si>
    <t>8800031972023</t>
  </si>
  <si>
    <t>8800014162023</t>
  </si>
  <si>
    <t>8800018002023</t>
  </si>
  <si>
    <t>8800020942023</t>
  </si>
  <si>
    <t>8800025992023</t>
  </si>
  <si>
    <t>8800025942023</t>
  </si>
  <si>
    <t>8800011622023</t>
  </si>
  <si>
    <t>8800039232023</t>
  </si>
  <si>
    <t>8800043122023</t>
  </si>
  <si>
    <t>8800037782023</t>
  </si>
  <si>
    <t>8800034682023</t>
  </si>
  <si>
    <t>8800039402023</t>
  </si>
  <si>
    <t>8800039322023</t>
  </si>
  <si>
    <t>8800042132023</t>
  </si>
  <si>
    <t>8800042022023</t>
  </si>
  <si>
    <t>8800033732023</t>
  </si>
  <si>
    <t>8800039422023</t>
  </si>
  <si>
    <t>8800036022023</t>
  </si>
  <si>
    <t>8800033662023</t>
  </si>
  <si>
    <t>8800012062023</t>
  </si>
  <si>
    <t>8800033672023</t>
  </si>
  <si>
    <t>8800033562023</t>
  </si>
  <si>
    <t>8800028092023</t>
  </si>
  <si>
    <t>КНЯЖА</t>
  </si>
  <si>
    <t>ТЕРНІВКА</t>
  </si>
  <si>
    <t>КАЙТАНІВКА</t>
  </si>
  <si>
    <t>БЕРЕСТІВЕЦЬ</t>
  </si>
  <si>
    <t>ЄЛИЗАВЕТІВКА</t>
  </si>
  <si>
    <t>ХВИЛЬОВО-СОРОЧИН</t>
  </si>
  <si>
    <t>8800022102023</t>
  </si>
  <si>
    <t>ВЕРБІВКА</t>
  </si>
  <si>
    <t>8800025872023</t>
  </si>
  <si>
    <t>СОФІЇВКА</t>
  </si>
  <si>
    <t>ПАЛАНКА</t>
  </si>
  <si>
    <t>БУДИЩЕ</t>
  </si>
  <si>
    <t>БЕЗПАЛЬЧЕ</t>
  </si>
  <si>
    <t>НОВА ГРЕБЛЯ</t>
  </si>
  <si>
    <t>ГОНЧАРИХА</t>
  </si>
  <si>
    <t>8800015462023</t>
  </si>
  <si>
    <t>СТЕПКІВКА</t>
  </si>
  <si>
    <t>8800016462023</t>
  </si>
  <si>
    <t>ХЛЕРІВКА</t>
  </si>
  <si>
    <t>РОМЕЙКОВЕ</t>
  </si>
  <si>
    <t>КОБИЛЯНКА</t>
  </si>
  <si>
    <t>СНІГУРІВКА</t>
  </si>
  <si>
    <t>РОТМІСТРІВКА</t>
  </si>
  <si>
    <t>БОГДАНИ</t>
  </si>
  <si>
    <t>ЯТРАНІВКА</t>
  </si>
  <si>
    <t>8800017682023</t>
  </si>
  <si>
    <t>ТОМАШІВКА</t>
  </si>
  <si>
    <t>8800015862023</t>
  </si>
  <si>
    <t>ПЕТРАКІВКА</t>
  </si>
  <si>
    <t>КЕДИНА ГОРА</t>
  </si>
  <si>
    <t>КСАВЕРОВЕ</t>
  </si>
  <si>
    <t>РУСАЛІВКА</t>
  </si>
  <si>
    <t>БРОДЕЦЬКЕ</t>
  </si>
  <si>
    <t>МАКСИМІВКА</t>
  </si>
  <si>
    <t>8800023452023</t>
  </si>
  <si>
    <t>ШОСТАКОВЕ</t>
  </si>
  <si>
    <t>8800015632023</t>
  </si>
  <si>
    <t>ПАСТИРСЬКЕ</t>
  </si>
  <si>
    <t>СОКИРНА</t>
  </si>
  <si>
    <t>ВІКНИНЕ</t>
  </si>
  <si>
    <t>НОВЕ МІСТО</t>
  </si>
  <si>
    <t>ХИЛЬКИ</t>
  </si>
  <si>
    <t>БУЖАНКА</t>
  </si>
  <si>
    <t>8800019762023</t>
  </si>
  <si>
    <t>ЯБЛУНІВКА</t>
  </si>
  <si>
    <t>8800019872023</t>
  </si>
  <si>
    <t>КУДИНІВ ЛІС</t>
  </si>
  <si>
    <t>МОНАСТИРИЩЕ</t>
  </si>
  <si>
    <t>СКЛИМЕНЦІ</t>
  </si>
  <si>
    <t>ПОТОКИ</t>
  </si>
  <si>
    <t>БАКАЇВКА</t>
  </si>
  <si>
    <t>ПУГАЧІВКА</t>
  </si>
  <si>
    <t>8800012702023</t>
  </si>
  <si>
    <t>БАЛАНДИНЕ</t>
  </si>
  <si>
    <t>8800022062023</t>
  </si>
  <si>
    <t>БУЗІВКА</t>
  </si>
  <si>
    <t>КАМ'ЯНКА</t>
  </si>
  <si>
    <t>ВОРОНІВКА</t>
  </si>
  <si>
    <t>СЕГЕДИНЦІ</t>
  </si>
  <si>
    <t>НОВОУКРАЇНКА</t>
  </si>
  <si>
    <t>8800019802023</t>
  </si>
  <si>
    <t>СЕЛИЩЕ МІСЬКОГО ТИПУ</t>
  </si>
  <si>
    <t>БАБАНКА</t>
  </si>
  <si>
    <t>8800013602023</t>
  </si>
  <si>
    <t>САГАЙДАЧНЕ</t>
  </si>
  <si>
    <t>ДЕНЬГИ</t>
  </si>
  <si>
    <t>БОГУНОВЕ</t>
  </si>
  <si>
    <t>БЛАГОДАТНЕ</t>
  </si>
  <si>
    <t>КУЧКІВКА</t>
  </si>
  <si>
    <t>КОСЕНІВКА</t>
  </si>
  <si>
    <t>8800016522023</t>
  </si>
  <si>
    <t>АНТИПІВКА</t>
  </si>
  <si>
    <t>8800020032023</t>
  </si>
  <si>
    <t>ВОВКІВКА</t>
  </si>
  <si>
    <t>КОЧЕРЖИНЦІ</t>
  </si>
  <si>
    <t>КАМ'ЯНИЙ БРІД</t>
  </si>
  <si>
    <t>МОЙСІВКА</t>
  </si>
  <si>
    <t>НОВОСЕЛІВКА</t>
  </si>
  <si>
    <t>КОВТУНІВКА</t>
  </si>
  <si>
    <t>НОВОМИКОЛАЇВКА</t>
  </si>
  <si>
    <t>8800016592023</t>
  </si>
  <si>
    <t>ШКОДУНІВКА</t>
  </si>
  <si>
    <t>8800018732023</t>
  </si>
  <si>
    <t>ЗАБІЛЯНИ</t>
  </si>
  <si>
    <t>ЗАРІЧЧЯ</t>
  </si>
  <si>
    <t>ШАБЕЛЬНИКИ</t>
  </si>
  <si>
    <t>ДРАБОВЕ-БАРЯТИНСЬКЕ</t>
  </si>
  <si>
    <t>КОВРАЙ</t>
  </si>
  <si>
    <t>ЧЕРПОВОДИ</t>
  </si>
  <si>
    <t>8800018672023</t>
  </si>
  <si>
    <t>КРУПСЬКЕ</t>
  </si>
  <si>
    <t>8800022172023</t>
  </si>
  <si>
    <t>ЗГАР</t>
  </si>
  <si>
    <t>АШАНІВКА</t>
  </si>
  <si>
    <t>БОРОВИЦЯ</t>
  </si>
  <si>
    <t>КОХАНІВКА</t>
  </si>
  <si>
    <t>КОРОБІВКА</t>
  </si>
  <si>
    <t>8800022082023</t>
  </si>
  <si>
    <t>8800011702023</t>
  </si>
  <si>
    <t>НОВОМАЙДАНЕЦЬКЕ</t>
  </si>
  <si>
    <t>ДУБОВА</t>
  </si>
  <si>
    <t>КОВРАЙСЬКІ ХУТОРИ</t>
  </si>
  <si>
    <t>КОВРАЙ ДРУГИЙ</t>
  </si>
  <si>
    <t>8800016532023</t>
  </si>
  <si>
    <t>ПРИВІТНЕ</t>
  </si>
  <si>
    <t>8800034962023</t>
  </si>
  <si>
    <t>ТАРАСІВКА</t>
  </si>
  <si>
    <t>ОЛЕКСАНДРІВКА</t>
  </si>
  <si>
    <t>ПЕТРИКИ</t>
  </si>
  <si>
    <t>РАДЧИХА</t>
  </si>
  <si>
    <t>ВІЛЬШАНА</t>
  </si>
  <si>
    <t>СТУДЕНЕЦЬ</t>
  </si>
  <si>
    <t>КИСЛИН</t>
  </si>
  <si>
    <t>8800033372023</t>
  </si>
  <si>
    <t>РАЙОК</t>
  </si>
  <si>
    <t>8800034042023</t>
  </si>
  <si>
    <t>МАЛІ КАНІВЦІ</t>
  </si>
  <si>
    <t>ЦВІТКОВЕ</t>
  </si>
  <si>
    <t>8800034032023</t>
  </si>
  <si>
    <t>КУТИ</t>
  </si>
  <si>
    <t>8800033352023</t>
  </si>
  <si>
    <t>КОРЖОВА СЛОБОДА</t>
  </si>
  <si>
    <t>КУДИНІВКА</t>
  </si>
  <si>
    <t>ВЕЛИКІ КАНІВЦІ</t>
  </si>
  <si>
    <t>МОХНАЧ</t>
  </si>
  <si>
    <t>ПОТАШ</t>
  </si>
  <si>
    <t>СТАРИЙ МОХНАЧ</t>
  </si>
  <si>
    <t>8800034932023</t>
  </si>
  <si>
    <t>ПАЛЬЧИК</t>
  </si>
  <si>
    <t>8800015562023</t>
  </si>
  <si>
    <t>ПОПУДНЯ</t>
  </si>
  <si>
    <t>ХРЕСТІВКА</t>
  </si>
  <si>
    <t>ПІЩАНЕ</t>
  </si>
  <si>
    <t>ДМИТРОВЕ</t>
  </si>
  <si>
    <t>ІЛЬЧЕНКОВЕ</t>
  </si>
  <si>
    <t>ХЛИСТУНІВКА</t>
  </si>
  <si>
    <t>8800029042023</t>
  </si>
  <si>
    <t>НОВЕ ЖИТТЯ</t>
  </si>
  <si>
    <t>8800034942023</t>
  </si>
  <si>
    <t>МОРГУНОВЕ</t>
  </si>
  <si>
    <t>В'ЯЗІВОК</t>
  </si>
  <si>
    <t>МАЛА БУРІМКА</t>
  </si>
  <si>
    <t>КОРЖОВИЙ КУТ</t>
  </si>
  <si>
    <t>ЛОЗІВОК</t>
  </si>
  <si>
    <t>8800019122023</t>
  </si>
  <si>
    <t>8800012552023</t>
  </si>
  <si>
    <t>ГРИШКІВКА</t>
  </si>
  <si>
    <t>ВІЛЬШАНКА</t>
  </si>
  <si>
    <t>ВЕЛИКИЙ ХУТІР</t>
  </si>
  <si>
    <t>ЛИТВИНІВКА</t>
  </si>
  <si>
    <t>КРИВЕЦЬ</t>
  </si>
  <si>
    <t>8800041192023</t>
  </si>
  <si>
    <t>8800044332023</t>
  </si>
  <si>
    <t>КОСАРІ</t>
  </si>
  <si>
    <t>ГЛИБОЧОК</t>
  </si>
  <si>
    <t>ПОТАШНЯ</t>
  </si>
  <si>
    <t>ТАГАНЧА</t>
  </si>
  <si>
    <t>ЛЮБИСТОК</t>
  </si>
  <si>
    <t>8800041232023</t>
  </si>
  <si>
    <t>РУДКА</t>
  </si>
  <si>
    <t>8800041202023</t>
  </si>
  <si>
    <t>ЖОЛУДЬКОВЕ</t>
  </si>
  <si>
    <t>ДОБРА</t>
  </si>
  <si>
    <t>8800041222023</t>
  </si>
  <si>
    <t>8800033952023</t>
  </si>
  <si>
    <t>ПИЩАЛЬНИКИ</t>
  </si>
  <si>
    <t>СТУПИЧНЕ</t>
  </si>
  <si>
    <t>СИНЬООКІВКА</t>
  </si>
  <si>
    <t>ПОТАПЦІ</t>
  </si>
  <si>
    <t>8800039592023</t>
  </si>
  <si>
    <t>БОБРИЦЯ</t>
  </si>
  <si>
    <t>8800039562023</t>
  </si>
  <si>
    <t>МАНЬКІВКА</t>
  </si>
  <si>
    <t>РОЗДОЛ</t>
  </si>
  <si>
    <t>ЛАЗІРЦІ</t>
  </si>
  <si>
    <t>МОКРА КАЛИГІРКА</t>
  </si>
  <si>
    <t>КИСЕЛІВКА</t>
  </si>
  <si>
    <t>ЗЕЛЕНА ДІБРОВА</t>
  </si>
  <si>
    <t>8800032212023</t>
  </si>
  <si>
    <t>ТРИХУТОРІВКА</t>
  </si>
  <si>
    <t>8800032932023</t>
  </si>
  <si>
    <t>8800029522023</t>
  </si>
  <si>
    <t>8800043312023</t>
  </si>
  <si>
    <t>8800012182023</t>
  </si>
  <si>
    <t>8800011472023</t>
  </si>
  <si>
    <t>8800031442023</t>
  </si>
  <si>
    <t>8800028652023</t>
  </si>
  <si>
    <t>8800013092023</t>
  </si>
  <si>
    <t>8800023062023</t>
  </si>
  <si>
    <t>8800035872023</t>
  </si>
  <si>
    <t>8800018622023</t>
  </si>
  <si>
    <t>8800041462023</t>
  </si>
  <si>
    <t>8800041852023</t>
  </si>
  <si>
    <t>8800040472023</t>
  </si>
  <si>
    <t>8800040402023</t>
  </si>
  <si>
    <t>8800013852023</t>
  </si>
  <si>
    <t>8800024972023</t>
  </si>
  <si>
    <t>8800025042023</t>
  </si>
  <si>
    <t>8800022892023</t>
  </si>
  <si>
    <t>8800028772023</t>
  </si>
  <si>
    <t>8800025012023</t>
  </si>
  <si>
    <t>8800019012023</t>
  </si>
  <si>
    <t>8800012102023</t>
  </si>
  <si>
    <t>ЛУЧКА</t>
  </si>
  <si>
    <t>ЛИПОВОДОЛИНСЬКА СЕЛИЩНА ТЕРИТОРІАЛЬНА ГРОМАДА</t>
  </si>
  <si>
    <t>8800045302023</t>
  </si>
  <si>
    <t>БЕРЕСТІВКА</t>
  </si>
  <si>
    <t>8800045292023</t>
  </si>
  <si>
    <t>Дубов'язівська селищна територіальна громада</t>
  </si>
  <si>
    <t>ЧЕРВОНЕ ОЗЕРО</t>
  </si>
  <si>
    <t>НОВОСЛОБІДСЬКА СІЛЬСЬКА ТЕРИТОРІАЛЬНА ГРОМАДА</t>
  </si>
  <si>
    <t>СИМОНІВКА</t>
  </si>
  <si>
    <t>Садівська ТГ</t>
  </si>
  <si>
    <t>СУМСЬКИЙ РАЙОН</t>
  </si>
  <si>
    <t>НОВОМУТИН</t>
  </si>
  <si>
    <t>БОЧЕЧКІВСЬКА ТГ</t>
  </si>
  <si>
    <t>КОНОТОПСЬКИЙ РАЙОН</t>
  </si>
  <si>
    <t>8800050072023</t>
  </si>
  <si>
    <t>ВЕЛИКІ ВІЛЬМИ</t>
  </si>
  <si>
    <t>8800049692023</t>
  </si>
  <si>
    <t>ХИЖКИ</t>
  </si>
  <si>
    <t>ЯМПІЛЬ</t>
  </si>
  <si>
    <t>ЯМПІЛЬСЬКА СЕЛИЩНА ТЕРИТОРІАЛЬНА ГРОМАДА</t>
  </si>
  <si>
    <t>ШОСТКИНСЬКИЙ РАЙОН</t>
  </si>
  <si>
    <t>8800053062023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</si>
  <si>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</si>
  <si>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</si>
  <si>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</si>
  <si>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</si>
  <si>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</si>
  <si>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</si>
  <si>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</si>
  <si>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</si>
  <si>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</si>
  <si>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</si>
  <si>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Одеська область</t>
  </si>
  <si>
    <t>Рівненська область</t>
  </si>
  <si>
    <t>Сумська область</t>
  </si>
  <si>
    <t>земельна ділянка</t>
  </si>
  <si>
    <t>Тернопільська область</t>
  </si>
  <si>
    <t>Харківська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</si>
  <si>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</si>
  <si>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</si>
  <si>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</si>
  <si>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</si>
  <si>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СОСОНКА</t>
  </si>
  <si>
    <t>ОХТИРСЬКА МІСЬКА ТГ</t>
  </si>
  <si>
    <t>ОХТИРСЬКИЙ РАЙОН</t>
  </si>
  <si>
    <t>Сортування за датою внесення</t>
  </si>
  <si>
    <t>Назви можуть бути старі, перевіряйте</t>
  </si>
  <si>
    <t>Внесено всього:</t>
  </si>
  <si>
    <t>ДУБЛЯНКА</t>
  </si>
  <si>
    <t>КРАСНОКУТСЬКА</t>
  </si>
  <si>
    <t>БОГОДУХІВСЬКИЙ</t>
  </si>
  <si>
    <t>КАЧАЛІВКА</t>
  </si>
  <si>
    <t>КОСТЯНТИНІВКА</t>
  </si>
  <si>
    <t>ЛЕЩЕНКИ</t>
  </si>
  <si>
    <t>ДЕРГАЧІВСЬКА</t>
  </si>
  <si>
    <t>ХАРКІВСЬКИЙ</t>
  </si>
  <si>
    <t>СЛАТИНЕ</t>
  </si>
  <si>
    <t>СОЛОНИЙ ЯР</t>
  </si>
  <si>
    <t>РОГАНСЬКА селищна рада</t>
  </si>
  <si>
    <t>РОГАНСЬКА</t>
  </si>
  <si>
    <t>Кількість населених пунктів, внесених в поточний довідник за стовбцем:</t>
  </si>
  <si>
    <t>Дублікати КОАТУУ в аркуші області виділяються жовтим кольором</t>
  </si>
  <si>
    <t>Назва НП</t>
  </si>
  <si>
    <t>Рік проведення НГО</t>
  </si>
  <si>
    <t>Дата затвердження</t>
  </si>
  <si>
    <t>Дата набрання чинності рішення</t>
  </si>
  <si>
    <t>Наявність дублікатів (за стовбцем КОАТУУ)</t>
  </si>
  <si>
    <t>Унікальні КОАТУУ в Довіднику</t>
  </si>
  <si>
    <t>Кількість нп з доручення 12263</t>
  </si>
  <si>
    <t>Кількість нп на окупованій території</t>
  </si>
  <si>
    <t>Кількість нп, внесених в ДЗК (всього з дублюванням)</t>
  </si>
  <si>
    <t>М КИЇВ</t>
  </si>
  <si>
    <t>Загальний підсумок (без АРК)</t>
  </si>
  <si>
    <t>Рівень наповнення Довідника:</t>
  </si>
  <si>
    <t>Регіон</t>
  </si>
  <si>
    <t>Кількість ТД, що не набрали чинності</t>
  </si>
  <si>
    <t>Кількість нп, внесених в ДЗК, ДІЮЧІ</t>
  </si>
  <si>
    <t>Кількість нп, внесених в ДЗК, ще НЕ ЧИННІ</t>
  </si>
  <si>
    <t>внесені в дзк діючі +недіючі</t>
  </si>
  <si>
    <t>Кількість НГО, що потребує дій щодо оновлення (до 2016 включно мінус договора та нго що не набрала чинності)</t>
  </si>
  <si>
    <t>Кількість НГО, яка не потребує дій щодо оновлення (2017+ та в процесі оновлення або оновлена)</t>
  </si>
  <si>
    <t>Область</t>
  </si>
  <si>
    <t>НГО проведена на всю територію територіальної громади 
(позначати тільки "ТАК", у разі відсутності НГО на всю теритрію - поле пусте)</t>
  </si>
  <si>
    <t>Дата внесення електронного документа до Державного земельного кадастру</t>
  </si>
  <si>
    <t>Номер заявки про внесення електронного документа до Державного земельного кадастру</t>
  </si>
  <si>
    <t>Методика 1147 (зазначати "1", як що так)</t>
  </si>
  <si>
    <t>Старі порядки (зазначати "1", як що так)</t>
  </si>
  <si>
    <t>ТАК</t>
  </si>
  <si>
    <t>Кількість нп всього/діюча НГО</t>
  </si>
  <si>
    <t>Рік проведення НГО (втрата актуальності у 2024 та 2025)</t>
  </si>
  <si>
    <t>Код КАТОТТГ області</t>
  </si>
  <si>
    <t>Код КАТОТТГ адміністративного району</t>
  </si>
  <si>
    <t>Назва адміністративного району</t>
  </si>
  <si>
    <t>Код КАТОТТГ територіальної громади</t>
  </si>
  <si>
    <t>Назва територіальної громади</t>
  </si>
  <si>
    <t>Код КАТОТТГ населеного пункту</t>
  </si>
  <si>
    <t>Площа населеного пункту, га</t>
  </si>
  <si>
    <t>Чисельність населення, осіб</t>
  </si>
  <si>
    <t>Кошторисна вартість технічної документації, грн</t>
  </si>
  <si>
    <t xml:space="preserve">Розробник технічної документації з нормативної грошової оцінки </t>
  </si>
  <si>
    <t>Рік проведення НГО
(дата оцінки)</t>
  </si>
  <si>
    <t>Дата затвердження технічної документації</t>
  </si>
  <si>
    <t xml:space="preserve">Номер рішення ОМС </t>
  </si>
  <si>
    <t>Дата набрання чинності рішення ОМС про затвердження технічної документації</t>
  </si>
  <si>
    <t>Територія окупована, або на території ведуться бойові дії (зазначати "1", якщо так)</t>
  </si>
  <si>
    <t>Примітка</t>
  </si>
  <si>
    <t>НГО в процесі оновлення або оновлена (договрі на оновлення, рішення не набрало чинності)</t>
  </si>
  <si>
    <t>Код КОАТУУ населеного пункту</t>
  </si>
  <si>
    <t xml:space="preserve">ВОЛОДИМИР-ВОЛИНСЬКИЙ  </t>
  </si>
  <si>
    <t>БЕРЕЗОВИЧІВСЬКА СІЛЬСЬКА РАДА</t>
  </si>
  <si>
    <t>0720580803</t>
  </si>
  <si>
    <t>БЕГЕТА</t>
  </si>
  <si>
    <t>ДП "Центр державного земельного кадастру" Волинська регіональна філія Володимир-Волинський міськ ний виробничий відділ</t>
  </si>
  <si>
    <t>№ 18/16</t>
  </si>
  <si>
    <t>0720580801</t>
  </si>
  <si>
    <t>БЕРЕЗОВИЧІ</t>
  </si>
  <si>
    <t>№ 8/5</t>
  </si>
  <si>
    <t>0720580805</t>
  </si>
  <si>
    <t>БОБИЧІ</t>
  </si>
  <si>
    <t>№ 25/6</t>
  </si>
  <si>
    <t>0720580807</t>
  </si>
  <si>
    <t>МІЖЛІССЯ</t>
  </si>
  <si>
    <t>№ 25/7</t>
  </si>
  <si>
    <t>0720580809</t>
  </si>
  <si>
    <t>ХВОРОСТІВ</t>
  </si>
  <si>
    <t>№ 25/5</t>
  </si>
  <si>
    <t>0720580811</t>
  </si>
  <si>
    <t>ЯКОВИЧІ</t>
  </si>
  <si>
    <t>БІЛИНСЬКА СІЛЬСЬКА РАДА</t>
  </si>
  <si>
    <t>0720580401</t>
  </si>
  <si>
    <t>БІЛИН</t>
  </si>
  <si>
    <t>№ 13/5</t>
  </si>
  <si>
    <t>0720580407</t>
  </si>
  <si>
    <t>ЛІСКИ</t>
  </si>
  <si>
    <t>0720580409</t>
  </si>
  <si>
    <t>ОХНІВКА</t>
  </si>
  <si>
    <t>0720580411</t>
  </si>
  <si>
    <t>ПИСАРЕВА ВОЛЯ</t>
  </si>
  <si>
    <t>№ 23/1</t>
  </si>
  <si>
    <t>БУБНІВСЬКА СІЛЬСЬКА РАДА</t>
  </si>
  <si>
    <t>0720581301</t>
  </si>
  <si>
    <t>БУБНІВ</t>
  </si>
  <si>
    <t>№ 15/9</t>
  </si>
  <si>
    <t>0720581302</t>
  </si>
  <si>
    <t>МАРКОСТАВ</t>
  </si>
  <si>
    <t>№23/2</t>
  </si>
  <si>
    <t>0720581303</t>
  </si>
  <si>
    <t>РУСНІВ</t>
  </si>
  <si>
    <t>№ 15/10</t>
  </si>
  <si>
    <t>0720581304</t>
  </si>
  <si>
    <t>ЧЕРЧИЧІ</t>
  </si>
  <si>
    <t>ДП "Волинський науково-дослідний та проектний інститут землеустрою"</t>
  </si>
  <si>
    <t>№ 4/4</t>
  </si>
  <si>
    <t>ГАЛИНІВСЬКА СІЛЬСЬКА РАДА</t>
  </si>
  <si>
    <t>0720581503</t>
  </si>
  <si>
    <t>ВОЛЯ-СВІЙЧІВСЬКА</t>
  </si>
  <si>
    <t>№ 6/3</t>
  </si>
  <si>
    <t>0720581501</t>
  </si>
  <si>
    <t>ГАЛИНІВКА</t>
  </si>
  <si>
    <t>0720581505</t>
  </si>
  <si>
    <t>ГЕВИН</t>
  </si>
  <si>
    <t>№15/11</t>
  </si>
  <si>
    <t>0720581507</t>
  </si>
  <si>
    <t>СВІЙЧІВ</t>
  </si>
  <si>
    <t>№21/15</t>
  </si>
  <si>
    <t>ВОЛОДИМИР-ВОЛИНСЬКИЙ</t>
  </si>
  <si>
    <t>ВОЛОДИМИР-ВОЛИНСЬКА МІСЬКА РАДА</t>
  </si>
  <si>
    <t>0710200000</t>
  </si>
  <si>
    <t>ТзОВ "МВ-Захід"</t>
  </si>
  <si>
    <t>11/139</t>
  </si>
  <si>
    <t>КОВЕЛЬСЬКИЙ  РАЙОН</t>
  </si>
  <si>
    <t>КОВЕЛЬСЬКА МІСЬКА РАДА</t>
  </si>
  <si>
    <t>0710400000</t>
  </si>
  <si>
    <t>КОВЕЛЬ</t>
  </si>
  <si>
    <t>ТзОВ "Західземлепроект Плюс"</t>
  </si>
  <si>
    <t>№43/42</t>
  </si>
  <si>
    <t>ЗАРІЧАНСЬКА СІЛЬСЬКА РАДА</t>
  </si>
  <si>
    <t>0720581603</t>
  </si>
  <si>
    <t>НОВОСІЛКИ</t>
  </si>
  <si>
    <t>№ 5/8</t>
  </si>
  <si>
    <t>0720581604</t>
  </si>
  <si>
    <t>ОРАНІ</t>
  </si>
  <si>
    <t>0720581601</t>
  </si>
  <si>
    <t>35/18</t>
  </si>
  <si>
    <t>0720581602</t>
  </si>
  <si>
    <t>ДІГТІВ</t>
  </si>
  <si>
    <t>ТзОВ "МВ-ЗАХІД"</t>
  </si>
  <si>
    <t>13/182</t>
  </si>
  <si>
    <t>ЗИМНІВСЬКА СІЛЬСЬКА РАДА</t>
  </si>
  <si>
    <t>0720582002</t>
  </si>
  <si>
    <t>ГОРИЧІВ</t>
  </si>
  <si>
    <t>№ 3/6</t>
  </si>
  <si>
    <t>0720582001</t>
  </si>
  <si>
    <t>ЗИМНЕ</t>
  </si>
  <si>
    <t>0720582003</t>
  </si>
  <si>
    <t>ОКТАВИН</t>
  </si>
  <si>
    <t>№21/6</t>
  </si>
  <si>
    <t>0720582004</t>
  </si>
  <si>
    <t>ФАЛЕМИЧІ</t>
  </si>
  <si>
    <t>0720582005</t>
  </si>
  <si>
    <t>ШИСТІВ</t>
  </si>
  <si>
    <t>№ 20/4</t>
  </si>
  <si>
    <t>ЗОРЯНСЬКА СІЛЬСЬКА РАДА</t>
  </si>
  <si>
    <t>0720581803</t>
  </si>
  <si>
    <t>ВОРЧИН</t>
  </si>
  <si>
    <t>№ 22/1</t>
  </si>
  <si>
    <t>0720581605</t>
  </si>
  <si>
    <t>СУХОДОЛИ</t>
  </si>
  <si>
    <t>ТзОВ "Терразем"</t>
  </si>
  <si>
    <t>46/12/1</t>
  </si>
  <si>
    <t>0720581805</t>
  </si>
  <si>
    <t>СЕЛІСКИ</t>
  </si>
  <si>
    <t>№31/2</t>
  </si>
  <si>
    <t>КРАСНОСТАВСЬКА СІЛЬСЬКА РАДА</t>
  </si>
  <si>
    <t>0720582201</t>
  </si>
  <si>
    <t>КРАСНОСТАВ</t>
  </si>
  <si>
    <t>№ 19/3</t>
  </si>
  <si>
    <t>0720582205</t>
  </si>
  <si>
    <t>ЛЮДМИЛЬПІЛЬ</t>
  </si>
  <si>
    <t>№ 26/3</t>
  </si>
  <si>
    <t>0720581606</t>
  </si>
  <si>
    <t>ФЕДОРІВКА</t>
  </si>
  <si>
    <t>46/12/2</t>
  </si>
  <si>
    <t>ВОЛОДИМИРСЬКИЙ РАЙОН</t>
  </si>
  <si>
    <t>УСТИЛУЗЬКА МІСЬКА РАДА</t>
  </si>
  <si>
    <t>0720581801</t>
  </si>
  <si>
    <t>ЗОРЯ</t>
  </si>
  <si>
    <t>ТзОВ "Топзем"</t>
  </si>
  <si>
    <t>№32/2</t>
  </si>
  <si>
    <t>ЛУДИНСЬКА СІЛЬСЬКА РАДА</t>
  </si>
  <si>
    <t>0720583403</t>
  </si>
  <si>
    <t>АМБУКІВ</t>
  </si>
  <si>
    <t>№ 19/7</t>
  </si>
  <si>
    <t>0720582801</t>
  </si>
  <si>
    <t>ЛАСКІВ</t>
  </si>
  <si>
    <t>9/86</t>
  </si>
  <si>
    <t>0720583409</t>
  </si>
  <si>
    <t>РОКИТНИЦЯ</t>
  </si>
  <si>
    <t>0720583411</t>
  </si>
  <si>
    <t>ЧОРНИКІВ</t>
  </si>
  <si>
    <t>ЛЬОТНИЧІВСЬКА СІЛЬСЬКА РАДА</t>
  </si>
  <si>
    <t>0720583202</t>
  </si>
  <si>
    <t>ВОЛОДИМИРІВКА</t>
  </si>
  <si>
    <t>№ 18/2</t>
  </si>
  <si>
    <t>0720583203</t>
  </si>
  <si>
    <t>КОГИЛЬНЕ</t>
  </si>
  <si>
    <t>№ 25/2</t>
  </si>
  <si>
    <t>0720583201</t>
  </si>
  <si>
    <t>ЛЬОТНИЧЕ</t>
  </si>
  <si>
    <t>№ 16/3</t>
  </si>
  <si>
    <t>0720583204</t>
  </si>
  <si>
    <t>ОСТРІВОК</t>
  </si>
  <si>
    <t>№ 18/2/1</t>
  </si>
  <si>
    <t>0720583205</t>
  </si>
  <si>
    <t>ПОНИЧІВ</t>
  </si>
  <si>
    <t>№ 26/2</t>
  </si>
  <si>
    <t>МИКИТИЧІВСЬКА СІЛЬСЬКА РАДА</t>
  </si>
  <si>
    <t>0720584002</t>
  </si>
  <si>
    <t>КЛАДНІВ</t>
  </si>
  <si>
    <t>№28/2</t>
  </si>
  <si>
    <t>0720584003</t>
  </si>
  <si>
    <t>КОРИТНИЦЯ</t>
  </si>
  <si>
    <t>№ 19/6</t>
  </si>
  <si>
    <t>0720582802</t>
  </si>
  <si>
    <t>ВОЩАТИН</t>
  </si>
  <si>
    <t>10/93</t>
  </si>
  <si>
    <t>0720584004</t>
  </si>
  <si>
    <t>НОВИНИ</t>
  </si>
  <si>
    <t>ОВАДНІВСЬКА СІЛЬСЬКА РАДА</t>
  </si>
  <si>
    <t>0720584402</t>
  </si>
  <si>
    <t>ВЕРБА</t>
  </si>
  <si>
    <t>№ 15/3</t>
  </si>
  <si>
    <t>0720584404</t>
  </si>
  <si>
    <t>МАРКЕЛІВКА</t>
  </si>
  <si>
    <t>№26/9</t>
  </si>
  <si>
    <t>0720584401</t>
  </si>
  <si>
    <t>ОВАДНЕ</t>
  </si>
  <si>
    <t>№ 16/2</t>
  </si>
  <si>
    <t>0720584403</t>
  </si>
  <si>
    <t>СУСВАЛЬ</t>
  </si>
  <si>
    <t>№ 23/2</t>
  </si>
  <si>
    <t>П'ЯТИДНІВСЬКА СІЛЬСЬКА РАДА</t>
  </si>
  <si>
    <t>0720584801</t>
  </si>
  <si>
    <t>П'ЯТИДНІ</t>
  </si>
  <si>
    <t>ТОВ "Центр Кадастру"</t>
  </si>
  <si>
    <t>№ 43/2</t>
  </si>
  <si>
    <t>0720583401</t>
  </si>
  <si>
    <t>ЛУДИН</t>
  </si>
  <si>
    <t>№32/5</t>
  </si>
  <si>
    <t>РОГОЖАНСЬКА СІЛЬСЬКА РАДА</t>
  </si>
  <si>
    <t>0720585003</t>
  </si>
  <si>
    <t>ІЗОВ</t>
  </si>
  <si>
    <t>№ 21/1</t>
  </si>
  <si>
    <t>0720584001</t>
  </si>
  <si>
    <t>МИКИТИЧІ</t>
  </si>
  <si>
    <t>№32/6</t>
  </si>
  <si>
    <t>СЕЛЕЦЬКА СІЛЬСЬКА РАДА</t>
  </si>
  <si>
    <t>0720585302</t>
  </si>
  <si>
    <t>МАРІЯ-ВОЛЯ</t>
  </si>
  <si>
    <t>№ 28/1</t>
  </si>
  <si>
    <t>0720585301</t>
  </si>
  <si>
    <t>СЕЛЕЦЬ</t>
  </si>
  <si>
    <t>№ 19/2</t>
  </si>
  <si>
    <t>0720585303</t>
  </si>
  <si>
    <t>ЧЕСНИЙ ХРЕСТ</t>
  </si>
  <si>
    <t>СТЕНЖАРИЧІВСЬКА СІЛЬСЬКА РАДА</t>
  </si>
  <si>
    <t>0720585602</t>
  </si>
  <si>
    <t>ЗАБОЛОТТЯ</t>
  </si>
  <si>
    <t>0720585604</t>
  </si>
  <si>
    <t>ПОЛУМ'ЯНЕ</t>
  </si>
  <si>
    <t>0720584802</t>
  </si>
  <si>
    <t>ХРИПАЛИЧІ</t>
  </si>
  <si>
    <t>№32/8</t>
  </si>
  <si>
    <t>0720585603</t>
  </si>
  <si>
    <t>ТУРІВКА</t>
  </si>
  <si>
    <t>№ 21/2</t>
  </si>
  <si>
    <t>0720510402</t>
  </si>
  <si>
    <t>ЗАЛУЖЖЯ</t>
  </si>
  <si>
    <t>№ 19-2/10</t>
  </si>
  <si>
    <t>0720510403</t>
  </si>
  <si>
    <t>ПАРХОМЕНКОВЕ</t>
  </si>
  <si>
    <t>№ 29/10</t>
  </si>
  <si>
    <t>0720510404</t>
  </si>
  <si>
    <t>ТРОСТЯНКА</t>
  </si>
  <si>
    <t>№ 19-2/9</t>
  </si>
  <si>
    <t>0720510400</t>
  </si>
  <si>
    <t>УСТИЛУГ</t>
  </si>
  <si>
    <t>ПФ "Реформатор"</t>
  </si>
  <si>
    <t>ХМЕЛІКІВСЬКА СІЛЬСЬКА РАДА</t>
  </si>
  <si>
    <t>0720586002</t>
  </si>
  <si>
    <t>ЖИТАНІ</t>
  </si>
  <si>
    <t>№ 14/8</t>
  </si>
  <si>
    <t>0720586003</t>
  </si>
  <si>
    <t>НЕХВОРОЩА</t>
  </si>
  <si>
    <t>0720586004</t>
  </si>
  <si>
    <t>0720585001</t>
  </si>
  <si>
    <t>РОГОЖАНИ</t>
  </si>
  <si>
    <t>№32/3</t>
  </si>
  <si>
    <t>0720585601</t>
  </si>
  <si>
    <t>СТЕНЖАРИЧІ</t>
  </si>
  <si>
    <t>№32/7</t>
  </si>
  <si>
    <t>ХОБУЛТІВСЬКА СІЛЬСЬКА РАДА</t>
  </si>
  <si>
    <t>0720586603</t>
  </si>
  <si>
    <t>ПІДГАЙЦІ</t>
  </si>
  <si>
    <t>№ 19/8</t>
  </si>
  <si>
    <t>0720586001</t>
  </si>
  <si>
    <t>ХМЕЛІВКА</t>
  </si>
  <si>
    <t>4/46</t>
  </si>
  <si>
    <t>ХОТЯЧІВСЬКА СІЛЬСЬКА РАДА</t>
  </si>
  <si>
    <t>0720586702</t>
  </si>
  <si>
    <t>ДАРНИЦЬКЕ</t>
  </si>
  <si>
    <t>№ 16/4</t>
  </si>
  <si>
    <t>0720586703</t>
  </si>
  <si>
    <t>РУСІВ</t>
  </si>
  <si>
    <t>0720586601</t>
  </si>
  <si>
    <t>ХОБУЛТОВА</t>
  </si>
  <si>
    <t xml:space="preserve">ГОРОХІВСЬКИЙ  </t>
  </si>
  <si>
    <t>БЕРЕЖАНКІВСЬКА СІЛЬСЬКА РАДА</t>
  </si>
  <si>
    <t>0720880201</t>
  </si>
  <si>
    <t>БЕРЕЖАНКА</t>
  </si>
  <si>
    <t>№ 18/11</t>
  </si>
  <si>
    <t>БЕРЕСТЕЧКІВСЬКА МІСЬКА РАДА</t>
  </si>
  <si>
    <t>0720810300</t>
  </si>
  <si>
    <t>БЕРЕСТЕЧКО</t>
  </si>
  <si>
    <t>№ 10-1/2011</t>
  </si>
  <si>
    <t>0720586602</t>
  </si>
  <si>
    <t>МИКУЛИЧІ</t>
  </si>
  <si>
    <t>0720586701</t>
  </si>
  <si>
    <t>ХОТЯЧІВ</t>
  </si>
  <si>
    <t>№32/4</t>
  </si>
  <si>
    <t>БРАНІВСЬКА СІЛЬСЬКА РАДА</t>
  </si>
  <si>
    <t>0720880401</t>
  </si>
  <si>
    <t>БРАНИ</t>
  </si>
  <si>
    <t>№3/3/1)</t>
  </si>
  <si>
    <t>0720880402</t>
  </si>
  <si>
    <t>БОРИСКОВИЧІ</t>
  </si>
  <si>
    <t>0720880403</t>
  </si>
  <si>
    <t>ДОВГІВ</t>
  </si>
  <si>
    <t>ВАТИНСЬКА СІЛЬСЬКА РАДА</t>
  </si>
  <si>
    <t>0720881001</t>
  </si>
  <si>
    <t>ВАТИН</t>
  </si>
  <si>
    <t>ДП "Центр державного земельного кадастру"</t>
  </si>
  <si>
    <t>№ 18/8</t>
  </si>
  <si>
    <t>0720881003</t>
  </si>
  <si>
    <t>ВАТИНЕЦЬ</t>
  </si>
  <si>
    <t>ВІЛЬХІВСЬКА СІЛЬСЬКА РАДА</t>
  </si>
  <si>
    <t>0720885001</t>
  </si>
  <si>
    <t>ВІЛЬХІВКА</t>
  </si>
  <si>
    <t>№ 18/5</t>
  </si>
  <si>
    <t>0720885003</t>
  </si>
  <si>
    <t>ДІБРОВА</t>
  </si>
  <si>
    <t>№ 18/6</t>
  </si>
  <si>
    <t>0720885007</t>
  </si>
  <si>
    <t>№ 18/7</t>
  </si>
  <si>
    <t>0720885011</t>
  </si>
  <si>
    <t>ЯРІВКА</t>
  </si>
  <si>
    <t>ГАЛИЧАНСЬКА СІЛЬСЬКА РАДА</t>
  </si>
  <si>
    <t>0720881301</t>
  </si>
  <si>
    <t>ГАЛИЧАНИ</t>
  </si>
  <si>
    <t>№ 22-4/2012</t>
  </si>
  <si>
    <t>0720881302</t>
  </si>
  <si>
    <t>НОВИЙ ЗБОРИШІВ</t>
  </si>
  <si>
    <t>0720881303</t>
  </si>
  <si>
    <t>ХМЕЛЬНИЦЬКЕ</t>
  </si>
  <si>
    <t>ГОРІШНЕНСЬКА СІЛЬСЬКА РАДА</t>
  </si>
  <si>
    <t>0720881401</t>
  </si>
  <si>
    <t>ГОРІШНЄ</t>
  </si>
  <si>
    <t>0720881402</t>
  </si>
  <si>
    <t>ІВАНІВКА</t>
  </si>
  <si>
    <t>0720881403</t>
  </si>
  <si>
    <t>НОВОСТАВ</t>
  </si>
  <si>
    <t>ГОРОХІВСЬКА МІСЬКА РАДА</t>
  </si>
  <si>
    <t>0720810100</t>
  </si>
  <si>
    <t>ГОРОХІВ</t>
  </si>
  <si>
    <t>№ 12-14/2011</t>
  </si>
  <si>
    <t>ГУБИНСЬКА ПЕРША СІЛЬСЬКА РАДА</t>
  </si>
  <si>
    <t>0720881501</t>
  </si>
  <si>
    <t>ГУБИН ПЕРШИЙ</t>
  </si>
  <si>
    <t>№ 20-3/2012</t>
  </si>
  <si>
    <t>0720881507</t>
  </si>
  <si>
    <t>НИВИ-ГУБИНСЬКІ</t>
  </si>
  <si>
    <t>ЖАБЧЕНСЬКА СІЛЬСЬКА РАДА</t>
  </si>
  <si>
    <t>0720881701</t>
  </si>
  <si>
    <t>ЖАБЧЕ</t>
  </si>
  <si>
    <t>ТзОВ "Інститут земельних відносин та охорони навколишнього середовища"</t>
  </si>
  <si>
    <t>№ 13/9</t>
  </si>
  <si>
    <t>0720881705</t>
  </si>
  <si>
    <t>СЕРГІЇВКА</t>
  </si>
  <si>
    <t>ЖУРАВНАКІВСЬКА СІЛЬСЬКА РАДА</t>
  </si>
  <si>
    <t>0720881602</t>
  </si>
  <si>
    <t>ВОЛИЦЯ-ДРУЖКОПІЛЬСЬКА</t>
  </si>
  <si>
    <t>№ 18/3</t>
  </si>
  <si>
    <t>0720881601</t>
  </si>
  <si>
    <t>ЖУРАВНИКИ</t>
  </si>
  <si>
    <t>ЗВИНЯЧЕНСЬКА СІЛЬСЬКА РАДА</t>
  </si>
  <si>
    <t>0720882001</t>
  </si>
  <si>
    <t>ЗВИНЯЧЕ</t>
  </si>
  <si>
    <t>52/3</t>
  </si>
  <si>
    <t>0720882002</t>
  </si>
  <si>
    <t>КРАСІВ</t>
  </si>
  <si>
    <t>52/4</t>
  </si>
  <si>
    <t>КВАСІВСЬКА СІЛЬСЬКА РАДА</t>
  </si>
  <si>
    <t>0720882401</t>
  </si>
  <si>
    <t>КВАСІВ</t>
  </si>
  <si>
    <t>№ 14/6</t>
  </si>
  <si>
    <t>0720882402</t>
  </si>
  <si>
    <t>КРИЖОВА</t>
  </si>
  <si>
    <t>0720882403</t>
  </si>
  <si>
    <t>ОХЛОПІВ</t>
  </si>
  <si>
    <t>БУЖАНІВСЬКА СІЛЬСЬКА РАДА</t>
  </si>
  <si>
    <t>0720880801</t>
  </si>
  <si>
    <t>БУЖАНИ</t>
  </si>
  <si>
    <t>59/11/13</t>
  </si>
  <si>
    <t>КОЛОДЕЖЕНСЬКА СІЛЬСЬКА РАДА</t>
  </si>
  <si>
    <t>0720882803</t>
  </si>
  <si>
    <t>НАТАЛИН</t>
  </si>
  <si>
    <t>№ 3/5</t>
  </si>
  <si>
    <t>ЛЕМЕШІВСЬКА СІЛЬСЬКА РАДА</t>
  </si>
  <si>
    <t>0720883006</t>
  </si>
  <si>
    <t>КОЗЯТИН</t>
  </si>
  <si>
    <t>№ 22/4</t>
  </si>
  <si>
    <t>0720883001</t>
  </si>
  <si>
    <t>ЛЕМЕШІВ</t>
  </si>
  <si>
    <t>ЛОБАЧІВСЬКА СІЛЬСЬКА РАДА</t>
  </si>
  <si>
    <t>0720883202</t>
  </si>
  <si>
    <t>ВОЛИЦЯ-ЛОБАЧІВСЬКА</t>
  </si>
  <si>
    <t>№ 2/4</t>
  </si>
  <si>
    <t>0720883203</t>
  </si>
  <si>
    <t>КОЛМІВ</t>
  </si>
  <si>
    <t>0720883201</t>
  </si>
  <si>
    <t>ЛОБАЧІВКА</t>
  </si>
  <si>
    <t>МАР'ЯНІВСЬКА СЕЛИЩНА РАДА</t>
  </si>
  <si>
    <t>0720855400</t>
  </si>
  <si>
    <t>МАР'ЯНІВКА</t>
  </si>
  <si>
    <t>№ 64/2</t>
  </si>
  <si>
    <t>МЕРВИНСЬКА СІЛЬСЬКА РАДА</t>
  </si>
  <si>
    <t>0720883802</t>
  </si>
  <si>
    <t>БУРКАЧІ</t>
  </si>
  <si>
    <t>0720883803</t>
  </si>
  <si>
    <t>ДИКОВИНИ</t>
  </si>
  <si>
    <t>0720883804</t>
  </si>
  <si>
    <t>КУТРІВ</t>
  </si>
  <si>
    <t>0720883801</t>
  </si>
  <si>
    <t>МЕРВА</t>
  </si>
  <si>
    <t>МИРКІВСЬКА СІЛЬСЬКА РАДА</t>
  </si>
  <si>
    <t>0720884001</t>
  </si>
  <si>
    <t>МИРКІВ</t>
  </si>
  <si>
    <t>№ 21/4</t>
  </si>
  <si>
    <t>МИРНЕНСЬКА СІЛЬСЬКА РАДА</t>
  </si>
  <si>
    <t>0720884402</t>
  </si>
  <si>
    <t>ДЕСЯТИНА</t>
  </si>
  <si>
    <t>0720884401</t>
  </si>
  <si>
    <t>МИРНЕ</t>
  </si>
  <si>
    <t>МИХЛИНСЬКА СІЛЬСЬКА РАДА</t>
  </si>
  <si>
    <t>0720884603</t>
  </si>
  <si>
    <t>ЗАГАЇ</t>
  </si>
  <si>
    <t>0720884605</t>
  </si>
  <si>
    <t>МАРУСЯ</t>
  </si>
  <si>
    <t>№ 26/1</t>
  </si>
  <si>
    <t>0720884601</t>
  </si>
  <si>
    <t>МИХЛИН</t>
  </si>
  <si>
    <t>НОВОСІЛКІВСЬКА СІЛЬСЬКА РАДА</t>
  </si>
  <si>
    <t>0720884802</t>
  </si>
  <si>
    <t>КОВБАНЬ</t>
  </si>
  <si>
    <t>№ 18/13</t>
  </si>
  <si>
    <t>0720884803</t>
  </si>
  <si>
    <t>КУМОВИЩЕ</t>
  </si>
  <si>
    <t>№ 18/12</t>
  </si>
  <si>
    <t>0720884804</t>
  </si>
  <si>
    <t>МИСЛИНІ</t>
  </si>
  <si>
    <t>0720884801</t>
  </si>
  <si>
    <t>№ 18/14</t>
  </si>
  <si>
    <t>ПЕРЕМИЛЬСЬКА СІЛЬСЬКА РАДА</t>
  </si>
  <si>
    <t>0720885402</t>
  </si>
  <si>
    <t>БОГУНІВКА</t>
  </si>
  <si>
    <t>№ 13/7</t>
  </si>
  <si>
    <t>0720885403</t>
  </si>
  <si>
    <t>ГУМНИЩЕ</t>
  </si>
  <si>
    <t>0720885404</t>
  </si>
  <si>
    <t>ЛИПА</t>
  </si>
  <si>
    <t>0720885401</t>
  </si>
  <si>
    <t>ПЕРЕМИЛЬ</t>
  </si>
  <si>
    <t>0720885405</t>
  </si>
  <si>
    <t>СТАРИКИ</t>
  </si>
  <si>
    <t>ПЕЧИХВОСТІВСЬКА СІЛЬСЬКА РАДА</t>
  </si>
  <si>
    <t>0720886001</t>
  </si>
  <si>
    <t>ПЕЧИХВОСТИ</t>
  </si>
  <si>
    <t>№ 19/4</t>
  </si>
  <si>
    <t>0720886002</t>
  </si>
  <si>
    <t>ПОЛЮХНЕ</t>
  </si>
  <si>
    <t>0720886003</t>
  </si>
  <si>
    <t>СКАБАРІВЩИНА</t>
  </si>
  <si>
    <t>0720886004</t>
  </si>
  <si>
    <t>СТРІЛЬЧЕ</t>
  </si>
  <si>
    <t>0720880803</t>
  </si>
  <si>
    <t>РЖИЩІВ</t>
  </si>
  <si>
    <t>ПІРВАНЧЕНСЬКА СІЛЬСЬКА РАДА</t>
  </si>
  <si>
    <t>0720886101</t>
  </si>
  <si>
    <t>ПІРВАНЧЕ</t>
  </si>
  <si>
    <t>№ 21/5</t>
  </si>
  <si>
    <t>ПІСКІВСЬКА СІЛЬСЬКА РАДА</t>
  </si>
  <si>
    <t>0720885803</t>
  </si>
  <si>
    <t>АНТОНІВКА</t>
  </si>
  <si>
    <t>№ 20-5/2012</t>
  </si>
  <si>
    <t>0720885805</t>
  </si>
  <si>
    <t>ГЕКТАРИ</t>
  </si>
  <si>
    <t>№ 20-4/2012</t>
  </si>
  <si>
    <t>0720885801</t>
  </si>
  <si>
    <t>ПІСКИ</t>
  </si>
  <si>
    <t>ПУСТОМИТІВСЬКА СІЛЬСЬКА РАДА</t>
  </si>
  <si>
    <t>0720886402</t>
  </si>
  <si>
    <t>ЗЕЛЕНОЛУЖНЕ</t>
  </si>
  <si>
    <t>№ 15/2</t>
  </si>
  <si>
    <t>0720886401</t>
  </si>
  <si>
    <t>ПУСТОМИТИ</t>
  </si>
  <si>
    <t>0720886403</t>
  </si>
  <si>
    <t>УМАНЦІ</t>
  </si>
  <si>
    <t>РАЧИНСЬКА СІЛЬСЬКА РАДА</t>
  </si>
  <si>
    <t>0720886902</t>
  </si>
  <si>
    <t>ОЗЕРЦІ</t>
  </si>
  <si>
    <t>0720886901</t>
  </si>
  <si>
    <t>РАЧИН</t>
  </si>
  <si>
    <t>СЕНКЕВИЧІВВСЬКА СЕЛИЩНА РАДА</t>
  </si>
  <si>
    <t>0720855700</t>
  </si>
  <si>
    <t>СЕНКЕВИЧІВКА</t>
  </si>
  <si>
    <t>№ 56-2</t>
  </si>
  <si>
    <t>СКІРЧЕНСЬКА СІЛЬСЬКА РАДА</t>
  </si>
  <si>
    <t>0720887204</t>
  </si>
  <si>
    <t>ЖУКОВЕЦЬ</t>
  </si>
  <si>
    <t>0720887201</t>
  </si>
  <si>
    <t>СКІРЧЕ</t>
  </si>
  <si>
    <t>№ 18/4</t>
  </si>
  <si>
    <t>СКОБЕЛКІВСЬКА СІЛЬСЬКА РАДА</t>
  </si>
  <si>
    <t>0720887402</t>
  </si>
  <si>
    <t>БИСТРОВИЦЯ</t>
  </si>
  <si>
    <t>№ 15/5</t>
  </si>
  <si>
    <t>0720887403</t>
  </si>
  <si>
    <t>МАРКОВИЧІ</t>
  </si>
  <si>
    <t>0720887401</t>
  </si>
  <si>
    <t>СКОБЕЛКА</t>
  </si>
  <si>
    <t>СКРИГІВСЬКА СІЛЬСЬКА РАДА</t>
  </si>
  <si>
    <t>0720887503</t>
  </si>
  <si>
    <t>ПИЛЬГАНИ</t>
  </si>
  <si>
    <t>№ 27/2</t>
  </si>
  <si>
    <t>0720887501</t>
  </si>
  <si>
    <t>СКРИГОВЕ</t>
  </si>
  <si>
    <t>СМОЛЯВСЬКА СІЛЬСЬКА РАДА</t>
  </si>
  <si>
    <t>0720887602</t>
  </si>
  <si>
    <t>ЗЕЛЕНЕ</t>
  </si>
  <si>
    <t>№ 23/8</t>
  </si>
  <si>
    <t>0720887601</t>
  </si>
  <si>
    <t>СМОЛЯВА</t>
  </si>
  <si>
    <t>№ 24/3</t>
  </si>
  <si>
    <t>ТЕРЕШКІВЦІВСЬКА СІЛЬСЬКА РАДА</t>
  </si>
  <si>
    <t>0720887703</t>
  </si>
  <si>
    <t>ОЩІВ</t>
  </si>
  <si>
    <t>№ 22/6</t>
  </si>
  <si>
    <t>0720887701</t>
  </si>
  <si>
    <t>ТЕРЕШКІВЦІ</t>
  </si>
  <si>
    <t>УГРИНІВСЬКА СІЛЬСЬКА РАДА</t>
  </si>
  <si>
    <t>0720887803</t>
  </si>
  <si>
    <t>ДУБОВА КОРЧМА</t>
  </si>
  <si>
    <t>№ 20/5</t>
  </si>
  <si>
    <t>0720887801</t>
  </si>
  <si>
    <t>УГРИНІВ</t>
  </si>
  <si>
    <t>ХОЛОНІВСЬКА СІЛЬСЬКА РАДА</t>
  </si>
  <si>
    <t>0720888303</t>
  </si>
  <si>
    <t>СТАРОСТАВ</t>
  </si>
  <si>
    <t>№ 5/9</t>
  </si>
  <si>
    <t>0720888301</t>
  </si>
  <si>
    <t>ХОЛОНІВ</t>
  </si>
  <si>
    <t>ЦЕГІВСЬКА СІЛЬСЬКА РАДА</t>
  </si>
  <si>
    <t>0720888602</t>
  </si>
  <si>
    <t>БОРОЧИЧЕ</t>
  </si>
  <si>
    <t>№ 16/5</t>
  </si>
  <si>
    <t>відсутній у кодифікаторі</t>
  </si>
  <si>
    <t>0720888603</t>
  </si>
  <si>
    <t>СІЛЬЦЕ</t>
  </si>
  <si>
    <t>№ 17/6</t>
  </si>
  <si>
    <t>0720888601</t>
  </si>
  <si>
    <t>ЦЕГІВ</t>
  </si>
  <si>
    <t>0720888604</t>
  </si>
  <si>
    <t>ШИРОКЕ</t>
  </si>
  <si>
    <t>ШКЛИНСЬКА СІЛЬСЬКА РАДА</t>
  </si>
  <si>
    <t>0720889201</t>
  </si>
  <si>
    <t>ШКЛИНЬ</t>
  </si>
  <si>
    <t>№ 4/2</t>
  </si>
  <si>
    <t>0720889205</t>
  </si>
  <si>
    <t>ШКЛИНЬ ДРУГИЙ</t>
  </si>
  <si>
    <t xml:space="preserve">ІВАНИЧІВСЬКИЙ  </t>
  </si>
  <si>
    <t>БУЖАНКІВСЬКА СІЛЬСЬКА РАДА</t>
  </si>
  <si>
    <t>0721180402</t>
  </si>
  <si>
    <t>БОРТНІВ</t>
  </si>
  <si>
    <t>Волинська регіональна філія ДП "Центр державного земельного кадастру"</t>
  </si>
  <si>
    <t>№ 17/16</t>
  </si>
  <si>
    <t>0721180401</t>
  </si>
  <si>
    <t>0721180403</t>
  </si>
  <si>
    <t>ВЕРХНІВ</t>
  </si>
  <si>
    <t>0721180404</t>
  </si>
  <si>
    <t>ІВАНІВ</t>
  </si>
  <si>
    <t>0721180405</t>
  </si>
  <si>
    <t>ШАХТАРСЬКЕ</t>
  </si>
  <si>
    <t>№ 17/12</t>
  </si>
  <si>
    <t>№ 39/31</t>
  </si>
  <si>
    <t>0720882801</t>
  </si>
  <si>
    <t>КОЛОДЕЖЕ</t>
  </si>
  <si>
    <t>ПрАТ "Інститут "Волиньводпроект"</t>
  </si>
  <si>
    <t>41/25</t>
  </si>
  <si>
    <t>ГРИБОВИЦЬКА СІЛЬСЬКА РАДА</t>
  </si>
  <si>
    <t>ГРИБОВИЦЯ</t>
  </si>
  <si>
    <t>№ 17/5</t>
  </si>
  <si>
    <t>ПІДБЕРЕЗІВСЬКА СІЛЬСЬКА РАДА</t>
  </si>
  <si>
    <t>0720886201</t>
  </si>
  <si>
    <t>ПІДБЕРЕЗЗЯ</t>
  </si>
  <si>
    <t>42/23</t>
  </si>
  <si>
    <t>НОВОВОЛИНСЬКА МІСЬКА РАДА</t>
  </si>
  <si>
    <t>ТзОВ "Феодал Проект"</t>
  </si>
  <si>
    <t>№30/38</t>
  </si>
  <si>
    <t>ІВАНИЧІВСЬКА СЕЛИЩНА РАДА</t>
  </si>
  <si>
    <t>0721155100</t>
  </si>
  <si>
    <t>ІВАНИЧІ</t>
  </si>
  <si>
    <t>53/2</t>
  </si>
  <si>
    <t>ГРЯДІВСЬКА СІЛЬСЬКА РАДА</t>
  </si>
  <si>
    <t>ГРЯДИ</t>
  </si>
  <si>
    <t>№ 17/11</t>
  </si>
  <si>
    <t>ДОЛИНКА</t>
  </si>
  <si>
    <t>ПЕВП "Земпроект"</t>
  </si>
  <si>
    <t>№28/27</t>
  </si>
  <si>
    <t>№29/27</t>
  </si>
  <si>
    <t>РОМАНІВКА</t>
  </si>
  <si>
    <t>№28/26</t>
  </si>
  <si>
    <t>0721181202</t>
  </si>
  <si>
    <t>КРОПИВЩИНА</t>
  </si>
  <si>
    <t>№ 10/10</t>
  </si>
  <si>
    <t>НИЗКИНИЧІ</t>
  </si>
  <si>
    <t>№ 41/5</t>
  </si>
  <si>
    <t>ЖАШКОВИЧІВСЬКА СІЛЬСЬКА РАДА</t>
  </si>
  <si>
    <t>0721181401</t>
  </si>
  <si>
    <t>ЖАШКОВИЧІ</t>
  </si>
  <si>
    <t>№ 2-8/2011</t>
  </si>
  <si>
    <t>ТИШКОВИЧІ</t>
  </si>
  <si>
    <t>№ 17/8</t>
  </si>
  <si>
    <t>ЗАВИДІВСЬКА СІЛЬСЬКА РАДА</t>
  </si>
  <si>
    <t>0721182001</t>
  </si>
  <si>
    <t>ЗАВИДІВ</t>
  </si>
  <si>
    <t>№ 7/4</t>
  </si>
  <si>
    <t>ХРЕНІВ</t>
  </si>
  <si>
    <t>№ 17/9</t>
  </si>
  <si>
    <t>ЛИТОВЕЗЬКА СІЛЬСЬКА РАДА</t>
  </si>
  <si>
    <t>0721181801</t>
  </si>
  <si>
    <t>ЗАБОЛОТЦІ</t>
  </si>
  <si>
    <t>Волинська філія ДП "Рівненський науково-дослідний та проектний інститут землеустрою"</t>
  </si>
  <si>
    <t>№32/20</t>
  </si>
  <si>
    <t>КОЛОНСЬКА СІЛЬСЬКА РАДА</t>
  </si>
  <si>
    <t>0721182302</t>
  </si>
  <si>
    <t>ВОЛИЦЯ</t>
  </si>
  <si>
    <t>№15/5</t>
  </si>
  <si>
    <t>0721181802</t>
  </si>
  <si>
    <t>БІЛИЧІ</t>
  </si>
  <si>
    <t>№32/19</t>
  </si>
  <si>
    <t>0721182401</t>
  </si>
  <si>
    <t>ЛИТОВЕЖ</t>
  </si>
  <si>
    <t>№ 16/1</t>
  </si>
  <si>
    <t>ЛУКОВИЧІВСЬКА СІЛЬСЬКА РАДА</t>
  </si>
  <si>
    <t>0721182802</t>
  </si>
  <si>
    <t>БУЖКОВИЧІ</t>
  </si>
  <si>
    <t>0721182801</t>
  </si>
  <si>
    <t>ЛУКОВИЧІ</t>
  </si>
  <si>
    <t>№ 12/13</t>
  </si>
  <si>
    <t>0721182803</t>
  </si>
  <si>
    <t>ОРИЩІ</t>
  </si>
  <si>
    <t>№ 12/12</t>
  </si>
  <si>
    <t>МИЛЯТИНСЬКА СІЛЬСЬКА РАДА</t>
  </si>
  <si>
    <t>0721183002</t>
  </si>
  <si>
    <t>ГРУШІВ</t>
  </si>
  <si>
    <t>0721183001</t>
  </si>
  <si>
    <t>МИЛЯТИН</t>
  </si>
  <si>
    <t>0721182201</t>
  </si>
  <si>
    <t>ЗАСТАВНЕ</t>
  </si>
  <si>
    <t>№32/21</t>
  </si>
  <si>
    <t>0721182301</t>
  </si>
  <si>
    <t>КОЛОНА</t>
  </si>
  <si>
    <t>31/15</t>
  </si>
  <si>
    <t>КРЕЧІВ</t>
  </si>
  <si>
    <t>№32/22</t>
  </si>
  <si>
    <t>МОВНИКИ</t>
  </si>
  <si>
    <t>№32/23</t>
  </si>
  <si>
    <t>МИШІВСЬКА СІЛЬСЬКА РАДА</t>
  </si>
  <si>
    <t>0721183401</t>
  </si>
  <si>
    <t>МИШІВ</t>
  </si>
  <si>
    <t>53/3</t>
  </si>
  <si>
    <t>0721183403</t>
  </si>
  <si>
    <t>ДРЕВИНІ</t>
  </si>
  <si>
    <t>53/4</t>
  </si>
  <si>
    <t>МОРОЗОВИЧІВСЬКА СІЛЬСЬКА РАДА</t>
  </si>
  <si>
    <t>0721183303</t>
  </si>
  <si>
    <t>ВОЛИЦЯ-МОРОЗОВИЦЬКА</t>
  </si>
  <si>
    <t>№ 6/4</t>
  </si>
  <si>
    <t>0721183301</t>
  </si>
  <si>
    <t>МОРОЗОВИЧІ</t>
  </si>
  <si>
    <t>0721183305</t>
  </si>
  <si>
    <t>РУСОВИЧІ</t>
  </si>
  <si>
    <t>ПАВЛІВСЬКА СІЛЬСЬКА РАДА</t>
  </si>
  <si>
    <t>0721183801</t>
  </si>
  <si>
    <t>ПАВЛІВКА</t>
  </si>
  <si>
    <t>№ 11/4</t>
  </si>
  <si>
    <t>0721183803</t>
  </si>
  <si>
    <t>САМОВОЛЯ</t>
  </si>
  <si>
    <t>№ 11/5</t>
  </si>
  <si>
    <t>0721183805</t>
  </si>
  <si>
    <t>СТАРОСІЛЛЯ</t>
  </si>
  <si>
    <t>№ 11/6</t>
  </si>
  <si>
    <t>ПЕРЕСЛАВИЧІВСЬКА СІЛЬСЬКА РАДА</t>
  </si>
  <si>
    <t>0721184201</t>
  </si>
  <si>
    <t>ПЕРЕСЛАВИЧІ</t>
  </si>
  <si>
    <t>№ 13-2/2012</t>
  </si>
  <si>
    <t>0721184202</t>
  </si>
  <si>
    <t>ТРУБКИ</t>
  </si>
  <si>
    <t>№ 18-2/2012</t>
  </si>
  <si>
    <t>ПОРОМІВСЬКА СІЛЬСЬКА РАДА</t>
  </si>
  <si>
    <t>0721184402</t>
  </si>
  <si>
    <t>ЛЕЖНИЦЯ</t>
  </si>
  <si>
    <t>№ 15/6</t>
  </si>
  <si>
    <t>0721184407</t>
  </si>
  <si>
    <t>МИХАЛЄ</t>
  </si>
  <si>
    <t>0721184403</t>
  </si>
  <si>
    <t>МЛИНИЩЕ</t>
  </si>
  <si>
    <t>0721184404</t>
  </si>
  <si>
    <t>ПЕТРОВЕ</t>
  </si>
  <si>
    <t>0721184401</t>
  </si>
  <si>
    <t>ПОРОМІВ</t>
  </si>
  <si>
    <t>РАДОВИЧІВСЬКА СІЛЬСЬКА РАДА</t>
  </si>
  <si>
    <t>0721184601</t>
  </si>
  <si>
    <t>РАДОВИЧІ</t>
  </si>
  <si>
    <t>№ 15/8</t>
  </si>
  <si>
    <t>0721184602</t>
  </si>
  <si>
    <t>ЩЕНЯТИН</t>
  </si>
  <si>
    <t>№ 7/5</t>
  </si>
  <si>
    <t>РИКОВИЧІВСЬКА СІЛЬСЬКА РАДА</t>
  </si>
  <si>
    <t>0721185601</t>
  </si>
  <si>
    <t>РИКОВИЧІ</t>
  </si>
  <si>
    <t>0721183405</t>
  </si>
  <si>
    <t>53/6</t>
  </si>
  <si>
    <t>0721183407</t>
  </si>
  <si>
    <t>ЛУГОВЕ</t>
  </si>
  <si>
    <t>53/5</t>
  </si>
  <si>
    <t>СТАРОЛІШНЯНСЬКА СІЛЬСЬКА РАДА</t>
  </si>
  <si>
    <t>0721187702</t>
  </si>
  <si>
    <t>БУДЯТИЧІ</t>
  </si>
  <si>
    <t>№ 16/15</t>
  </si>
  <si>
    <t>0721187704</t>
  </si>
  <si>
    <t>КОСМІВКА</t>
  </si>
  <si>
    <t>0721187705</t>
  </si>
  <si>
    <t>НОВА ЛІШНЯ</t>
  </si>
  <si>
    <t>0721187706</t>
  </si>
  <si>
    <t>ОСМИЛОВИЧІ</t>
  </si>
  <si>
    <t>0721187701</t>
  </si>
  <si>
    <t>СТАРА ЛІШНЯ</t>
  </si>
  <si>
    <t>СТАРОПОРИЦЬКА СІЛЬСЬКА РАДА</t>
  </si>
  <si>
    <t>0721187903</t>
  </si>
  <si>
    <t>КЛОПОЧИН</t>
  </si>
  <si>
    <t>№ 11/3</t>
  </si>
  <si>
    <t>0721187901</t>
  </si>
  <si>
    <t>СТАРИЙ ПОРИЦЬК</t>
  </si>
  <si>
    <t>№ 10/3</t>
  </si>
  <si>
    <t>ТОПИЛИЩЕНСЬКА СІЛЬСЬКА РАДА</t>
  </si>
  <si>
    <t>0721188501</t>
  </si>
  <si>
    <t>ТОПИЛИЩЕ</t>
  </si>
  <si>
    <t>№ 12/1</t>
  </si>
  <si>
    <t>СОСНИНСЬКА СІЛЬСЬКА РАДА</t>
  </si>
  <si>
    <t>0721186801</t>
  </si>
  <si>
    <t>СОСНИНА</t>
  </si>
  <si>
    <t>53/7</t>
  </si>
  <si>
    <t>0721186802</t>
  </si>
  <si>
    <t>МЕНЧИЧІ</t>
  </si>
  <si>
    <t>53/8</t>
  </si>
  <si>
    <t xml:space="preserve">КАМІНЬ-КАШИРСЬКИЙ  </t>
  </si>
  <si>
    <t>БОРОВНЕНСЬКА СІЛЬСЬКА РАДА</t>
  </si>
  <si>
    <t>0721480303</t>
  </si>
  <si>
    <t>НАДРІЧНЕ</t>
  </si>
  <si>
    <t>№ 36/5</t>
  </si>
  <si>
    <t>КАМІНЬ-КАШИРСЬКА МІСЬКА РАДА</t>
  </si>
  <si>
    <t>0721410100</t>
  </si>
  <si>
    <t>КАМІНЬ-КАШИРСЬКИЙ</t>
  </si>
  <si>
    <t>5/276</t>
  </si>
  <si>
    <t>КАМІНЬ-КАШИРСЬКИЙ  РАЙОН</t>
  </si>
  <si>
    <t>ОЛЕКСІЇВКА</t>
  </si>
  <si>
    <t>№8/32-48</t>
  </si>
  <si>
    <t>БУЗАКІВСЬКА СІЛЬСЬКА РАДА</t>
  </si>
  <si>
    <t>0721480801</t>
  </si>
  <si>
    <t>БУЗАКИ</t>
  </si>
  <si>
    <t>№ 18/1</t>
  </si>
  <si>
    <t>0721480802</t>
  </si>
  <si>
    <t>КРАСНИЛІВКА</t>
  </si>
  <si>
    <t>№ 19/5</t>
  </si>
  <si>
    <t>0721410102</t>
  </si>
  <si>
    <t>ПІДЦИР'Я</t>
  </si>
  <si>
    <t>ВЕЛИКООБЗИРСЬКА СІЛЬСЬКА РАДА</t>
  </si>
  <si>
    <t>0721481002</t>
  </si>
  <si>
    <t>МАЛИЙ ОБЗИР</t>
  </si>
  <si>
    <t>№ 24/1</t>
  </si>
  <si>
    <t>0721481003</t>
  </si>
  <si>
    <t>СТОБИХВА</t>
  </si>
  <si>
    <t>№ 9/4</t>
  </si>
  <si>
    <t>0721480301</t>
  </si>
  <si>
    <t>БОРОВНЕ</t>
  </si>
  <si>
    <t>0721480302</t>
  </si>
  <si>
    <t>ЖИТНІВКА</t>
  </si>
  <si>
    <t>БРОНИЦЬКА СІЛЬСЬКА РАДА</t>
  </si>
  <si>
    <t>0721480601</t>
  </si>
  <si>
    <t>БРОНИЦЯ</t>
  </si>
  <si>
    <t>32/7</t>
  </si>
  <si>
    <t>ВИДРИЧІВСЬКА СІЛЬСЬКА РАДА</t>
  </si>
  <si>
    <t>0721482202</t>
  </si>
  <si>
    <t>ДУБРОВИЦЯ</t>
  </si>
  <si>
    <t>№ 9-10</t>
  </si>
  <si>
    <t>0721482203</t>
  </si>
  <si>
    <t>ТЕКЛИНЕ</t>
  </si>
  <si>
    <t>КАМІНЬ-КАШИРСЬКИЙ РАЙОН</t>
  </si>
  <si>
    <t>ТзОВ "ГЕОЛЕНДС"</t>
  </si>
  <si>
    <t>№8/39-59</t>
  </si>
  <si>
    <t>0721480603</t>
  </si>
  <si>
    <t>КРИМНЕ</t>
  </si>
  <si>
    <t>0721481001</t>
  </si>
  <si>
    <t>ВЕЛИКИЙ ОБЗИР</t>
  </si>
  <si>
    <t>ГРУДКІВСЬКА СІЛЬСЬКА РАДА</t>
  </si>
  <si>
    <t>0721482801</t>
  </si>
  <si>
    <t>ГРУДКИ</t>
  </si>
  <si>
    <t>ВЕРХІВСЬКА СІЛЬСЬКА РАДА</t>
  </si>
  <si>
    <t>0721481201</t>
  </si>
  <si>
    <t>ВЕРХИ</t>
  </si>
  <si>
    <t>ГУТО-БОРОВЕНСЬКА СІЛЬСЬКА РАДА</t>
  </si>
  <si>
    <t>0721483102</t>
  </si>
  <si>
    <t>МАЛІ ГОЛОБИ</t>
  </si>
  <si>
    <t>ДОБРЕНСЬКА СІЛЬСЬКА РАДА</t>
  </si>
  <si>
    <t>0721483301</t>
  </si>
  <si>
    <t>ДОБРЕ</t>
  </si>
  <si>
    <t>№ 14/1</t>
  </si>
  <si>
    <t>ВОЄГОЩАНСЬКА СІЛЬСЬКА РАДА</t>
  </si>
  <si>
    <t>0721481401</t>
  </si>
  <si>
    <t>ВОЄГОЩА</t>
  </si>
  <si>
    <t>59/2</t>
  </si>
  <si>
    <t>ВОРОКОМЛІВСЬКА СІЛЬСЬКА РАДА</t>
  </si>
  <si>
    <t>0721481801</t>
  </si>
  <si>
    <t>ВОРОКОМЛЕ</t>
  </si>
  <si>
    <t>34/1</t>
  </si>
  <si>
    <t>ВИДЕРТСЬКА СІЛЬСЬКА РАДА</t>
  </si>
  <si>
    <t>0721482001</t>
  </si>
  <si>
    <t>ВИДЕРТА</t>
  </si>
  <si>
    <t>0721482201</t>
  </si>
  <si>
    <t>ВИДРИЧІ</t>
  </si>
  <si>
    <t>39/2-2019</t>
  </si>
  <si>
    <t>0721483101</t>
  </si>
  <si>
    <t>ГУТА-БОРОВЕНСЬКА</t>
  </si>
  <si>
    <t>12/22</t>
  </si>
  <si>
    <t>СОШИЧНЕНСЬКА СІЛЬСЬКА РАДА</t>
  </si>
  <si>
    <t>ЗАЛІССЯ</t>
  </si>
  <si>
    <t>№23-7</t>
  </si>
  <si>
    <t>КАРАСИНСЬКА СІЛЬСЬКА РАДА</t>
  </si>
  <si>
    <t>0721484301</t>
  </si>
  <si>
    <t>КАРАСИН</t>
  </si>
  <si>
    <t>45-1</t>
  </si>
  <si>
    <t>0721484302</t>
  </si>
  <si>
    <t>КАРПИЛІВКА</t>
  </si>
  <si>
    <t>КАЧИНСЬКА СІЛЬСЬКА РАДА</t>
  </si>
  <si>
    <t>0721484601</t>
  </si>
  <si>
    <t>КАЧИН</t>
  </si>
  <si>
    <t>48/3</t>
  </si>
  <si>
    <t>КЛІТИЦЬКА СІЛЬСЬКА РАДА</t>
  </si>
  <si>
    <t>0721484802</t>
  </si>
  <si>
    <t>ГУТА-КАМІНСЬКА</t>
  </si>
  <si>
    <t>№ 9/2</t>
  </si>
  <si>
    <t>0721484801</t>
  </si>
  <si>
    <t>КЛІТИЦЬК</t>
  </si>
  <si>
    <t>0721484803</t>
  </si>
  <si>
    <t>ЯЛОВАЦЬК</t>
  </si>
  <si>
    <t>0721484602</t>
  </si>
  <si>
    <t>СТАВИЩЕ</t>
  </si>
  <si>
    <t>0721484605</t>
  </si>
  <si>
    <t>ОЛЕКСАНДРІЯ</t>
  </si>
  <si>
    <t>ЛИЧИНІВСЬКА СІЛЬСЬКА РАДА</t>
  </si>
  <si>
    <t>0721485001</t>
  </si>
  <si>
    <t>ЛИЧИНИ</t>
  </si>
  <si>
    <t>39-6/2020</t>
  </si>
  <si>
    <t>МЕЛЬНИКО-МОСТИЩЕНСЬКА СІЛЬСЬКА РАДА</t>
  </si>
  <si>
    <t>0721485201</t>
  </si>
  <si>
    <t>МЕЛЬНИКИ-МОСТИЩЕ</t>
  </si>
  <si>
    <t>46/4</t>
  </si>
  <si>
    <t>0721485202</t>
  </si>
  <si>
    <t>МОСТИЩЕ</t>
  </si>
  <si>
    <t>46/3</t>
  </si>
  <si>
    <t>НОВОЧЕРВИЩАНСЬКА СІЛЬСЬКА РАДА</t>
  </si>
  <si>
    <t>0721485401</t>
  </si>
  <si>
    <t>НОВІ ЧЕРВИЩА</t>
  </si>
  <si>
    <t>43/1</t>
  </si>
  <si>
    <t>0721485402</t>
  </si>
  <si>
    <t>РУДКА-ЧЕРВИНСЬКА</t>
  </si>
  <si>
    <t>НУЙНІВСЬКА СІЛЬСЬКА РАДА</t>
  </si>
  <si>
    <t>0721485601</t>
  </si>
  <si>
    <t>НУЙНО</t>
  </si>
  <si>
    <t>51/7</t>
  </si>
  <si>
    <t>ОЛЕНИНЕНСЬКА СІЛЬСЬКА РАДА</t>
  </si>
  <si>
    <t>0721485701</t>
  </si>
  <si>
    <t>ОЛЕНИНЕ</t>
  </si>
  <si>
    <t>ОСІВЦІВСЬКА СІЛЬСЬКА РАДА</t>
  </si>
  <si>
    <t>0721485801</t>
  </si>
  <si>
    <t>ОСІВЦІ</t>
  </si>
  <si>
    <t>44-2</t>
  </si>
  <si>
    <t>0721485803</t>
  </si>
  <si>
    <t>ЗАЛАЗЬКО</t>
  </si>
  <si>
    <t>44-3</t>
  </si>
  <si>
    <t>ПНІВНЕНСЬКА СІЛЬСЬКА РАДА</t>
  </si>
  <si>
    <t>0721486202</t>
  </si>
  <si>
    <t>ВИНІМОК</t>
  </si>
  <si>
    <t>33/9</t>
  </si>
  <si>
    <t>0721485805</t>
  </si>
  <si>
    <t>ОЛЬШАНИ</t>
  </si>
  <si>
    <t>0721486204</t>
  </si>
  <si>
    <t>ГОРОДОК</t>
  </si>
  <si>
    <t>31/14</t>
  </si>
  <si>
    <t>ПІЩАНСЬКА СІЛЬСЬКА РАДА</t>
  </si>
  <si>
    <t>0721485901</t>
  </si>
  <si>
    <t>38/4</t>
  </si>
  <si>
    <t>0721486201</t>
  </si>
  <si>
    <t>ПНІВНЕ</t>
  </si>
  <si>
    <t>8/18-65</t>
  </si>
  <si>
    <t>0721486203</t>
  </si>
  <si>
    <t>0721486205</t>
  </si>
  <si>
    <t>СОСНІВКА</t>
  </si>
  <si>
    <t>37/3</t>
  </si>
  <si>
    <t>0721486206</t>
  </si>
  <si>
    <t>ФАРИНКИ</t>
  </si>
  <si>
    <t>ПОЛИЦІВСЬКА СІЛЬСЬКА РАДА</t>
  </si>
  <si>
    <t>0721486401</t>
  </si>
  <si>
    <t>ПОЛИЦІ</t>
  </si>
  <si>
    <t>45/1</t>
  </si>
  <si>
    <t>0721486402</t>
  </si>
  <si>
    <t>ІВАНОМИСЛЬ</t>
  </si>
  <si>
    <t>45/2</t>
  </si>
  <si>
    <t>РАКОВО-ЛІСЬКА СІЛЬСЬКА РАДА</t>
  </si>
  <si>
    <t>0721486601</t>
  </si>
  <si>
    <t>РАКІВ ЛІС</t>
  </si>
  <si>
    <t>42/5</t>
  </si>
  <si>
    <t>0721486602</t>
  </si>
  <si>
    <t>ПІДРІЧЧЯ</t>
  </si>
  <si>
    <t>0721486901</t>
  </si>
  <si>
    <t>СОШИЧНЕ</t>
  </si>
  <si>
    <t>ПП "Сота-Нова"</t>
  </si>
  <si>
    <t>44-8</t>
  </si>
  <si>
    <t>0721486902</t>
  </si>
  <si>
    <t>ЗАПРУДДЯ</t>
  </si>
  <si>
    <t>44-7</t>
  </si>
  <si>
    <t>СТОБИХІВСЬКА СІЛЬСЬКА РАДА</t>
  </si>
  <si>
    <t>0721487101</t>
  </si>
  <si>
    <t>СТОБИХІВКА</t>
  </si>
  <si>
    <t>36/3</t>
  </si>
  <si>
    <t>0721487103</t>
  </si>
  <si>
    <t>РАДОШИНКА</t>
  </si>
  <si>
    <t>36/4</t>
  </si>
  <si>
    <t>ТОБОЛІВСЬКА СІЛЬСЬКА РАДА</t>
  </si>
  <si>
    <t>0721487401</t>
  </si>
  <si>
    <t>ТОБОЛИ</t>
  </si>
  <si>
    <t>4/70</t>
  </si>
  <si>
    <t>0721487402</t>
  </si>
  <si>
    <t>СТАРІ ЧЕРВИЩА</t>
  </si>
  <si>
    <t>ЧЕРЧЕНСЬКА СІЛЬСЬКА РАДА</t>
  </si>
  <si>
    <t>0721488602</t>
  </si>
  <si>
    <t>№ 10-4</t>
  </si>
  <si>
    <t>0721488603</t>
  </si>
  <si>
    <t>ПІДБОРОЧЧЯ</t>
  </si>
  <si>
    <t>№ 20/7</t>
  </si>
  <si>
    <t>0721488601</t>
  </si>
  <si>
    <t>ЧЕРЧЕ</t>
  </si>
  <si>
    <t xml:space="preserve">КІВЕРЦІВСЬКИЙ  </t>
  </si>
  <si>
    <t>КІВЕРЦІВСЬКА МІСЬКА РАДА</t>
  </si>
  <si>
    <t>0721810100</t>
  </si>
  <si>
    <t>КІВЕРЦІ</t>
  </si>
  <si>
    <t>№ 2/2</t>
  </si>
  <si>
    <t>ХОТЕШІВСЬКА СІЛЬСЬКА РАДА</t>
  </si>
  <si>
    <t>0721487901</t>
  </si>
  <si>
    <t>ХОТЕШІВ</t>
  </si>
  <si>
    <t>0721487902</t>
  </si>
  <si>
    <t>КОТУШ</t>
  </si>
  <si>
    <t>ЛУЦЬКИЙ РАЙОН</t>
  </si>
  <si>
    <t>ЦУМАНСЬКА СЕЛИЩНА РАДА</t>
  </si>
  <si>
    <t>0721880401</t>
  </si>
  <si>
    <t>БЕРЕСТЯНЕ</t>
  </si>
  <si>
    <t>ПЕВП "ЗЕМПРОЕКТ"</t>
  </si>
  <si>
    <t>25/49</t>
  </si>
  <si>
    <t>БОРОХІВСЬКА СІЛЬСЬКА РАДА</t>
  </si>
  <si>
    <t>0721880801</t>
  </si>
  <si>
    <t>БОРОХІВ</t>
  </si>
  <si>
    <t>0721880802</t>
  </si>
  <si>
    <t>ВИШНІВ</t>
  </si>
  <si>
    <t>ГРЕМ'ЯЧЕНСЬКА СІЛЬСЬКА РАДА</t>
  </si>
  <si>
    <t>0721881302</t>
  </si>
  <si>
    <t>СКРЕГОТІВКА</t>
  </si>
  <si>
    <t>№ 13/6</t>
  </si>
  <si>
    <t>0721881303</t>
  </si>
  <si>
    <t>ЯКІВЦІ</t>
  </si>
  <si>
    <t>ДЕРНІВСЬКА СІЛЬСЬКА РАДА</t>
  </si>
  <si>
    <t>0721882001</t>
  </si>
  <si>
    <t>ДЕРНО</t>
  </si>
  <si>
    <t>0721882002</t>
  </si>
  <si>
    <t>КОТІВ</t>
  </si>
  <si>
    <t>№ 4/19</t>
  </si>
  <si>
    <t>0721882003</t>
  </si>
  <si>
    <t>МОЩАНИЦЯ</t>
  </si>
  <si>
    <t>№ 4/20</t>
  </si>
  <si>
    <t>0721882004</t>
  </si>
  <si>
    <t>ПУТИЛІВКА</t>
  </si>
  <si>
    <t>№ 4/21</t>
  </si>
  <si>
    <t>0721882005</t>
  </si>
  <si>
    <t>СТАВОК</t>
  </si>
  <si>
    <t>№ 3/7</t>
  </si>
  <si>
    <t>0721880803</t>
  </si>
  <si>
    <t>0721881301</t>
  </si>
  <si>
    <t>ГРЕМ'ЯЧЕ</t>
  </si>
  <si>
    <t>37/13</t>
  </si>
  <si>
    <t>ДІДИЧІВСЬКА СІЛЬСЬКА РАДА</t>
  </si>
  <si>
    <t>0721881601</t>
  </si>
  <si>
    <t>ДІДИЧІ</t>
  </si>
  <si>
    <t>34/18</t>
  </si>
  <si>
    <t>0721881603</t>
  </si>
  <si>
    <t>ГОРЯНІВКА</t>
  </si>
  <si>
    <t>0721881605</t>
  </si>
  <si>
    <t>ЗАЛІСОЧЕ</t>
  </si>
  <si>
    <t>ДУБИЩЕНСЬКА СІЛЬСЬКА РАДА</t>
  </si>
  <si>
    <t>0721882401</t>
  </si>
  <si>
    <t>ДУБИЩЕ</t>
  </si>
  <si>
    <t>№ 2/8</t>
  </si>
  <si>
    <t>0721881607</t>
  </si>
  <si>
    <t>ХРОМ'ЯКІВ</t>
  </si>
  <si>
    <t>ЖИДИЧИНСЬКА СІЛЬСЬКА РАДА</t>
  </si>
  <si>
    <t>0721882701</t>
  </si>
  <si>
    <t>ЖИДИЧИН</t>
  </si>
  <si>
    <t>Волинська регіональна філія ДП "Укрспецзем"</t>
  </si>
  <si>
    <t>№ 13/3</t>
  </si>
  <si>
    <t>0721882703</t>
  </si>
  <si>
    <t>КУЛЬЧИН</t>
  </si>
  <si>
    <t>№ 13/2</t>
  </si>
  <si>
    <t>0721882704</t>
  </si>
  <si>
    <t>ЛИПЛЯНИ</t>
  </si>
  <si>
    <t>№ 13/4</t>
  </si>
  <si>
    <t>ЖОРНИЩЕНСЬКА СІЛЬСЬКА РАДА</t>
  </si>
  <si>
    <t>0721882901</t>
  </si>
  <si>
    <t>ЖОРНИЩЕ</t>
  </si>
  <si>
    <t>№ 9/5</t>
  </si>
  <si>
    <t>0721882902</t>
  </si>
  <si>
    <t>НОСОВИЧІ</t>
  </si>
  <si>
    <t>0721882903</t>
  </si>
  <si>
    <t>ЧЕМЕРИН</t>
  </si>
  <si>
    <t>ЖУРАВИЧІВСЬКА СІЛЬСЬКА РАДА</t>
  </si>
  <si>
    <t>0721883102</t>
  </si>
  <si>
    <t>ДОМАШІВ</t>
  </si>
  <si>
    <t>№ 12/24</t>
  </si>
  <si>
    <t>0721883101</t>
  </si>
  <si>
    <t>ЖУРАВИЧІ</t>
  </si>
  <si>
    <t>0721883103</t>
  </si>
  <si>
    <t>МИКОВЕ</t>
  </si>
  <si>
    <t>ЗАВІТНЕНСЬКА СІЛЬСЬКА РАДА</t>
  </si>
  <si>
    <t>0721883301</t>
  </si>
  <si>
    <t>ЗАВІТНЕ</t>
  </si>
  <si>
    <t>0721883302</t>
  </si>
  <si>
    <t>ЧОВНИЦЯ</t>
  </si>
  <si>
    <t>№ 14/7</t>
  </si>
  <si>
    <t>ЗВІРІВСЬКА СІЛЬСЬКА РАДА</t>
  </si>
  <si>
    <t>0721883602</t>
  </si>
  <si>
    <t>ВЕСНЯНКА</t>
  </si>
  <si>
    <t>ПП "ГЦНТП-плюс"</t>
  </si>
  <si>
    <t>0721883601</t>
  </si>
  <si>
    <t>ЗВІРІВ</t>
  </si>
  <si>
    <t>0721883603</t>
  </si>
  <si>
    <t>БАШЛИКИ</t>
  </si>
  <si>
    <t>25/50</t>
  </si>
  <si>
    <t>0721882405</t>
  </si>
  <si>
    <t>РОМАШКІВКА</t>
  </si>
  <si>
    <t>25/51</t>
  </si>
  <si>
    <t>ОЗЕРСЬКА СІЛЬСЬКА РАДА</t>
  </si>
  <si>
    <t>0721884802</t>
  </si>
  <si>
    <t>ГАЙОВЕ</t>
  </si>
  <si>
    <t>№ 2/14</t>
  </si>
  <si>
    <t>0721884801</t>
  </si>
  <si>
    <t>ОЗЕРО</t>
  </si>
  <si>
    <t>№ 2/13</t>
  </si>
  <si>
    <t>ОЗЕРЦІВСЬКА СІЛЬСЬКА РАДА</t>
  </si>
  <si>
    <t>0721885003</t>
  </si>
  <si>
    <t>КЛЕПАЧІВ</t>
  </si>
  <si>
    <t>№ 20/11</t>
  </si>
  <si>
    <t>0721885005</t>
  </si>
  <si>
    <t>НЕБІЖКА</t>
  </si>
  <si>
    <t>0721885001</t>
  </si>
  <si>
    <t>ОЗЕРЦЕ</t>
  </si>
  <si>
    <t>ОЛИЦЬКА СЕЛИЩНА РАДА</t>
  </si>
  <si>
    <t>0721855401</t>
  </si>
  <si>
    <t>ЛИЧАНИ</t>
  </si>
  <si>
    <t>№ 4/24</t>
  </si>
  <si>
    <t>0721855402</t>
  </si>
  <si>
    <t>МЕТЕЛЬНЕ</t>
  </si>
  <si>
    <t>№ 4/25</t>
  </si>
  <si>
    <t>0721855400</t>
  </si>
  <si>
    <t>ОЛИКА</t>
  </si>
  <si>
    <t>№ 33/4</t>
  </si>
  <si>
    <t>0721883801</t>
  </si>
  <si>
    <t>25/52</t>
  </si>
  <si>
    <t>ПОКАЩІВСЬКА СІЛЬСЬКА РАДА</t>
  </si>
  <si>
    <t>0721885402</t>
  </si>
  <si>
    <t>ОДЕРАДИ</t>
  </si>
  <si>
    <t>№ 10/9</t>
  </si>
  <si>
    <t>0721885401</t>
  </si>
  <si>
    <t>ПОКАЩІВ</t>
  </si>
  <si>
    <t>№ 10/8</t>
  </si>
  <si>
    <t>ПРИЛУЦЬКА СІЛЬСЬКА РАДА</t>
  </si>
  <si>
    <t>0721885802</t>
  </si>
  <si>
    <t>ДАЧНЕ</t>
  </si>
  <si>
    <t>№ 20/8</t>
  </si>
  <si>
    <t>0721885803</t>
  </si>
  <si>
    <t>ЖАБКА</t>
  </si>
  <si>
    <t>№ 20/9</t>
  </si>
  <si>
    <t>0721885801</t>
  </si>
  <si>
    <t>ПРИЛУЦЬКЕ</t>
  </si>
  <si>
    <t>0721885804</t>
  </si>
  <si>
    <t>САПОГОВЕ</t>
  </si>
  <si>
    <t>№ 20/10</t>
  </si>
  <si>
    <t>0721884001</t>
  </si>
  <si>
    <t>ЛИПНЕ</t>
  </si>
  <si>
    <t>25/53</t>
  </si>
  <si>
    <t>ОМЕЛЬНЕНСЬКА СІЛЬСЬКА РАДА</t>
  </si>
  <si>
    <t>0721884301</t>
  </si>
  <si>
    <t>ОМЕЛЬНЕ</t>
  </si>
  <si>
    <t>СИЛЬНЕНСЬКА СІЛЬСЬКА РАДА</t>
  </si>
  <si>
    <t>0721886201</t>
  </si>
  <si>
    <t>СИЛЬНЕ</t>
  </si>
  <si>
    <t>31-1/155</t>
  </si>
  <si>
    <t>СОКИРИЧІВСЬКА СІЛЬСЬКА РАДА</t>
  </si>
  <si>
    <t>0721886603</t>
  </si>
  <si>
    <t>БОДЯЧІВ</t>
  </si>
  <si>
    <t>№ 7/2</t>
  </si>
  <si>
    <t>0721886605</t>
  </si>
  <si>
    <t>ДІДОВИЧІ</t>
  </si>
  <si>
    <t>0721886202</t>
  </si>
  <si>
    <t>ГОРОДИЩЕ</t>
  </si>
  <si>
    <t>0721886609</t>
  </si>
  <si>
    <t>КОНОПЕЛЬКА</t>
  </si>
  <si>
    <t>0721886611</t>
  </si>
  <si>
    <t>МУРАВИЩЕ</t>
  </si>
  <si>
    <t>0721886601</t>
  </si>
  <si>
    <t>СОКИРИЧІ</t>
  </si>
  <si>
    <t>СУСЬКА СІЛЬСЬКА РАДА</t>
  </si>
  <si>
    <t>0721886802</t>
  </si>
  <si>
    <t>ЗВОЗИ</t>
  </si>
  <si>
    <t>№ 4/6</t>
  </si>
  <si>
    <t>0721886803</t>
  </si>
  <si>
    <t>СЛАВНЕ</t>
  </si>
  <si>
    <t>0721886804</t>
  </si>
  <si>
    <t>СЛОВАТИЧІ</t>
  </si>
  <si>
    <t>0721886801</t>
  </si>
  <si>
    <t>СУСЬК</t>
  </si>
  <si>
    <t>№ 36/3</t>
  </si>
  <si>
    <t>0721886203</t>
  </si>
  <si>
    <t>КЛУБОЧИН</t>
  </si>
  <si>
    <t>ТРОСТЯНЕЦЬКА СІЛЬСЬКА РАДА</t>
  </si>
  <si>
    <t>0721887204</t>
  </si>
  <si>
    <t>ОСТРІВ</t>
  </si>
  <si>
    <t>0721886607</t>
  </si>
  <si>
    <t>ЗАБРОДИ</t>
  </si>
  <si>
    <t>3/14</t>
  </si>
  <si>
    <t>0721887205</t>
  </si>
  <si>
    <t>ХОПНІВ</t>
  </si>
  <si>
    <t>№ 3/4</t>
  </si>
  <si>
    <t>0721887207</t>
  </si>
  <si>
    <t>ЯРОМЕЛЬ</t>
  </si>
  <si>
    <t>№ 3/8</t>
  </si>
  <si>
    <t>0721887201</t>
  </si>
  <si>
    <t>ТРОСТЯНЕЦЬ</t>
  </si>
  <si>
    <t>0721887203</t>
  </si>
  <si>
    <t>ЛИЧКИ</t>
  </si>
  <si>
    <t>11/50</t>
  </si>
  <si>
    <t>ХОЛОНЕВИЧІВСЬКА СІЛЬСЬКА РАДА</t>
  </si>
  <si>
    <t>0721887601</t>
  </si>
  <si>
    <t>ХОЛОНЕВИЧІ</t>
  </si>
  <si>
    <t>№ 7/112</t>
  </si>
  <si>
    <t>ХОРЛУПІВСЬКА СІЛЬСЬКА РАДА</t>
  </si>
  <si>
    <t>0721888001</t>
  </si>
  <si>
    <t>ХОРЛУПИ</t>
  </si>
  <si>
    <t>0721855701</t>
  </si>
  <si>
    <t>КАДИЩЕ</t>
  </si>
  <si>
    <t>№ 33/9</t>
  </si>
  <si>
    <t>ЦУМАНЬ</t>
  </si>
  <si>
    <t>№ 33/8</t>
  </si>
  <si>
    <t>0721887602</t>
  </si>
  <si>
    <t>ЗНАМИРІВКА</t>
  </si>
  <si>
    <t>25/54</t>
  </si>
  <si>
    <t>0721888003</t>
  </si>
  <si>
    <t>ПАЛЬЧЕ</t>
  </si>
  <si>
    <t>6/26</t>
  </si>
  <si>
    <t xml:space="preserve">КОВЕЛЬСЬКИЙ  </t>
  </si>
  <si>
    <t>ГОЛОБСЬКА СЕЛИЩНА РАДА</t>
  </si>
  <si>
    <t>0722155301</t>
  </si>
  <si>
    <t>БРУХОВИЧІ</t>
  </si>
  <si>
    <t>64/23</t>
  </si>
  <si>
    <t>0722155302</t>
  </si>
  <si>
    <t>ВІВЧИЦЬК</t>
  </si>
  <si>
    <t>64/19</t>
  </si>
  <si>
    <t>0722155303</t>
  </si>
  <si>
    <t>КАЛИНОВНИК</t>
  </si>
  <si>
    <t>64/22</t>
  </si>
  <si>
    <t>0722180801</t>
  </si>
  <si>
    <t>0722155304</t>
  </si>
  <si>
    <t>НУЖЕЛЬ</t>
  </si>
  <si>
    <t>64/21</t>
  </si>
  <si>
    <t>0722155305</t>
  </si>
  <si>
    <t>ПОГІНЬКИ</t>
  </si>
  <si>
    <t>64/20</t>
  </si>
  <si>
    <t>ЛЮБЛЕНЕЦЬКА СЕЛИЩНА РАДА</t>
  </si>
  <si>
    <t>0722155703</t>
  </si>
  <si>
    <t>48/13</t>
  </si>
  <si>
    <t>БІЛАШІВСЬКА СІЛЬСЬКА РАДА</t>
  </si>
  <si>
    <t>0722180401</t>
  </si>
  <si>
    <t>БІЛАШІВ</t>
  </si>
  <si>
    <t>42/10</t>
  </si>
  <si>
    <t>0722155300</t>
  </si>
  <si>
    <t>ГОЛОБИ</t>
  </si>
  <si>
    <t>№ 36/7</t>
  </si>
  <si>
    <t>0722180402</t>
  </si>
  <si>
    <t>ГРУШІВКА</t>
  </si>
  <si>
    <t>42/7</t>
  </si>
  <si>
    <t>0722180403</t>
  </si>
  <si>
    <t>42/8</t>
  </si>
  <si>
    <t>0722180404</t>
  </si>
  <si>
    <t>ПЕРКОВИЧІ</t>
  </si>
  <si>
    <t>42/9</t>
  </si>
  <si>
    <t>0722180802</t>
  </si>
  <si>
    <t>КОЛОДНИЦЯ</t>
  </si>
  <si>
    <t>ВЕЛИЦЬКА СІЛЬСЬКА РАДА</t>
  </si>
  <si>
    <t>0722181201</t>
  </si>
  <si>
    <t>ВЕЛИЦЬК</t>
  </si>
  <si>
    <t>49/8</t>
  </si>
  <si>
    <t>0722181203</t>
  </si>
  <si>
    <t>КУХАРІ</t>
  </si>
  <si>
    <t>ГОРОДИЩЕНСЬКА СІЛЬСЬКА РАДА</t>
  </si>
  <si>
    <t>0722181401</t>
  </si>
  <si>
    <t>№ 58/10</t>
  </si>
  <si>
    <t>ДОРОТИЩЕНСЬКА СІЛЬСЬКА РАДА</t>
  </si>
  <si>
    <t>0722181801</t>
  </si>
  <si>
    <t>ДОРОТИЩЕ</t>
  </si>
  <si>
    <t>0722181402</t>
  </si>
  <si>
    <t>ГРЕДЬКИ</t>
  </si>
  <si>
    <t>ДРОЗДНІВСЬКА СІЛЬСЬКА РАДА</t>
  </si>
  <si>
    <t>0722182001</t>
  </si>
  <si>
    <t>ДРОЗДНІ</t>
  </si>
  <si>
    <t>№ 5/6</t>
  </si>
  <si>
    <t>0722181403</t>
  </si>
  <si>
    <t>КРАСНОВОЛЯ</t>
  </si>
  <si>
    <t>ДУБІВСЬКА СІЛЬСЬКА РАДА</t>
  </si>
  <si>
    <t>0722182403</t>
  </si>
  <si>
    <t>ВЕРБКА</t>
  </si>
  <si>
    <t>№ 32/4</t>
  </si>
  <si>
    <t>0722181802</t>
  </si>
  <si>
    <t>ГІШИН</t>
  </si>
  <si>
    <t>0722182002</t>
  </si>
  <si>
    <t>ГОНЧИЙ БРІД</t>
  </si>
  <si>
    <t>46/9</t>
  </si>
  <si>
    <t>ЗЕЛЕНСЬКА СІЛЬСЬКА РАДА</t>
  </si>
  <si>
    <t>0722182601</t>
  </si>
  <si>
    <t>ЗЕЛЕНА</t>
  </si>
  <si>
    <t>№ 3/14</t>
  </si>
  <si>
    <t>0722182401</t>
  </si>
  <si>
    <t>ДУБОВЕ</t>
  </si>
  <si>
    <t>0722182402</t>
  </si>
  <si>
    <t>БАХІВ</t>
  </si>
  <si>
    <t>0722182602</t>
  </si>
  <si>
    <t>ВОЛЯ-КОВЕЛЬСЬКА</t>
  </si>
  <si>
    <t>КОЛОДЯЖНЕНСЬКА СІЛЬСЬКА РАДА</t>
  </si>
  <si>
    <t>0722183602</t>
  </si>
  <si>
    <t>12/6-1</t>
  </si>
  <si>
    <t>0722183603</t>
  </si>
  <si>
    <t>ВОЛОШКИ</t>
  </si>
  <si>
    <t>12/6-2</t>
  </si>
  <si>
    <t>0722183601</t>
  </si>
  <si>
    <t>КОЛОДЯЖНЕ</t>
  </si>
  <si>
    <t>КРИЧЕВИЧІВСЬКА СІЛЬСЬКА РАДА</t>
  </si>
  <si>
    <t>0722183801</t>
  </si>
  <si>
    <t>КРИЧЕВИЧІ</t>
  </si>
  <si>
    <t>№ 20/2</t>
  </si>
  <si>
    <t>0722182801</t>
  </si>
  <si>
    <t>ТОЙКУТ</t>
  </si>
  <si>
    <t>ТОЙКУТСЬКА СІЛЬСЬКА РАДА</t>
  </si>
  <si>
    <t>№ 11/4.12</t>
  </si>
  <si>
    <t>0722182803</t>
  </si>
  <si>
    <t>ВОЛЯ</t>
  </si>
  <si>
    <t>23/28</t>
  </si>
  <si>
    <t>0722182805</t>
  </si>
  <si>
    <t>0722155701</t>
  </si>
  <si>
    <t>ДОВГОНОСИ</t>
  </si>
  <si>
    <t>Приватне підприємство "ВЕСТРОЕКТ-ВОЛИНЬ"</t>
  </si>
  <si>
    <t>№ 39-5/2015</t>
  </si>
  <si>
    <t>0722155700</t>
  </si>
  <si>
    <t>ЛЮБЛИНЕЦЬ</t>
  </si>
  <si>
    <t>0722182807</t>
  </si>
  <si>
    <t>ЛАПНІ</t>
  </si>
  <si>
    <t>КОЗЛИНИЧІВСЬКА СІЛЬСЬКА РАДА</t>
  </si>
  <si>
    <t>0722183201</t>
  </si>
  <si>
    <t>КОЗЛИНИЧІ</t>
  </si>
  <si>
    <t>39/2</t>
  </si>
  <si>
    <t>0722183202</t>
  </si>
  <si>
    <t>ГРИВ'ЯТКИ</t>
  </si>
  <si>
    <t>0722183203</t>
  </si>
  <si>
    <t>ЛУКІВКА</t>
  </si>
  <si>
    <t>0722183204</t>
  </si>
  <si>
    <t>ШКУРАТ</t>
  </si>
  <si>
    <t>0722183802</t>
  </si>
  <si>
    <t>ЛОМАЧАНКА</t>
  </si>
  <si>
    <t>2/58</t>
  </si>
  <si>
    <t>0722183803</t>
  </si>
  <si>
    <t>ЧЕРЕМОШНЕ</t>
  </si>
  <si>
    <t>ЛЮБИТІВСЬКА СІЛЬСЬКА РАДА</t>
  </si>
  <si>
    <t>0722184001</t>
  </si>
  <si>
    <t>ЛЮБИТІВ</t>
  </si>
  <si>
    <t>52/25</t>
  </si>
  <si>
    <t>0722184002</t>
  </si>
  <si>
    <t>ВОЛЯ-ЛЮБИТІВСЬКА</t>
  </si>
  <si>
    <t>0722184003</t>
  </si>
  <si>
    <t>ВОРОНА</t>
  </si>
  <si>
    <t>0722184004</t>
  </si>
  <si>
    <t>МАЙДАНСЬКА СІЛЬСЬКА РАДА</t>
  </si>
  <si>
    <t>0722184201</t>
  </si>
  <si>
    <t>МАЙДАН</t>
  </si>
  <si>
    <t>64/29</t>
  </si>
  <si>
    <t>ОБЛАПСЬКА СІЛЬСЬКА РАДА</t>
  </si>
  <si>
    <t>0722185602</t>
  </si>
  <si>
    <t>МИСЛИНА</t>
  </si>
  <si>
    <t>0722185601</t>
  </si>
  <si>
    <t>ОБЛАПИ</t>
  </si>
  <si>
    <t>0722184203</t>
  </si>
  <si>
    <t>64/31</t>
  </si>
  <si>
    <t>0722184205</t>
  </si>
  <si>
    <t>СОЛОТВИН</t>
  </si>
  <si>
    <t>64/30</t>
  </si>
  <si>
    <t>МЕЛЬНИЦЬКА СІЛЬСЬКА РАДА</t>
  </si>
  <si>
    <t>0722184301</t>
  </si>
  <si>
    <t>МЕЛЬНИЦЯ</t>
  </si>
  <si>
    <t>40/2</t>
  </si>
  <si>
    <t>0722184302</t>
  </si>
  <si>
    <t>КРИВЛИН</t>
  </si>
  <si>
    <t>0722184303</t>
  </si>
  <si>
    <t>МИРИН</t>
  </si>
  <si>
    <t>0722184304</t>
  </si>
  <si>
    <t>РУДКА-МИРИНСЬКА</t>
  </si>
  <si>
    <t>МОЩЕНСЬКА СІЛЬСЬКА РАДА</t>
  </si>
  <si>
    <t>0722184601</t>
  </si>
  <si>
    <t>МОЩЕНА</t>
  </si>
  <si>
    <t>7/15</t>
  </si>
  <si>
    <t>0722184604</t>
  </si>
  <si>
    <t>ЧЕРКАСИ</t>
  </si>
  <si>
    <t>НОВОМОСИРСЬКА СІЛЬСЬКА РАДА</t>
  </si>
  <si>
    <t>0722185201</t>
  </si>
  <si>
    <t>НОВИЙ МОСИР</t>
  </si>
  <si>
    <t>64/32</t>
  </si>
  <si>
    <t>0722185202</t>
  </si>
  <si>
    <t>ДАРІВКА</t>
  </si>
  <si>
    <t>64/34</t>
  </si>
  <si>
    <t>0722185205</t>
  </si>
  <si>
    <t>ПАРТИЗАНСЬКЕ</t>
  </si>
  <si>
    <t>64/35</t>
  </si>
  <si>
    <t>0722185207</t>
  </si>
  <si>
    <t>СТАРИЙ МОСИР</t>
  </si>
  <si>
    <t>64/33</t>
  </si>
  <si>
    <t>ПОПОВИЧІВСЬКА СІЛЬСЬКА РАДА</t>
  </si>
  <si>
    <t>0722188006</t>
  </si>
  <si>
    <t>СВИДНИКИ</t>
  </si>
  <si>
    <t>№ 4-2</t>
  </si>
  <si>
    <t>ПІСОЧНЕНСЬКА СІЛЬСЬКА РАДА</t>
  </si>
  <si>
    <t>0722187001</t>
  </si>
  <si>
    <t>ПІСОЧНЕ</t>
  </si>
  <si>
    <t>ПОВОРСЬКА СІЛЬСЬКА РАДА</t>
  </si>
  <si>
    <t>0722187401</t>
  </si>
  <si>
    <t>ПОВОРСЬК</t>
  </si>
  <si>
    <t>0722187402</t>
  </si>
  <si>
    <t>ГУЛІВКА</t>
  </si>
  <si>
    <t>0722187403</t>
  </si>
  <si>
    <t>ЗАЯЧІВКА</t>
  </si>
  <si>
    <t>0722187404</t>
  </si>
  <si>
    <t>ОЗЕРНЕ</t>
  </si>
  <si>
    <t>ПІДРІЗЬКА СІЛЬСЬКА РАДА</t>
  </si>
  <si>
    <t>0722187801</t>
  </si>
  <si>
    <t>ПІДРІЖЖЯ</t>
  </si>
  <si>
    <t>0722187802</t>
  </si>
  <si>
    <t>КАШІВКА</t>
  </si>
  <si>
    <t>49/10</t>
  </si>
  <si>
    <t>0722188001</t>
  </si>
  <si>
    <t>ПОПОВИЧІ</t>
  </si>
  <si>
    <t>64/24</t>
  </si>
  <si>
    <t>0722188002</t>
  </si>
  <si>
    <t>БОРЩІВКА</t>
  </si>
  <si>
    <t>64/25</t>
  </si>
  <si>
    <t>0722188003</t>
  </si>
  <si>
    <t>ВЕЛИКИЙ ПОРСЬК</t>
  </si>
  <si>
    <t>64/28</t>
  </si>
  <si>
    <t>0722188004</t>
  </si>
  <si>
    <t>ЖМУДЧЕ</t>
  </si>
  <si>
    <t>64/26</t>
  </si>
  <si>
    <t>0722188005</t>
  </si>
  <si>
    <t>МАЛИЙ ПОРСЬК</t>
  </si>
  <si>
    <t>64/27</t>
  </si>
  <si>
    <t>РАДОШИНСЬКА СІЛЬСЬКА РАДА</t>
  </si>
  <si>
    <t>0722188401</t>
  </si>
  <si>
    <t>РАДОШИН</t>
  </si>
  <si>
    <t>64/36</t>
  </si>
  <si>
    <t>0722188402</t>
  </si>
  <si>
    <t>БАЙКІВЦІ</t>
  </si>
  <si>
    <t>64/38</t>
  </si>
  <si>
    <t>0722188403</t>
  </si>
  <si>
    <t>БИТЕНЬ</t>
  </si>
  <si>
    <t>64/37</t>
  </si>
  <si>
    <t>0722188404</t>
  </si>
  <si>
    <t>64/39</t>
  </si>
  <si>
    <t>СІЛЬЦІВСЬКА СІЛЬСЬКА РАДА</t>
  </si>
  <si>
    <t>0722188601</t>
  </si>
  <si>
    <t>49/6</t>
  </si>
  <si>
    <t>0722188603</t>
  </si>
  <si>
    <t>АРСЕНОВИЧІ</t>
  </si>
  <si>
    <t>49/9</t>
  </si>
  <si>
    <t>0722188605</t>
  </si>
  <si>
    <t>ПІДЛІСИ</t>
  </si>
  <si>
    <t>49/7</t>
  </si>
  <si>
    <t>0722188607</t>
  </si>
  <si>
    <t>УГЛИ</t>
  </si>
  <si>
    <t>49/5</t>
  </si>
  <si>
    <t>СИТОВИЧІВСЬКА СІЛЬСЬКА РАДА</t>
  </si>
  <si>
    <t>0722188801</t>
  </si>
  <si>
    <t>СИТОВИЧІ</t>
  </si>
  <si>
    <t>0722188802</t>
  </si>
  <si>
    <t>СВІТЛЕ</t>
  </si>
  <si>
    <t>СКУЛИНСЬКА СІЛЬСЬКА РАДА</t>
  </si>
  <si>
    <t>0722189001</t>
  </si>
  <si>
    <t>СКУЛИН</t>
  </si>
  <si>
    <t>0722189003</t>
  </si>
  <si>
    <t>СТЕБЛІ</t>
  </si>
  <si>
    <t>СТАРОКОШАРІВСЬКА СІЛЬСЬКА РАДА</t>
  </si>
  <si>
    <t>0722189301</t>
  </si>
  <si>
    <t>СТАРІ КОШАРИ</t>
  </si>
  <si>
    <t>33/2</t>
  </si>
  <si>
    <t>0722182809</t>
  </si>
  <si>
    <t>ЛЮБЧЕ</t>
  </si>
  <si>
    <t>0722189302</t>
  </si>
  <si>
    <t>КРАСНОДУБ'Я</t>
  </si>
  <si>
    <t xml:space="preserve">ЛОКАЧИНСЬКИЙ  </t>
  </si>
  <si>
    <t>БІЛОПІЛЬСЬКА СІЛЬСЬКА РАДА</t>
  </si>
  <si>
    <t>0722480601</t>
  </si>
  <si>
    <t>БІЛОПІЛЬ</t>
  </si>
  <si>
    <t>№ 6/2</t>
  </si>
  <si>
    <t>0722480602</t>
  </si>
  <si>
    <t>0722480501</t>
  </si>
  <si>
    <t>0722480502</t>
  </si>
  <si>
    <t>ЛИНІВ</t>
  </si>
  <si>
    <t>№ 15/7</t>
  </si>
  <si>
    <t>ВІЙНИЦЬКА СІЛЬСЬКА РАДА</t>
  </si>
  <si>
    <t>0722481201</t>
  </si>
  <si>
    <t>ВІЙНИЦЯ</t>
  </si>
  <si>
    <t>0722481202</t>
  </si>
  <si>
    <t>ГУБИН</t>
  </si>
  <si>
    <t>0722481203</t>
  </si>
  <si>
    <t>0722481204</t>
  </si>
  <si>
    <t>ПАВЛОВИЧІ</t>
  </si>
  <si>
    <t>0722481205</t>
  </si>
  <si>
    <t>ТУМИН</t>
  </si>
  <si>
    <t>ДОРОГИНИЧІВСЬКА СІЛЬСЬКА РАДА</t>
  </si>
  <si>
    <t>0722481801</t>
  </si>
  <si>
    <t>ДОРОГИНИЧІ</t>
  </si>
  <si>
    <t>0722481805</t>
  </si>
  <si>
    <t>НИЗЬКІ ЦЕВЕЛИЧІ</t>
  </si>
  <si>
    <t>№ 13/10</t>
  </si>
  <si>
    <t>0722481806</t>
  </si>
  <si>
    <t>П'ЯТИКОРИ</t>
  </si>
  <si>
    <t>ЗАМЛИЧІВСЬКА СІЛЬСЬКА РАДА</t>
  </si>
  <si>
    <t>0722482203</t>
  </si>
  <si>
    <t>БЕРМЕШІВ</t>
  </si>
  <si>
    <t>0722482205</t>
  </si>
  <si>
    <t>ЗАЛУЖНЕ</t>
  </si>
  <si>
    <t>0722482201</t>
  </si>
  <si>
    <t>ЗАМЛИЧІ</t>
  </si>
  <si>
    <t>ЗАТУРЦІВСЬКА СІЛЬСЬКА РАДА</t>
  </si>
  <si>
    <t>0722482402</t>
  </si>
  <si>
    <t>ВЕЛИКИЙ ОКОРСЬК</t>
  </si>
  <si>
    <t>№ 9/13</t>
  </si>
  <si>
    <t>0722482403</t>
  </si>
  <si>
    <t>ВІЛЬКА-САДІВСЬКА</t>
  </si>
  <si>
    <t>0722482401</t>
  </si>
  <si>
    <t>ЗАТУРЦІ</t>
  </si>
  <si>
    <t>0722482404</t>
  </si>
  <si>
    <t>КВАСОВИЦЯ</t>
  </si>
  <si>
    <t>0722482405</t>
  </si>
  <si>
    <t>МАЛИЙ ОКОРСЬК</t>
  </si>
  <si>
    <t>0722482406</t>
  </si>
  <si>
    <t>ЮНІВКА</t>
  </si>
  <si>
    <t>ЗАЯЧІВСЬКА СІЛЬСЬКА РАДА</t>
  </si>
  <si>
    <t>0722482601</t>
  </si>
  <si>
    <t>ЗАЯЧИЦІ</t>
  </si>
  <si>
    <t>№ 11/9</t>
  </si>
  <si>
    <t>0722189303</t>
  </si>
  <si>
    <t>КРУГЕЛЬ</t>
  </si>
  <si>
    <t>ЗУБИЛЬНЕНСЬКА СІЛЬСЬКА РАДА</t>
  </si>
  <si>
    <t>0722482801</t>
  </si>
  <si>
    <t>ЗУБИЛЬНЕ</t>
  </si>
  <si>
    <t>0722482802</t>
  </si>
  <si>
    <t>СЕМЕРИНСЬКЕ</t>
  </si>
  <si>
    <t>0722482803</t>
  </si>
  <si>
    <t>СІРНИЧКИ</t>
  </si>
  <si>
    <t>КИСИЛИНСЬКА СІЛЬСЬКА РАДА</t>
  </si>
  <si>
    <t>0722483201</t>
  </si>
  <si>
    <t>КИСИЛИН</t>
  </si>
  <si>
    <t>№ 12/2</t>
  </si>
  <si>
    <t>0722483203</t>
  </si>
  <si>
    <t>ТВЕРДИНІ</t>
  </si>
  <si>
    <t>КОЗЛІВСЬКА СІЛЬСЬКА РАДА</t>
  </si>
  <si>
    <t>0722483401</t>
  </si>
  <si>
    <t>КОЗЛІВ</t>
  </si>
  <si>
    <t>0722483403</t>
  </si>
  <si>
    <t>РОГОВИЧІ</t>
  </si>
  <si>
    <t>0722483405</t>
  </si>
  <si>
    <t>ТВОРИНИЧІ</t>
  </si>
  <si>
    <t>0722483407</t>
  </si>
  <si>
    <t>ЦЕВЕЛИЧІ</t>
  </si>
  <si>
    <t>КОЛПИТІВСЬКА СІЛЬСЬКА РАДА</t>
  </si>
  <si>
    <t>0722483701</t>
  </si>
  <si>
    <t>КОЛПИТІВ</t>
  </si>
  <si>
    <t>№ 8/2</t>
  </si>
  <si>
    <t>КОНЮХІВСЬКА СІЛЬСЬКА РАДА</t>
  </si>
  <si>
    <t>0722483902</t>
  </si>
  <si>
    <t>ЗАЩИТІВ</t>
  </si>
  <si>
    <t>№ 7/7</t>
  </si>
  <si>
    <t>0722483901</t>
  </si>
  <si>
    <t>КОНЮХИ</t>
  </si>
  <si>
    <t>0722189304</t>
  </si>
  <si>
    <t>НОВІ КОШАРИ</t>
  </si>
  <si>
    <t>УХОВЕЦЬКА СІЛЬСЬКА РАДА</t>
  </si>
  <si>
    <t>0722189501</t>
  </si>
  <si>
    <t>УХОВЕЦЬК</t>
  </si>
  <si>
    <t>31/18</t>
  </si>
  <si>
    <t>ЛОКАЧЕНСЬКА СЕЛИЩНА РАДА</t>
  </si>
  <si>
    <t>0722455100</t>
  </si>
  <si>
    <t>ЛОКАЧІ</t>
  </si>
  <si>
    <t>№ 37/4</t>
  </si>
  <si>
    <t>МАРКОВИЧІВСЬКА СІЛЬСЬКА РАДА</t>
  </si>
  <si>
    <t>0722484201</t>
  </si>
  <si>
    <t>№ 11/1</t>
  </si>
  <si>
    <t>0722484203</t>
  </si>
  <si>
    <t>МІЖГІР'Я</t>
  </si>
  <si>
    <t>№ 11/2</t>
  </si>
  <si>
    <t>ОЗЮТИЧІВСЬКА СІЛЬСЬКА РАДА</t>
  </si>
  <si>
    <t>0722484407</t>
  </si>
  <si>
    <t>ЗАПУСТ</t>
  </si>
  <si>
    <t>0722484401</t>
  </si>
  <si>
    <t>ОЗЮТИЧІ</t>
  </si>
  <si>
    <t>ПРИВІТНЕНСЬКА СІЛЬСЬКА РАДА</t>
  </si>
  <si>
    <t>0722484602</t>
  </si>
  <si>
    <t>0722482603</t>
  </si>
  <si>
    <t>КРЕМЕШ</t>
  </si>
  <si>
    <t>33/4</t>
  </si>
  <si>
    <t>СТАРОЗАГОРІВСЬКА СІЛЬСЬКА РАДА</t>
  </si>
  <si>
    <t>0722485202</t>
  </si>
  <si>
    <t>НОВИЙ ЗАГОРІВ</t>
  </si>
  <si>
    <t>№ 12/5</t>
  </si>
  <si>
    <t>0722485201</t>
  </si>
  <si>
    <t>СТАРИЙ ЗАГОРІВ</t>
  </si>
  <si>
    <t>№ 12/4</t>
  </si>
  <si>
    <t>0722485203</t>
  </si>
  <si>
    <t>ХОРІВ</t>
  </si>
  <si>
    <t>№ 12/6</t>
  </si>
  <si>
    <t>ХОЛОПИЧІВСЬКА СІЛЬСЬКА РАДА</t>
  </si>
  <si>
    <t>0722485802</t>
  </si>
  <si>
    <t>ЖУРАВЕЦЬ</t>
  </si>
  <si>
    <t>№ 3/15</t>
  </si>
  <si>
    <t>0722485803</t>
  </si>
  <si>
    <t>МАНЬКІВ</t>
  </si>
  <si>
    <t>0722485804</t>
  </si>
  <si>
    <t>МОВЧАНІВ</t>
  </si>
  <si>
    <t>0722485801</t>
  </si>
  <si>
    <t>ХОЛОПИЧІ</t>
  </si>
  <si>
    <t>ШЕЛЬВІВСЬКА СІЛЬСЬКА РАДА</t>
  </si>
  <si>
    <t>0722486302</t>
  </si>
  <si>
    <t>ВОЙНИН</t>
  </si>
  <si>
    <t>№ 16-6/2012</t>
  </si>
  <si>
    <t>0722486303</t>
  </si>
  <si>
    <t>ГРАНАТІВ</t>
  </si>
  <si>
    <t>№ 16-7/2012</t>
  </si>
  <si>
    <t>0722486304</t>
  </si>
  <si>
    <t>САДІВСЬКІ ДУБИНИ</t>
  </si>
  <si>
    <t>№ 16-8/2012</t>
  </si>
  <si>
    <t>0722486301</t>
  </si>
  <si>
    <t>ШЕЛЬВІВ</t>
  </si>
  <si>
    <t>№ 16-5/2012</t>
  </si>
  <si>
    <t>КРУХИНИЧІ</t>
  </si>
  <si>
    <t>№30/54</t>
  </si>
  <si>
    <t xml:space="preserve">ЛУЦЬКИЙ  </t>
  </si>
  <si>
    <t>БАЇВСЬКА СІЛЬСЬКА РАДА</t>
  </si>
  <si>
    <t>0722880301</t>
  </si>
  <si>
    <t>БАЇВ</t>
  </si>
  <si>
    <t>17/226</t>
  </si>
  <si>
    <t>0722880302</t>
  </si>
  <si>
    <t>17/227</t>
  </si>
  <si>
    <t>0722880303</t>
  </si>
  <si>
    <t>ЦЕПЕРІВ</t>
  </si>
  <si>
    <t>17/228</t>
  </si>
  <si>
    <t>БІЛОСТОЦЬКА СІЛЬСЬКА РАДА</t>
  </si>
  <si>
    <t>0722880601</t>
  </si>
  <si>
    <t>БІЛОСТОК</t>
  </si>
  <si>
    <t>№ 2/10</t>
  </si>
  <si>
    <t>0722880603</t>
  </si>
  <si>
    <t>ГОРЗВИН</t>
  </si>
  <si>
    <t>№ 2/11</t>
  </si>
  <si>
    <t>БОГОЛЮБСЬКА СІЛЬСЬКА РАДА</t>
  </si>
  <si>
    <t>0722881001</t>
  </si>
  <si>
    <t>БОГОЛЮБИ</t>
  </si>
  <si>
    <t>ТзОВ "ГОРИЗОНТ"</t>
  </si>
  <si>
    <t>№ 8/3</t>
  </si>
  <si>
    <t>0722881003</t>
  </si>
  <si>
    <t>БОГУШІВКА</t>
  </si>
  <si>
    <t>№ 8/3.1</t>
  </si>
  <si>
    <t>0722881005</t>
  </si>
  <si>
    <t>ТАРАСОВЕ</t>
  </si>
  <si>
    <t>№ 8/3.2</t>
  </si>
  <si>
    <t>БАКІВЦІВСЬКА СІЛЬСЬКА РАДА</t>
  </si>
  <si>
    <t>0722880501</t>
  </si>
  <si>
    <t>БАКІВЦІ</t>
  </si>
  <si>
    <t>36/7</t>
  </si>
  <si>
    <t>0722880503</t>
  </si>
  <si>
    <t>ОЗЕРЯНИ</t>
  </si>
  <si>
    <t>36/8</t>
  </si>
  <si>
    <t>БОРАТИНСЬКА СІЛЬСЬКА РАДА</t>
  </si>
  <si>
    <t>0722880701</t>
  </si>
  <si>
    <t>БОРАТИН</t>
  </si>
  <si>
    <t>17/217</t>
  </si>
  <si>
    <t>0722880703</t>
  </si>
  <si>
    <t>ГОЛИШІВ</t>
  </si>
  <si>
    <t>17/218</t>
  </si>
  <si>
    <t>БУЯНІВСЬКА СІЛЬСЬКА РАДА</t>
  </si>
  <si>
    <t>0722880901</t>
  </si>
  <si>
    <t>БУЯНИ</t>
  </si>
  <si>
    <t>№ 10/5</t>
  </si>
  <si>
    <t>0722880902</t>
  </si>
  <si>
    <t>УСИЧІ</t>
  </si>
  <si>
    <t>0722880903</t>
  </si>
  <si>
    <t>УСИЧІВСЬКІ БУДКИ</t>
  </si>
  <si>
    <t>ВЕСЕЛІВСЬКА СІЛЬСЬКА РАДА</t>
  </si>
  <si>
    <t>0722881202</t>
  </si>
  <si>
    <t>№ 3/3</t>
  </si>
  <si>
    <t>0722881201</t>
  </si>
  <si>
    <t>ВЕСЕЛЕ</t>
  </si>
  <si>
    <t>0722880705</t>
  </si>
  <si>
    <t>17/219</t>
  </si>
  <si>
    <t>ВОЮТИНСЬКА СІЛЬСЬКА РАДА</t>
  </si>
  <si>
    <t>0722881503</t>
  </si>
  <si>
    <t>ГАТЬ</t>
  </si>
  <si>
    <t>0722881504</t>
  </si>
  <si>
    <t>ТЕРТКИ</t>
  </si>
  <si>
    <t>0722881505</t>
  </si>
  <si>
    <t>ЧОРНИЙ ЛІС</t>
  </si>
  <si>
    <t>0722880707</t>
  </si>
  <si>
    <t>РОВАНЦІ</t>
  </si>
  <si>
    <t>17/220</t>
  </si>
  <si>
    <t>0722881501</t>
  </si>
  <si>
    <t>ВОЮТИН</t>
  </si>
  <si>
    <t>6/101</t>
  </si>
  <si>
    <t>ГІРКОПОЛОНКІВСЬКА СІЛЬСЬКА РАДА</t>
  </si>
  <si>
    <t>0722881601</t>
  </si>
  <si>
    <t>ГІРКА ПОЛОНКА</t>
  </si>
  <si>
    <t>10/609</t>
  </si>
  <si>
    <t>0722881602</t>
  </si>
  <si>
    <t>ОЗДІВ</t>
  </si>
  <si>
    <t>10/608</t>
  </si>
  <si>
    <t>0722881603</t>
  </si>
  <si>
    <t>ПОЛОНКА</t>
  </si>
  <si>
    <t>10/610</t>
  </si>
  <si>
    <t>0722881701</t>
  </si>
  <si>
    <t>57-28/12</t>
  </si>
  <si>
    <t>ЗАБОРОЛЬСЬКА СІЛЬСЬКА РАДА</t>
  </si>
  <si>
    <t>0722881802</t>
  </si>
  <si>
    <t>0722881803</t>
  </si>
  <si>
    <t>ВЕЛИКИЙ ОМЕЛЯНИК</t>
  </si>
  <si>
    <t>0722881804</t>
  </si>
  <si>
    <t>ВСЕВОЛОДІВКА</t>
  </si>
  <si>
    <t>0722881801</t>
  </si>
  <si>
    <t>ЗАБОРОЛЬ</t>
  </si>
  <si>
    <t>№ 8/18</t>
  </si>
  <si>
    <t>0722881805</t>
  </si>
  <si>
    <t>№ 5/11</t>
  </si>
  <si>
    <t>КОРШІВСЬКА СІЛЬСЬКА РАДА</t>
  </si>
  <si>
    <t>0722882901</t>
  </si>
  <si>
    <t>КОРШІВ</t>
  </si>
  <si>
    <t>№ 23/9</t>
  </si>
  <si>
    <t>ЛАВРІВСЬКА СІЛЬСЬКА РАДА</t>
  </si>
  <si>
    <t>0722883201</t>
  </si>
  <si>
    <t>ЛАВРІВ</t>
  </si>
  <si>
    <t>№ 7/6</t>
  </si>
  <si>
    <t>0722881703</t>
  </si>
  <si>
    <t>ГРИГОРОВИЧІ</t>
  </si>
  <si>
    <t>53-24/17</t>
  </si>
  <si>
    <t>0722881705</t>
  </si>
  <si>
    <t>МАРТИНІВКА</t>
  </si>
  <si>
    <t>57-28/11</t>
  </si>
  <si>
    <t>ЛИПИНСЬКА СІЛЬСЬКА РАДА</t>
  </si>
  <si>
    <t>0722883401</t>
  </si>
  <si>
    <t>ЛИПИНИ</t>
  </si>
  <si>
    <t>14/40</t>
  </si>
  <si>
    <t>МАЯКІВСЬКА СІЛЬСЬКА РАДА</t>
  </si>
  <si>
    <t>0722883702</t>
  </si>
  <si>
    <t>БУКІВ</t>
  </si>
  <si>
    <t>№ 2/6.5.7</t>
  </si>
  <si>
    <t>0722883703</t>
  </si>
  <si>
    <t>ЗМІЇНЕЦЬ</t>
  </si>
  <si>
    <t>№ 2/6.5.2</t>
  </si>
  <si>
    <t>0722883701</t>
  </si>
  <si>
    <t>КНЯГИНИНОК</t>
  </si>
  <si>
    <t>№ 2/6.5.1</t>
  </si>
  <si>
    <t>0722883704</t>
  </si>
  <si>
    <t>МИЛУШИН</t>
  </si>
  <si>
    <t>№ 2/6.5.4</t>
  </si>
  <si>
    <t>0722883705</t>
  </si>
  <si>
    <t>МИЛУШІ</t>
  </si>
  <si>
    <t>№ 2/6.5.3</t>
  </si>
  <si>
    <t>0722883706</t>
  </si>
  <si>
    <t>МОТАШІВКА</t>
  </si>
  <si>
    <t>№ 2/6.5.5</t>
  </si>
  <si>
    <t>0722883707</t>
  </si>
  <si>
    <t>СИРНИКИ</t>
  </si>
  <si>
    <t>№ 2/6.5.6</t>
  </si>
  <si>
    <t>НЕСВІЧІВСЬКА СІЛЬСЬКА РАДА</t>
  </si>
  <si>
    <t>0722884001</t>
  </si>
  <si>
    <t>НЕСВІЧ</t>
  </si>
  <si>
    <t>№ 37/6</t>
  </si>
  <si>
    <t>ОДЕРАДІВСЬКА СІЛЬСЬКА РАДА</t>
  </si>
  <si>
    <t>0722884302</t>
  </si>
  <si>
    <t>№ 7/15</t>
  </si>
  <si>
    <t>0722884301</t>
  </si>
  <si>
    <t>0722884303</t>
  </si>
  <si>
    <t>СЬОМАКИ</t>
  </si>
  <si>
    <t>ЛИЩЕНСЬКА СІЛЬСЬКА РАДА</t>
  </si>
  <si>
    <t>0722883601</t>
  </si>
  <si>
    <t>ЛИЩЕ</t>
  </si>
  <si>
    <t>17/23</t>
  </si>
  <si>
    <t>0722883602</t>
  </si>
  <si>
    <t>ВОРОТНІВ</t>
  </si>
  <si>
    <t>ПІДГАЙЦІВСЬКА СІЛЬСЬКА РАДА</t>
  </si>
  <si>
    <t>0722884801</t>
  </si>
  <si>
    <t>ПІДДУБЦІВСЬКА СІЛЬСЬКА РАДА</t>
  </si>
  <si>
    <t>0722885002</t>
  </si>
  <si>
    <t>ГАРАЗДЖА</t>
  </si>
  <si>
    <t>№ 2/20</t>
  </si>
  <si>
    <t>0722885001</t>
  </si>
  <si>
    <t>ПІДДУБЦІ</t>
  </si>
  <si>
    <t>№ 2/19</t>
  </si>
  <si>
    <t>0722884802</t>
  </si>
  <si>
    <t>КРУПА</t>
  </si>
  <si>
    <t>СТРУМІВКА</t>
  </si>
  <si>
    <t>23/20</t>
  </si>
  <si>
    <t>ПРОМІНСЬКА СІЛЬСЬКА РАДА</t>
  </si>
  <si>
    <t>0722885101</t>
  </si>
  <si>
    <t>ПРОМІНЬ</t>
  </si>
  <si>
    <t>17/221</t>
  </si>
  <si>
    <t>0722885102</t>
  </si>
  <si>
    <t>ВЕРБАЇВ</t>
  </si>
  <si>
    <t>17/222</t>
  </si>
  <si>
    <t>0722885103</t>
  </si>
  <si>
    <t>КОРШОВЕЦЬ</t>
  </si>
  <si>
    <t>17/223</t>
  </si>
  <si>
    <t>РАДОМИШЛЬСЬКА СІЛЬСЬКА РАДА</t>
  </si>
  <si>
    <t>0722885201</t>
  </si>
  <si>
    <t>РАДОМИШЛЬ</t>
  </si>
  <si>
    <t>№ 5/49</t>
  </si>
  <si>
    <t>0722885203</t>
  </si>
  <si>
    <t>0722885204</t>
  </si>
  <si>
    <t>СУХОВОЛЯ</t>
  </si>
  <si>
    <t>РАТНІВСЬКА СІЛЬСЬКА РАДА</t>
  </si>
  <si>
    <t>0722885402</t>
  </si>
  <si>
    <t>ВІКТОРЯНИ</t>
  </si>
  <si>
    <t>№ 9/04</t>
  </si>
  <si>
    <t>0722885401</t>
  </si>
  <si>
    <t>РАТНІВ</t>
  </si>
  <si>
    <t>РОКИНІВСЬКА СЕЛИЩНА РАДА</t>
  </si>
  <si>
    <t>0722855220</t>
  </si>
  <si>
    <t>БРИЩЕ</t>
  </si>
  <si>
    <t>№ 50/08</t>
  </si>
  <si>
    <t>0722855200</t>
  </si>
  <si>
    <t>РОКИНІ</t>
  </si>
  <si>
    <t>РОМАНІВСЬКА СІЛЬСЬКА РАДА</t>
  </si>
  <si>
    <t>0722885602</t>
  </si>
  <si>
    <t>БОТИН</t>
  </si>
  <si>
    <t>№ 2011</t>
  </si>
  <si>
    <t>0722885603</t>
  </si>
  <si>
    <t>ВЕРХІВКА</t>
  </si>
  <si>
    <t>№ 4-5/2011</t>
  </si>
  <si>
    <t>0722885604</t>
  </si>
  <si>
    <t>НОВОКОТІВ</t>
  </si>
  <si>
    <t>0722885601</t>
  </si>
  <si>
    <t>РОМАНІВ</t>
  </si>
  <si>
    <t>САДІВСЬКА СІЛЬСЬКА РАДА</t>
  </si>
  <si>
    <t>0722886002</t>
  </si>
  <si>
    <t>КОШІВ</t>
  </si>
  <si>
    <t>0722886001</t>
  </si>
  <si>
    <t>САДІВ</t>
  </si>
  <si>
    <t>№ 2/3</t>
  </si>
  <si>
    <t>СМОЛИГІВСЬКА СІЛЬСЬКА РАДА</t>
  </si>
  <si>
    <t>0722886202</t>
  </si>
  <si>
    <t>ДУБИЧАНСЬКЕ</t>
  </si>
  <si>
    <t>№ 2/6</t>
  </si>
  <si>
    <t>0722886203</t>
  </si>
  <si>
    <t>САРНІВКА</t>
  </si>
  <si>
    <t>№ 4/5</t>
  </si>
  <si>
    <t>0722886201</t>
  </si>
  <si>
    <t>СМОЛИГІВ</t>
  </si>
  <si>
    <t>№ 2/5</t>
  </si>
  <si>
    <t>ТОРЧИНСЬКА СЕЛИЩНА РАДА</t>
  </si>
  <si>
    <t>0722855400</t>
  </si>
  <si>
    <t>ТОРЧИН</t>
  </si>
  <si>
    <t>№ 3/19</t>
  </si>
  <si>
    <t>ХОРОХОРИНСЬКА СІЛЬСЬКА РАДА</t>
  </si>
  <si>
    <t>0722886602</t>
  </si>
  <si>
    <t>БАРВІНОК</t>
  </si>
  <si>
    <t>№ 10-7/2012</t>
  </si>
  <si>
    <t>0722886603</t>
  </si>
  <si>
    <t>№ 10-8/2012</t>
  </si>
  <si>
    <t>0722886601</t>
  </si>
  <si>
    <t>ХОРОХОРИН</t>
  </si>
  <si>
    <t>ЧАРУКІВСЬКА СІЛЬСЬКА РАДА</t>
  </si>
  <si>
    <t>0722886802</t>
  </si>
  <si>
    <t>ВИГУРИЧІ</t>
  </si>
  <si>
    <t>№ 05/1</t>
  </si>
  <si>
    <t>0722886801</t>
  </si>
  <si>
    <t>ЧАРУКІВ</t>
  </si>
  <si>
    <t>ШЕПЕЛЬСЬКА СІЛЬСЬКА РАДА</t>
  </si>
  <si>
    <t>0722887502</t>
  </si>
  <si>
    <t>№ 11/8</t>
  </si>
  <si>
    <t>0722887503</t>
  </si>
  <si>
    <t>ОХОТИН</t>
  </si>
  <si>
    <t>0722887501</t>
  </si>
  <si>
    <t>ШЕПЕЛЬ</t>
  </si>
  <si>
    <t>№ 9/3</t>
  </si>
  <si>
    <t>0722885104</t>
  </si>
  <si>
    <t>ЛУЧИЦІ</t>
  </si>
  <si>
    <t>17/224</t>
  </si>
  <si>
    <t>0722885105</t>
  </si>
  <si>
    <t>МСТИШИН</t>
  </si>
  <si>
    <t>17/225</t>
  </si>
  <si>
    <t xml:space="preserve">ЛЮБЕШІВСЬКИЙ  </t>
  </si>
  <si>
    <t>ЛЮБЕШІВСЬКА СЕЛИЩНА РАДА</t>
  </si>
  <si>
    <t>0723155100</t>
  </si>
  <si>
    <t>ЛЮБЕШІВ</t>
  </si>
  <si>
    <t>2-44/111</t>
  </si>
  <si>
    <t>0723155102</t>
  </si>
  <si>
    <t>ЗАРІКА</t>
  </si>
  <si>
    <t>0723155105</t>
  </si>
  <si>
    <t>БЕРЕЗИЧІВСЬКА СІЛЬСЬКА РАДА</t>
  </si>
  <si>
    <t>0723180501</t>
  </si>
  <si>
    <t>БЕРЕЗИЧІ</t>
  </si>
  <si>
    <t>2-29/31</t>
  </si>
  <si>
    <t>0723180502</t>
  </si>
  <si>
    <t>НОВІ БЕРЕЗИЧІ</t>
  </si>
  <si>
    <t>ВЕЛИКОГЛУШАНСЬКА СІЛЬСЬКА РАДА</t>
  </si>
  <si>
    <t>0723182601</t>
  </si>
  <si>
    <t>ВЕЛИКА ГЛУША</t>
  </si>
  <si>
    <t>0723182602</t>
  </si>
  <si>
    <t>НЕВІР</t>
  </si>
  <si>
    <t>0723182603</t>
  </si>
  <si>
    <t>ПОГУЛЯНКА</t>
  </si>
  <si>
    <t>№ 15/4</t>
  </si>
  <si>
    <t>0723180503</t>
  </si>
  <si>
    <t>ВІЛ</t>
  </si>
  <si>
    <t>БІРКІВСЬКА СІЛЬСЬКА РАДА</t>
  </si>
  <si>
    <t>0723181201</t>
  </si>
  <si>
    <t>БІРКИ</t>
  </si>
  <si>
    <t>2-28/68</t>
  </si>
  <si>
    <t>ВЕТЛІВСЬКА СІЛЬСЬКА РАДА</t>
  </si>
  <si>
    <t>0723183201</t>
  </si>
  <si>
    <t>ВЕТЛИ</t>
  </si>
  <si>
    <t>ГІРКІВСЬКА СІЛЬСЬКА РАДА</t>
  </si>
  <si>
    <t>0723183601</t>
  </si>
  <si>
    <t>ГІРКИ</t>
  </si>
  <si>
    <t>№ 15/11</t>
  </si>
  <si>
    <t>0723181202</t>
  </si>
  <si>
    <t>ВИТУЛЕ</t>
  </si>
  <si>
    <t>0723183603</t>
  </si>
  <si>
    <t>МУКОШИН</t>
  </si>
  <si>
    <t>№ 15/12</t>
  </si>
  <si>
    <t>ДЕРЕВКІВСЬКА СІЛЬСЬКА РАДА</t>
  </si>
  <si>
    <t>0723184201</t>
  </si>
  <si>
    <t>ДЕРЕВОК</t>
  </si>
  <si>
    <t>ДОЛЬСЬКА СІЛЬСЬКА РАДА</t>
  </si>
  <si>
    <t>0723184802</t>
  </si>
  <si>
    <t>ГРЕЧИЩА</t>
  </si>
  <si>
    <t>БИХІВСЬКА СІЛЬСЬКА РАДА</t>
  </si>
  <si>
    <t>0723182301</t>
  </si>
  <si>
    <t>БИХІВ</t>
  </si>
  <si>
    <t>0723184803</t>
  </si>
  <si>
    <t>ШЛАПАНЬ</t>
  </si>
  <si>
    <t>ЗАЛАЗІВСЬКА СІЛЬСЬКА РАДА</t>
  </si>
  <si>
    <t>0723185202</t>
  </si>
  <si>
    <t>№ 8/10</t>
  </si>
  <si>
    <t>0723182302</t>
  </si>
  <si>
    <t>ХУТОМИР</t>
  </si>
  <si>
    <t>ВЕЛИКОКУРІНСЬКА СІЛЬСЬКА РАДА</t>
  </si>
  <si>
    <t>0723182801</t>
  </si>
  <si>
    <t>ВЕЛИКИЙ КУРІНЬ</t>
  </si>
  <si>
    <t>0723182803</t>
  </si>
  <si>
    <t>ПРОХОДИ</t>
  </si>
  <si>
    <t>ЗАЛІЗНИЦЬКА СІЛЬСЬКА РАДА</t>
  </si>
  <si>
    <t>0723185603</t>
  </si>
  <si>
    <t>МІЖГАЙЦІ</t>
  </si>
  <si>
    <t>№ 15/34</t>
  </si>
  <si>
    <t>0723183602</t>
  </si>
  <si>
    <t>ЛЮБОТИН</t>
  </si>
  <si>
    <t>0723184801</t>
  </si>
  <si>
    <t>ДОЛЬСЬК</t>
  </si>
  <si>
    <t>32/3</t>
  </si>
  <si>
    <t>0723185201</t>
  </si>
  <si>
    <t>ЗАЛАЗЗЯ</t>
  </si>
  <si>
    <t>0723185601</t>
  </si>
  <si>
    <t>ЗАЛІЗНИЦЯ</t>
  </si>
  <si>
    <t>0723185602</t>
  </si>
  <si>
    <t>ЛОБНА</t>
  </si>
  <si>
    <t>ЗАРУДЧІВСЬКА СІЛЬСЬКА РАДА</t>
  </si>
  <si>
    <t>0723186101</t>
  </si>
  <si>
    <t>ЗАРУДЧІ</t>
  </si>
  <si>
    <t>0723186102</t>
  </si>
  <si>
    <t>БУЧИН</t>
  </si>
  <si>
    <t>0723186103</t>
  </si>
  <si>
    <t>ПІДКОРМІЛЛЯ</t>
  </si>
  <si>
    <t>ЛЮБЕШІВСЬКО-ВОЛЯНСЬКА СІЛЬСЬКА РАДА</t>
  </si>
  <si>
    <t>0723186303</t>
  </si>
  <si>
    <t>В'ЯЗІВНЕ</t>
  </si>
  <si>
    <t>№ 15/18</t>
  </si>
  <si>
    <t>0723186104</t>
  </si>
  <si>
    <t>ПОЖОГ</t>
  </si>
  <si>
    <t>0723186105</t>
  </si>
  <si>
    <t>СЕЛІСОК</t>
  </si>
  <si>
    <t>МАЛОГЛУШАНСЬКА СІЛЬСЬКА РАДА</t>
  </si>
  <si>
    <t>0723186607</t>
  </si>
  <si>
    <t>КАЛИВИЦЯ</t>
  </si>
  <si>
    <t>0723186601</t>
  </si>
  <si>
    <t>МАЛА ГЛУША</t>
  </si>
  <si>
    <t>№ 19/1</t>
  </si>
  <si>
    <t>0723186301</t>
  </si>
  <si>
    <t>ЛЮБЕШІВСЬКА ВОЛЯ</t>
  </si>
  <si>
    <t>ЛЮБ'ЯЗЗІВСЬКА СІЛЬСЬКА РАДА</t>
  </si>
  <si>
    <t>0723186401</t>
  </si>
  <si>
    <t>ЛЮБ'ЯЗЬ</t>
  </si>
  <si>
    <t>37/2</t>
  </si>
  <si>
    <t>СУДЧЕНСЬКА СІЛЬСЬКА РАДА</t>
  </si>
  <si>
    <t>0723187202</t>
  </si>
  <si>
    <t>БЕРЕЗНА ВОЛЯ</t>
  </si>
  <si>
    <t>0723187201</t>
  </si>
  <si>
    <t>СУДЧЕ</t>
  </si>
  <si>
    <t>СЕДЛИЩЕНСЬКА СІЛЬСЬКА РАДА</t>
  </si>
  <si>
    <t>0723186801</t>
  </si>
  <si>
    <t>СЕДЛИЩЕ</t>
  </si>
  <si>
    <t>0723186802</t>
  </si>
  <si>
    <t>УГРИНИЧІ</t>
  </si>
  <si>
    <t>ХОЦУНСЬКА СІЛЬСЬКА РАДА</t>
  </si>
  <si>
    <t>0723187601</t>
  </si>
  <si>
    <t>ХОЦУНЬ</t>
  </si>
  <si>
    <t>0723187602</t>
  </si>
  <si>
    <t>СВАЛОВИЧІ</t>
  </si>
  <si>
    <t>ЩИТИНСЬКА СІЛЬСЬКА РАДА</t>
  </si>
  <si>
    <t>0723189201</t>
  </si>
  <si>
    <t>ЩИТИНЬ</t>
  </si>
  <si>
    <t>№ 18/9</t>
  </si>
  <si>
    <t>ЦИРСЬКА СІЛЬСЬКА РАДА</t>
  </si>
  <si>
    <t>0723188701</t>
  </si>
  <si>
    <t>ЦИР</t>
  </si>
  <si>
    <t>0723188702</t>
  </si>
  <si>
    <t>ЛАХВИЧІ</t>
  </si>
  <si>
    <t xml:space="preserve">ЛЮБОМЛЬСЬКИЙ  </t>
  </si>
  <si>
    <t>ВИШНІВСЬКА СІЛЬСЬКА РАДА</t>
  </si>
  <si>
    <t>0723380402</t>
  </si>
  <si>
    <t>БАБАЦІ</t>
  </si>
  <si>
    <t>10-42</t>
  </si>
  <si>
    <t>0723380401</t>
  </si>
  <si>
    <t>0723380404</t>
  </si>
  <si>
    <t>КОЦЮРИ</t>
  </si>
  <si>
    <t>ГОЛОВНЕНСЬКА СЕЛИЩНА РАДА</t>
  </si>
  <si>
    <t>0723355300</t>
  </si>
  <si>
    <t>ГОЛОВНЕ</t>
  </si>
  <si>
    <t>Товариство з обмеженою відповідальністю "Інститут незалежної експертної оцінки"</t>
  </si>
  <si>
    <t>6/108</t>
  </si>
  <si>
    <t>0723355301</t>
  </si>
  <si>
    <t>МАСЛОВЕЦЬ</t>
  </si>
  <si>
    <t>38/20/14</t>
  </si>
  <si>
    <t>0723355303</t>
  </si>
  <si>
    <t>СКРИПИЦЯ</t>
  </si>
  <si>
    <t>38/20/15</t>
  </si>
  <si>
    <t>0723355305</t>
  </si>
  <si>
    <t>ЯСНЕ</t>
  </si>
  <si>
    <t>38/20/16</t>
  </si>
  <si>
    <t>ГУЩАНСЬКА СІЛЬСЬКА РАДА</t>
  </si>
  <si>
    <t>0723381001</t>
  </si>
  <si>
    <t>ГУЩА</t>
  </si>
  <si>
    <t>№ 7/3</t>
  </si>
  <si>
    <t>КОВЕЛЬСЬКИЙ РАЙОН</t>
  </si>
  <si>
    <t>РІВНЕНСЬКА СІЛЬСЬКА РАДА</t>
  </si>
  <si>
    <t>№43/72</t>
  </si>
  <si>
    <t>0723380201</t>
  </si>
  <si>
    <t>48/39-28</t>
  </si>
  <si>
    <t>ЛЮБОМЛЬСЬКА МІСЬКА РАДА</t>
  </si>
  <si>
    <t>0723380202</t>
  </si>
  <si>
    <t>СКИБИ</t>
  </si>
  <si>
    <t>16/174</t>
  </si>
  <si>
    <t>0723381002</t>
  </si>
  <si>
    <t>ВИШНІВКА</t>
  </si>
  <si>
    <t>47/80</t>
  </si>
  <si>
    <t>0723381003</t>
  </si>
  <si>
    <t>МИЛОВАНЬ</t>
  </si>
  <si>
    <t>0723381004</t>
  </si>
  <si>
    <t>ПІДЛІССЯ</t>
  </si>
  <si>
    <t>ЗАБОЛОТІВСЬКА СІЛЬСЬКА РАДА</t>
  </si>
  <si>
    <t>0723381301</t>
  </si>
  <si>
    <t>38/20/17</t>
  </si>
  <si>
    <t>ЗАБУЗЬКА СІЛЬСЬКА РАДА</t>
  </si>
  <si>
    <t>0723381501</t>
  </si>
  <si>
    <t>ЗАБУЖЖЯ</t>
  </si>
  <si>
    <t>№ 5/4</t>
  </si>
  <si>
    <t>№43/73</t>
  </si>
  <si>
    <t>0723381303</t>
  </si>
  <si>
    <t>ГУМЕНЦІ</t>
  </si>
  <si>
    <t>38/20/19</t>
  </si>
  <si>
    <t>0723381305</t>
  </si>
  <si>
    <t>КРУШИНЕЦЬ</t>
  </si>
  <si>
    <t>38/20/18</t>
  </si>
  <si>
    <t>0723381503</t>
  </si>
  <si>
    <t>0723381505</t>
  </si>
  <si>
    <t>ЛОКУТКИ</t>
  </si>
  <si>
    <t>0723381506</t>
  </si>
  <si>
    <t>НОВОУГРУЗЬКЕ</t>
  </si>
  <si>
    <t>ЗАЧЕРНЕЦЬКА СІЛЬСЬКА РАДА</t>
  </si>
  <si>
    <t>0723381902</t>
  </si>
  <si>
    <t>0723381903</t>
  </si>
  <si>
    <t>ВИСОКЕ</t>
  </si>
  <si>
    <t>ЗАПІЛЬСЬКА СІЛЬСЬКА РАДА</t>
  </si>
  <si>
    <t>0723381701</t>
  </si>
  <si>
    <t>ЗАПІЛЛЯ</t>
  </si>
  <si>
    <t>ЗГОРАНСЬКА СІЛЬСЬКА РАДА</t>
  </si>
  <si>
    <t>0723382202</t>
  </si>
  <si>
    <t>ГУПАЛИ</t>
  </si>
  <si>
    <t>№ 42/3</t>
  </si>
  <si>
    <t>0723381702</t>
  </si>
  <si>
    <t>№36/87</t>
  </si>
  <si>
    <t>0723381703</t>
  </si>
  <si>
    <t>ЛИСНЯКИ</t>
  </si>
  <si>
    <t>0723381901</t>
  </si>
  <si>
    <t>ЗАЧЕРНЕЧЧЯ</t>
  </si>
  <si>
    <t>№ 8/7</t>
  </si>
  <si>
    <t>0723382201</t>
  </si>
  <si>
    <t>ЗГОРАНИ</t>
  </si>
  <si>
    <t>6/110</t>
  </si>
  <si>
    <t>0723382203</t>
  </si>
  <si>
    <t>ЗАОЗЕРНЕ</t>
  </si>
  <si>
    <t>0723382204</t>
  </si>
  <si>
    <t>КУСНИЩАНСЬКА СІЛЬСЬКА РАДА</t>
  </si>
  <si>
    <t>0723382401</t>
  </si>
  <si>
    <t>КУСНИЩА</t>
  </si>
  <si>
    <t>0723382402</t>
  </si>
  <si>
    <t>ГОРОДНЄ</t>
  </si>
  <si>
    <t xml:space="preserve">КОВЕЛЬСЬКИЙ  РАЙОН </t>
  </si>
  <si>
    <t>ЛЮБОМЛЬ</t>
  </si>
  <si>
    <t>№41/34</t>
  </si>
  <si>
    <t>ЛАДИНСЬКА СІЛЬСЬКА РАДА</t>
  </si>
  <si>
    <t>0723382601</t>
  </si>
  <si>
    <t>ЛАДИНЬ</t>
  </si>
  <si>
    <t>48/2019-62</t>
  </si>
  <si>
    <t>МАШІВСЬКА СІЛЬСЬКА РАДА</t>
  </si>
  <si>
    <t>0723382801</t>
  </si>
  <si>
    <t>МАШІВ</t>
  </si>
  <si>
    <t>0723382602</t>
  </si>
  <si>
    <t>МОСИР</t>
  </si>
  <si>
    <t>0723382603</t>
  </si>
  <si>
    <t>ПУСТИНКА</t>
  </si>
  <si>
    <t>НУДИЖЕНСЬКА СІЛЬСЬКА РАДА</t>
  </si>
  <si>
    <t>0723383101</t>
  </si>
  <si>
    <t>НУДИЖЕ</t>
  </si>
  <si>
    <t>38/20/11</t>
  </si>
  <si>
    <t>0723383105</t>
  </si>
  <si>
    <t>МШАНЕЦЬ</t>
  </si>
  <si>
    <t>38/20/13</t>
  </si>
  <si>
    <t>0723383106</t>
  </si>
  <si>
    <t>ЧЕРЕМОШНА ВОЛЯ</t>
  </si>
  <si>
    <t>38/20/12</t>
  </si>
  <si>
    <t>ОЛЕСЬКА СІЛЬСЬКА РАДА</t>
  </si>
  <si>
    <t>0723383301</t>
  </si>
  <si>
    <t>ОЛЕСЬК</t>
  </si>
  <si>
    <t>0723383302</t>
  </si>
  <si>
    <t>ГЛИНЯНКА</t>
  </si>
  <si>
    <t>0723383701</t>
  </si>
  <si>
    <t>ПІДГОРОДНЕ</t>
  </si>
  <si>
    <t>0723383702</t>
  </si>
  <si>
    <t>БОРЕМЩИНА</t>
  </si>
  <si>
    <t>ПОЛАПІВСЬКА СІЛЬСЬКА РАДА</t>
  </si>
  <si>
    <t>0723383901</t>
  </si>
  <si>
    <t>ПОЛАПИ</t>
  </si>
  <si>
    <t>№ 5/3</t>
  </si>
  <si>
    <t>№43/75</t>
  </si>
  <si>
    <t>0723383703</t>
  </si>
  <si>
    <t>ВІЛЬКА-ПІДГОРОДНЕНСЬКА</t>
  </si>
  <si>
    <t>0723383704</t>
  </si>
  <si>
    <t>ЗАСТАВ'Є</t>
  </si>
  <si>
    <t>0723383902</t>
  </si>
  <si>
    <t>СОКІЛ</t>
  </si>
  <si>
    <t>0723384001</t>
  </si>
  <si>
    <t>ПОЧАПИ</t>
  </si>
  <si>
    <t>0723384002</t>
  </si>
  <si>
    <t>ВИГНАНКА</t>
  </si>
  <si>
    <t>РАДЕХІВСЬКА СІЛЬСЬКА РАДА</t>
  </si>
  <si>
    <t>0723384701</t>
  </si>
  <si>
    <t>РАДЕХІВ</t>
  </si>
  <si>
    <t>0723384003</t>
  </si>
  <si>
    <t>ЧОРНОПЛЕСИ</t>
  </si>
  <si>
    <t>РИМАЧІВСЬКА СІЛЬСЬКА РАДА</t>
  </si>
  <si>
    <t>0723384802</t>
  </si>
  <si>
    <t>БЕРЕЖЦІ</t>
  </si>
  <si>
    <t>№ 30/8</t>
  </si>
  <si>
    <t>0723384702</t>
  </si>
  <si>
    <t>ВИЖГІВ</t>
  </si>
  <si>
    <t>0723384703</t>
  </si>
  <si>
    <t>ЧМИКОС</t>
  </si>
  <si>
    <t>0723384901</t>
  </si>
  <si>
    <t>РІВНЕ</t>
  </si>
  <si>
    <t>0723384903</t>
  </si>
  <si>
    <t>СТАРОВОЙТОВЕ</t>
  </si>
  <si>
    <t>0723384801</t>
  </si>
  <si>
    <t>РИМАЧІ</t>
  </si>
  <si>
    <t>ТзОВ"Інститут земельних відносин та охорони навколишнього середовища"</t>
  </si>
  <si>
    <t>№33/88</t>
  </si>
  <si>
    <t>0723384902</t>
  </si>
  <si>
    <t>БОРОВЕ</t>
  </si>
  <si>
    <t>СТОЛИНСЬКО-СМОЛЯРСЬКА СІЛЬСЬКА РАДА</t>
  </si>
  <si>
    <t>0723385903</t>
  </si>
  <si>
    <t>БУДНИКИ</t>
  </si>
  <si>
    <t>0723385901</t>
  </si>
  <si>
    <t>СТОЛИНСЬКІ СМОЛЯРИ</t>
  </si>
  <si>
    <t>№ 5/5</t>
  </si>
  <si>
    <t>№2/1</t>
  </si>
  <si>
    <t>№ 23/38</t>
  </si>
  <si>
    <t>0723385905</t>
  </si>
  <si>
    <t>ГОРОХОВИЩЕ</t>
  </si>
  <si>
    <t>0723385907</t>
  </si>
  <si>
    <t>РОГОВІ СМОЛЯРИ</t>
  </si>
  <si>
    <t>№33/89</t>
  </si>
  <si>
    <t>ХВОРОСТІВСЬКА СІЛЬСЬКА РАДА</t>
  </si>
  <si>
    <t>РУДА</t>
  </si>
  <si>
    <t>№ 8/6</t>
  </si>
  <si>
    <t>ШТУНСЬКА СІЛЬСЬКА РАДА</t>
  </si>
  <si>
    <t>0723387201</t>
  </si>
  <si>
    <t>ШТУНЬ</t>
  </si>
  <si>
    <t>0723387202</t>
  </si>
  <si>
    <t>ВИСОЦЬК</t>
  </si>
  <si>
    <t>0723387203</t>
  </si>
  <si>
    <t>ЗАМЛИННЯ</t>
  </si>
  <si>
    <t xml:space="preserve">МАНЕВИЦЬКИЙ  </t>
  </si>
  <si>
    <t>БОРОВИЧІВСЬКА СІЛЬСЬКА РАДА</t>
  </si>
  <si>
    <t>0723680301</t>
  </si>
  <si>
    <t>БОРОВИЧІ</t>
  </si>
  <si>
    <t>0723680302</t>
  </si>
  <si>
    <t>ГРУЗЯТИН</t>
  </si>
  <si>
    <t>№ 20/3</t>
  </si>
  <si>
    <t>№44/32</t>
  </si>
  <si>
    <t>0723387204</t>
  </si>
  <si>
    <t>ПРИРІЧЧЯ</t>
  </si>
  <si>
    <t>49/2019-108</t>
  </si>
  <si>
    <t>БУДКІВСЬКА СІЛЬСЬКА РАДА</t>
  </si>
  <si>
    <t>0723680602</t>
  </si>
  <si>
    <t>КАМ'ЯНУХА</t>
  </si>
  <si>
    <t>0723680603</t>
  </si>
  <si>
    <t>БУДКИ</t>
  </si>
  <si>
    <t>0723387205</t>
  </si>
  <si>
    <t>ТЕРЕХИ</t>
  </si>
  <si>
    <t>МАНЕВИЦЬКА СЕЛИЩНА РАДА</t>
  </si>
  <si>
    <t>0723655100</t>
  </si>
  <si>
    <t>МАНЕВИЧІ</t>
  </si>
  <si>
    <t>17/71</t>
  </si>
  <si>
    <t>ВЕЛИКООСНИЦЬКА СІЛЬСЬКА РАДА</t>
  </si>
  <si>
    <t>0723681101</t>
  </si>
  <si>
    <t>ВЕЛИКА ОСНИЦЯ</t>
  </si>
  <si>
    <t>0723681102</t>
  </si>
  <si>
    <t>0723681103</t>
  </si>
  <si>
    <t>МАЛА ОСНИЦЯ</t>
  </si>
  <si>
    <t>ГАЛУЗІЙСЬКА СІЛЬСЬКА РАДА</t>
  </si>
  <si>
    <t>0723681501</t>
  </si>
  <si>
    <t>ГАЛУЗІЯ</t>
  </si>
  <si>
    <t>№ 20/6</t>
  </si>
  <si>
    <t>ГОДОМИЧІВСЬКА СІЛЬСЬКА РАДА</t>
  </si>
  <si>
    <t>0723681701</t>
  </si>
  <si>
    <t>ГОДОМИЧІ</t>
  </si>
  <si>
    <t>№17/6</t>
  </si>
  <si>
    <t>ТОВ "Інститут землеустрою та земельно-правових відносин"</t>
  </si>
  <si>
    <t>№41/29</t>
  </si>
  <si>
    <t>ГОРАЙМІВСЬКА СІЛЬСЬКА РАДА</t>
  </si>
  <si>
    <t>0723681902</t>
  </si>
  <si>
    <t>МАЙДАН-ЛИПНЕНСЬКИЙ</t>
  </si>
  <si>
    <t>ГОРОДОЦЬКА СІЛЬСЬКА РАДА</t>
  </si>
  <si>
    <t>0723682001</t>
  </si>
  <si>
    <t>ВЕЛИКОВЕДМЕЗЬКА СІЛЬСЬКА РАДА</t>
  </si>
  <si>
    <t>ВЕЛИКА ВЕДМЕЖКА</t>
  </si>
  <si>
    <t>0723680902</t>
  </si>
  <si>
    <t>НОВІ ПІДЦАРЕВИЧІ</t>
  </si>
  <si>
    <t>ДОВЖИЦЬКА СІЛЬСЬКА РАДА</t>
  </si>
  <si>
    <t>ДОВЖИЦЯ</t>
  </si>
  <si>
    <t>0723681901</t>
  </si>
  <si>
    <t>ГОРАЙМІВКА</t>
  </si>
  <si>
    <t>0723682204</t>
  </si>
  <si>
    <t>ЗАГОРІВКА</t>
  </si>
  <si>
    <t>0723682205</t>
  </si>
  <si>
    <t>МАЛА ЯБЛУНЬКА</t>
  </si>
  <si>
    <t>0723682802</t>
  </si>
  <si>
    <t>ЗАМОСТЯ</t>
  </si>
  <si>
    <t>№ 17/4</t>
  </si>
  <si>
    <t>0723682801</t>
  </si>
  <si>
    <t>КОЛКІВСЬКА СЕЛИЩНА РАДА</t>
  </si>
  <si>
    <t>0723655400</t>
  </si>
  <si>
    <t>КОЛКИ</t>
  </si>
  <si>
    <t>ВЕЛИКА ЯБЛУНЬКА</t>
  </si>
  <si>
    <t>КОПИЛЛІВСЬКА СІЛЬСЬКА РАДА</t>
  </si>
  <si>
    <t>0723683201</t>
  </si>
  <si>
    <t>КОПИЛЛЯ</t>
  </si>
  <si>
    <t>№ 24/9</t>
  </si>
  <si>
    <t>КОСТЮХНІВСЬКА СІЛЬСЬКА РАДА</t>
  </si>
  <si>
    <t>0723683402</t>
  </si>
  <si>
    <t>ВОВЧИЦЬК</t>
  </si>
  <si>
    <t>№ 21/16</t>
  </si>
  <si>
    <t>0723682203</t>
  </si>
  <si>
    <t>ГРАДДЯ</t>
  </si>
  <si>
    <t>КОСТЮХНІВКА</t>
  </si>
  <si>
    <t>№ 48/3</t>
  </si>
  <si>
    <t>КОМАРІВСЬКА СІЛЬСЬКА РАДА</t>
  </si>
  <si>
    <t>0723683001</t>
  </si>
  <si>
    <t>КОМАРОВЕ</t>
  </si>
  <si>
    <t>КРАСНОВІЛЬСЬКА СІЛЬСЬКА РАДА</t>
  </si>
  <si>
    <t>0723683501</t>
  </si>
  <si>
    <t>0723683502</t>
  </si>
  <si>
    <t>МАТЕЙКИ</t>
  </si>
  <si>
    <t>0723683503</t>
  </si>
  <si>
    <t>НІЧОГІВКА</t>
  </si>
  <si>
    <t>0723683504</t>
  </si>
  <si>
    <t>0723683505</t>
  </si>
  <si>
    <t>ТЕЛЬЧІ</t>
  </si>
  <si>
    <t>0723683002</t>
  </si>
  <si>
    <t>КУЛИКОВИЧІВСЬКА СІЛЬСЬКА РАДА</t>
  </si>
  <si>
    <t>0723683801</t>
  </si>
  <si>
    <t>КУЛИКОВИЧІ</t>
  </si>
  <si>
    <t>ЛИШНІВСЬКА СІЛЬСЬКА РАДА</t>
  </si>
  <si>
    <t>0723684501</t>
  </si>
  <si>
    <t>ЛИШНІВКА</t>
  </si>
  <si>
    <t>№ 10/7</t>
  </si>
  <si>
    <t>КОЛОДІЇ</t>
  </si>
  <si>
    <t>№ 41/4</t>
  </si>
  <si>
    <t>КУКЛИНСЬКА СІЛЬСЬКА РАДА</t>
  </si>
  <si>
    <t>0723683601</t>
  </si>
  <si>
    <t>КУКЛИ</t>
  </si>
  <si>
    <t>56/5</t>
  </si>
  <si>
    <t>0723683602</t>
  </si>
  <si>
    <t>СЕВЕРИНІВКА</t>
  </si>
  <si>
    <t>41/15</t>
  </si>
  <si>
    <t>НОВОРУДСЬКА СІЛЬСЬКА РАДА</t>
  </si>
  <si>
    <t>0723685102</t>
  </si>
  <si>
    <t>ГРАДИСЬК</t>
  </si>
  <si>
    <t>№ 16/7</t>
  </si>
  <si>
    <t>0723685103</t>
  </si>
  <si>
    <t>НАБРУСКА</t>
  </si>
  <si>
    <t>№ 16/8</t>
  </si>
  <si>
    <t>ЛІСІВСЬКА СІЛЬСЬКА РАДА</t>
  </si>
  <si>
    <t>0723684001</t>
  </si>
  <si>
    <t>ЛІСОВЕ</t>
  </si>
  <si>
    <t>38/2</t>
  </si>
  <si>
    <t>ГУТА-ЛІСІВСЬКА</t>
  </si>
  <si>
    <t>№ 22/13</t>
  </si>
  <si>
    <t>ПРИЛІСНЕНСЬКА СІЛЬСЬКА РАДА</t>
  </si>
  <si>
    <t>0723685501</t>
  </si>
  <si>
    <t>ПРИЛІСНЕ</t>
  </si>
  <si>
    <t>№ 23/11</t>
  </si>
  <si>
    <t>РУДНИКІВСЬКА СІЛЬСЬКА РАДА</t>
  </si>
  <si>
    <t>0723685902</t>
  </si>
  <si>
    <t>0723685903</t>
  </si>
  <si>
    <t>0723685101</t>
  </si>
  <si>
    <t>НОВА РУДА</t>
  </si>
  <si>
    <t>0723685301</t>
  </si>
  <si>
    <t>ОКОНСЬК</t>
  </si>
  <si>
    <t>0723685901</t>
  </si>
  <si>
    <t>РУДНИКИ</t>
  </si>
  <si>
    <t>№37-21/15</t>
  </si>
  <si>
    <t>СЕРХІВСЬКА СІЛЬСЬКА РАДА</t>
  </si>
  <si>
    <t>0723686201</t>
  </si>
  <si>
    <t>СЕРХІВ</t>
  </si>
  <si>
    <t>СТАРОСІЛЬСЬКА СІЛЬСЬКА РАДА</t>
  </si>
  <si>
    <t>0723686402</t>
  </si>
  <si>
    <t>РОЗНИЧІ</t>
  </si>
  <si>
    <t>№ 21/6.2</t>
  </si>
  <si>
    <t>0723686403</t>
  </si>
  <si>
    <t>СЕМКИ</t>
  </si>
  <si>
    <t>№ 21/6.3</t>
  </si>
  <si>
    <t>0723685904</t>
  </si>
  <si>
    <t>34-18/43</t>
  </si>
  <si>
    <t>0723686401</t>
  </si>
  <si>
    <t>№ 21/6</t>
  </si>
  <si>
    <t>0723685905</t>
  </si>
  <si>
    <t>ОСТРОВКИ</t>
  </si>
  <si>
    <t>0723686404</t>
  </si>
  <si>
    <t>СИТНИЦЯ</t>
  </si>
  <si>
    <t>39-23/33</t>
  </si>
  <si>
    <t>ТРОЯНІВСЬКА СІЛЬСЬКА РАДА</t>
  </si>
  <si>
    <t>0723687303</t>
  </si>
  <si>
    <t>СТАРОЧОРТОРІЙСЬКА СІЛЬСЬКА РАДА</t>
  </si>
  <si>
    <t>0723686601</t>
  </si>
  <si>
    <t>СТАРИЙ ЧОРТОРИЙСЬК</t>
  </si>
  <si>
    <t>3/33</t>
  </si>
  <si>
    <t>0723687301</t>
  </si>
  <si>
    <t>ТРОЯНІВКА</t>
  </si>
  <si>
    <t>ЦМІНІВСЬКА СІЛЬСЬКА РАДА</t>
  </si>
  <si>
    <t>0723687602</t>
  </si>
  <si>
    <t>0723687603</t>
  </si>
  <si>
    <t>МАЛА ВЕДМЕЖКА</t>
  </si>
  <si>
    <t>0723687604</t>
  </si>
  <si>
    <t>ПІДГАТТЯ</t>
  </si>
  <si>
    <t>ЧЕРСЬК</t>
  </si>
  <si>
    <t>0723687302</t>
  </si>
  <si>
    <t>БЕРЕЖНИЦЯ</t>
  </si>
  <si>
    <t>ЦМІНИ</t>
  </si>
  <si>
    <t>ХРЯСЬК</t>
  </si>
  <si>
    <t>ЧЕРЕВАХІВСЬКА СІЛЬСЬКА РАДА</t>
  </si>
  <si>
    <t>0723687901</t>
  </si>
  <si>
    <t>ЧЕРЕВАХА</t>
  </si>
  <si>
    <t>44/2</t>
  </si>
  <si>
    <t>0723687902</t>
  </si>
  <si>
    <t>СОФІЯНІВКА</t>
  </si>
  <si>
    <t>44/3</t>
  </si>
  <si>
    <t>ЧОРНИЖІВСЬКА СІЛЬСЬКА РАДА</t>
  </si>
  <si>
    <t>0723688201</t>
  </si>
  <si>
    <t>ЧОРНИЖ</t>
  </si>
  <si>
    <t>31/4</t>
  </si>
  <si>
    <t xml:space="preserve">РАТНІВСЬКИЙ  </t>
  </si>
  <si>
    <t>ВЕЛИМЧЕНСЬКА СІЛЬСЬКА РАДА</t>
  </si>
  <si>
    <t>0724280401</t>
  </si>
  <si>
    <t>ВЕЛИМЧЕ</t>
  </si>
  <si>
    <t>0724280402</t>
  </si>
  <si>
    <t>ДОШНЕ</t>
  </si>
  <si>
    <t>ВИДРАНИЦЬКА СІЛЬСЬКА РАДА</t>
  </si>
  <si>
    <t>0724280801</t>
  </si>
  <si>
    <t>ВИДРАНИЦЯ</t>
  </si>
  <si>
    <t>0724280802</t>
  </si>
  <si>
    <t>ЗАДОЛИНА</t>
  </si>
  <si>
    <t>0724280803</t>
  </si>
  <si>
    <t>ЗАІВАНОВЕ</t>
  </si>
  <si>
    <t>ВИСОЧНЕНСЬКА СІЛЬСЬКА РАДА</t>
  </si>
  <si>
    <t>0724281003</t>
  </si>
  <si>
    <t>БЕРЕЗА</t>
  </si>
  <si>
    <t>0724281007</t>
  </si>
  <si>
    <t>ВИЖИЧНО</t>
  </si>
  <si>
    <t>0724281001</t>
  </si>
  <si>
    <t>ВИСОЧНЕ</t>
  </si>
  <si>
    <t>0724281009</t>
  </si>
  <si>
    <t>ВИТЕНЬ</t>
  </si>
  <si>
    <t>ГІРНИКІВСЬКА СІЛЬСЬКА РАДА</t>
  </si>
  <si>
    <t>0724281802</t>
  </si>
  <si>
    <t>БРОДИ</t>
  </si>
  <si>
    <t>0724281801</t>
  </si>
  <si>
    <t>ГІРНИКИ</t>
  </si>
  <si>
    <t>0724281803</t>
  </si>
  <si>
    <t>ГУТЯНСЬКА СІЛЬСЬКА РАДА</t>
  </si>
  <si>
    <t>0724282201</t>
  </si>
  <si>
    <t>ГУТА</t>
  </si>
  <si>
    <t>№ 8/4</t>
  </si>
  <si>
    <t>ДАТИНСЬКА СІЛЬСЬКА РАДА</t>
  </si>
  <si>
    <t>0724282601</t>
  </si>
  <si>
    <t>ДАТИНЬ</t>
  </si>
  <si>
    <t>0724282602</t>
  </si>
  <si>
    <t>ЖИРИЧІВСЬКА СІЛЬСЬКА РАДА</t>
  </si>
  <si>
    <t>0724283001</t>
  </si>
  <si>
    <t>ЖИРИЧІ</t>
  </si>
  <si>
    <t>ЗАБОЛОТТІВСЬКА СЕЛИЩНА РАДА</t>
  </si>
  <si>
    <t>0724255300</t>
  </si>
  <si>
    <t>№ 5/1</t>
  </si>
  <si>
    <t>ЗАБРОДІВСЬКА СІЛЬСЬКА РАДА</t>
  </si>
  <si>
    <t>0724283401</t>
  </si>
  <si>
    <t>№ 4/8</t>
  </si>
  <si>
    <t>0724283402</t>
  </si>
  <si>
    <t>ЛУЧИЧІ</t>
  </si>
  <si>
    <t>0724283403</t>
  </si>
  <si>
    <t>ЯКУШІВ</t>
  </si>
  <si>
    <t>ЗАЛІСЬКА СІЛЬСЬКА РАДА</t>
  </si>
  <si>
    <t>0724283701</t>
  </si>
  <si>
    <t>ЗАЛІСИ</t>
  </si>
  <si>
    <t>ЗАЛУХІВСЬКА СІЛЬСЬКА РАДА</t>
  </si>
  <si>
    <t>0724283901</t>
  </si>
  <si>
    <t>ЗАЛУХІВ</t>
  </si>
  <si>
    <t>0724283902</t>
  </si>
  <si>
    <t>ЗАПРИП'ЯТЬ</t>
  </si>
  <si>
    <t>0724283903</t>
  </si>
  <si>
    <t>0724283904</t>
  </si>
  <si>
    <t>ХАБАРИЩЕ</t>
  </si>
  <si>
    <t>0724283905</t>
  </si>
  <si>
    <t>ЩИТИНСЬКА ВОЛЯ</t>
  </si>
  <si>
    <t>ЗАМШАНІВСЬКА СІЛЬСЬКА РАДА</t>
  </si>
  <si>
    <t>0724284202</t>
  </si>
  <si>
    <t>ВУЖИСЬК</t>
  </si>
  <si>
    <t>0724284201</t>
  </si>
  <si>
    <t>ЗАМШАНИ</t>
  </si>
  <si>
    <t>ЗДОМИШЕЛЬСЬКА СІЛЬСЬКА РАДА</t>
  </si>
  <si>
    <t>0724284501</t>
  </si>
  <si>
    <t>ЗДОМИШЕЛЬ</t>
  </si>
  <si>
    <t>№ 13/1</t>
  </si>
  <si>
    <t>0724284502</t>
  </si>
  <si>
    <t>КРАСКА</t>
  </si>
  <si>
    <t>0724284503</t>
  </si>
  <si>
    <t>ШМЕНЬКИ</t>
  </si>
  <si>
    <t>КОРТЕЛІВСЬКА СІЛЬСЬКА РАДА</t>
  </si>
  <si>
    <t>0724285205</t>
  </si>
  <si>
    <t>ЗАПОКІВНЕ</t>
  </si>
  <si>
    <t>0724285201</t>
  </si>
  <si>
    <t>КОРТЕЛІСИ</t>
  </si>
  <si>
    <t>№ 5/2</t>
  </si>
  <si>
    <t>0724285206</t>
  </si>
  <si>
    <t>КОСИЦІ</t>
  </si>
  <si>
    <t>МЕЖИСИТІВСЬКА СІЛЬСЬКА РАДА</t>
  </si>
  <si>
    <t>0724285302</t>
  </si>
  <si>
    <t>БРОДЯТИНЕ</t>
  </si>
  <si>
    <t>0724285303</t>
  </si>
  <si>
    <t>ЗАЛИСИЦЯ</t>
  </si>
  <si>
    <t>0724285301</t>
  </si>
  <si>
    <t>МЕЖИСИТЬ</t>
  </si>
  <si>
    <t>МЛИНІВСЬКА СІЛЬСЬКА РАДА</t>
  </si>
  <si>
    <t>0724285502</t>
  </si>
  <si>
    <t>ГОДИНЬ</t>
  </si>
  <si>
    <t>0724285503</t>
  </si>
  <si>
    <t>ДОЛИНА</t>
  </si>
  <si>
    <t>0724285504</t>
  </si>
  <si>
    <t>ДОМАНОВЕ</t>
  </si>
  <si>
    <t>0724285501</t>
  </si>
  <si>
    <t>МЛИНОВЕ</t>
  </si>
  <si>
    <t>0724285505</t>
  </si>
  <si>
    <t>СІЛЬЦЯ-МЛИНІВСЬКІ</t>
  </si>
  <si>
    <t>ПОСТУПЕЛЬСЬКА СІЛЬСЬКА РАДА</t>
  </si>
  <si>
    <t>0724285802</t>
  </si>
  <si>
    <t>АДАМІВКА</t>
  </si>
  <si>
    <t>0724285803</t>
  </si>
  <si>
    <t>ЗОРЯНЕ</t>
  </si>
  <si>
    <t>0724285801</t>
  </si>
  <si>
    <t>ПОСТУПЕЛЬ</t>
  </si>
  <si>
    <t>ПРОХІДСЬКА СІЛЬСЬКА РАДА</t>
  </si>
  <si>
    <t>0724286003</t>
  </si>
  <si>
    <t>№ 17/7</t>
  </si>
  <si>
    <t>0724286005</t>
  </si>
  <si>
    <t>КОНИЩЕ</t>
  </si>
  <si>
    <t>0724286001</t>
  </si>
  <si>
    <t>ПРОХІД</t>
  </si>
  <si>
    <t>0724286007</t>
  </si>
  <si>
    <t>СТАРОСТИНЕ</t>
  </si>
  <si>
    <t>РАТНІВСЬКА СЕЛИЩНА РАДА</t>
  </si>
  <si>
    <t>0724255100</t>
  </si>
  <si>
    <t>РАТНЕ</t>
  </si>
  <si>
    <t>№ 45/4</t>
  </si>
  <si>
    <t>РІЧИЦЬКА СІЛЬСЬКА РАДА</t>
  </si>
  <si>
    <t>0724286402</t>
  </si>
  <si>
    <t>МЕЛЬНИКИ-РІЧИЦЬКІ</t>
  </si>
  <si>
    <t>№ 17/2</t>
  </si>
  <si>
    <t>0724286403</t>
  </si>
  <si>
    <t>ПІСКИ-РІЧИЦЬКІ</t>
  </si>
  <si>
    <t>0724286401</t>
  </si>
  <si>
    <t>РІЧИЦЯ</t>
  </si>
  <si>
    <t>САМАРИ-ОРІХІВСЬКА СІЛЬСЬКА РАДА</t>
  </si>
  <si>
    <t>0724287103</t>
  </si>
  <si>
    <t>БЕРЕЗНИКИ</t>
  </si>
  <si>
    <t>0724287105</t>
  </si>
  <si>
    <t>МАЛЕ ОРІХОВЕ</t>
  </si>
  <si>
    <t>0724287101</t>
  </si>
  <si>
    <t>САМАРИ-ОРІХОВІ</t>
  </si>
  <si>
    <t>САМАРІВСЬКА СІЛЬСЬКА РАДА</t>
  </si>
  <si>
    <t>0724286903</t>
  </si>
  <si>
    <t>БОРОВУХА</t>
  </si>
  <si>
    <t>№ 21/15</t>
  </si>
  <si>
    <t>0724286904</t>
  </si>
  <si>
    <t>ГОЛОВИЩЕ</t>
  </si>
  <si>
    <t>0724286905</t>
  </si>
  <si>
    <t>ЗАНИВСЬКЕ</t>
  </si>
  <si>
    <t>№ 21/14</t>
  </si>
  <si>
    <t>0724286906</t>
  </si>
  <si>
    <t>КОЗОВАТА</t>
  </si>
  <si>
    <t>№ 21/17</t>
  </si>
  <si>
    <t>0724286908</t>
  </si>
  <si>
    <t>ПІД'ЯЗІВНІ</t>
  </si>
  <si>
    <t>№ 21/18</t>
  </si>
  <si>
    <t>0724286901</t>
  </si>
  <si>
    <t>САМАРИ</t>
  </si>
  <si>
    <t>0724286909</t>
  </si>
  <si>
    <t>ТЕРЕБОВИЧІ</t>
  </si>
  <si>
    <t>0724286910</t>
  </si>
  <si>
    <t>ЯЗАВНІ</t>
  </si>
  <si>
    <t>ТУРСЬКА СІЛЬСЬКА РАДА</t>
  </si>
  <si>
    <t>0724287601</t>
  </si>
  <si>
    <t>ТУР</t>
  </si>
  <si>
    <t>ЩЕДРОГІРСЬКА СІЛЬСЬКА РАДА</t>
  </si>
  <si>
    <t>0724288204</t>
  </si>
  <si>
    <t>ЗАЛЮТТЯ</t>
  </si>
  <si>
    <t>№ 6/6.3</t>
  </si>
  <si>
    <t>0724288206</t>
  </si>
  <si>
    <t>ОКАЧЕВЕ</t>
  </si>
  <si>
    <t>№ 6/6.4</t>
  </si>
  <si>
    <t>0724288207</t>
  </si>
  <si>
    <t>ПІДГІР'Я</t>
  </si>
  <si>
    <t>№ 6/6.2</t>
  </si>
  <si>
    <t>0724288201</t>
  </si>
  <si>
    <t>ЩЕДРОГІР</t>
  </si>
  <si>
    <t xml:space="preserve">РОЖИЩЕНСЬКИЙ  </t>
  </si>
  <si>
    <t>БЕРЕЗОЛУКІВСЬКА СІЛЬСЬКА РАДА</t>
  </si>
  <si>
    <t>0724580301</t>
  </si>
  <si>
    <t>БЕРЕЗОЛУКИ</t>
  </si>
  <si>
    <t>0724580302</t>
  </si>
  <si>
    <t>КРОВАТКА</t>
  </si>
  <si>
    <t>0724580303</t>
  </si>
  <si>
    <t>ПІДГІРНЕ</t>
  </si>
  <si>
    <t>0724580304</t>
  </si>
  <si>
    <t>БЕРЕСЬКА СІЛЬСЬКА РАДА</t>
  </si>
  <si>
    <t>0724580601</t>
  </si>
  <si>
    <t>БЕРЕСЬК</t>
  </si>
  <si>
    <t>ВІЧИНІВСЬКА СІЛЬСЬКА РАДА</t>
  </si>
  <si>
    <t>0724580801</t>
  </si>
  <si>
    <t>ВІЧИНІ</t>
  </si>
  <si>
    <t>ЧЕТВЕРТНЯНСЬКА СІЛЬСЬКА РАДА</t>
  </si>
  <si>
    <t>0723688701</t>
  </si>
  <si>
    <t>ЧЕТВЕРТНЯ</t>
  </si>
  <si>
    <t>39-23/32</t>
  </si>
  <si>
    <t>0723688702</t>
  </si>
  <si>
    <t>КРИНИЧНЕ</t>
  </si>
  <si>
    <t>38-22/32</t>
  </si>
  <si>
    <t>ГОРОДИНІВСЬКА СІЛЬСЬКА РАДА</t>
  </si>
  <si>
    <t>0724581401</t>
  </si>
  <si>
    <t>ГОРОДИНІ</t>
  </si>
  <si>
    <t>0724581402</t>
  </si>
  <si>
    <t>ДОРОСИНІВСЬКА СІЛЬСЬКА РАДА</t>
  </si>
  <si>
    <t>ВОРОНЧИН</t>
  </si>
  <si>
    <t>№29/5</t>
  </si>
  <si>
    <t>СТУДИНІ</t>
  </si>
  <si>
    <t>0724555300</t>
  </si>
  <si>
    <t>ЗАЛІСЦІВСЬКА СІЛЬСЬКА РАДА</t>
  </si>
  <si>
    <t>0724582101</t>
  </si>
  <si>
    <t>ЗАЛІСЦІ</t>
  </si>
  <si>
    <t>0724582103</t>
  </si>
  <si>
    <t>УЖОВА</t>
  </si>
  <si>
    <t>ІВАНИЧІВСЬКА СІЛЬСЬКА РАДА</t>
  </si>
  <si>
    <t>0724582601</t>
  </si>
  <si>
    <t>ІВАНЧИЦІ</t>
  </si>
  <si>
    <t>0724582602</t>
  </si>
  <si>
    <t>ОЗДЕНІЖ</t>
  </si>
  <si>
    <t>КОБЧЕНСЬКА СІЛЬСЬКА РАДА</t>
  </si>
  <si>
    <t>0724582801</t>
  </si>
  <si>
    <t>КОБЧЕ</t>
  </si>
  <si>
    <t>№ 48/2</t>
  </si>
  <si>
    <t>КОПАЧІВСЬКА СІЛЬСЬКА РАДА</t>
  </si>
  <si>
    <t>0724582902</t>
  </si>
  <si>
    <t>БАШОВА</t>
  </si>
  <si>
    <t>№ 12/9-3</t>
  </si>
  <si>
    <t>0724582901</t>
  </si>
  <si>
    <t>КОПАЧІВКА</t>
  </si>
  <si>
    <t>№ 12/9-1</t>
  </si>
  <si>
    <t>0724582907</t>
  </si>
  <si>
    <t>№ 12/9-2</t>
  </si>
  <si>
    <t>0724582903</t>
  </si>
  <si>
    <t>ПІДЛІСКИ</t>
  </si>
  <si>
    <t>№ 12/9-5</t>
  </si>
  <si>
    <t>0724582904</t>
  </si>
  <si>
    <t>№ 12/9-4</t>
  </si>
  <si>
    <t>КРЕМЕНЕЦЬКА СІЛЬСЬКА РАДА</t>
  </si>
  <si>
    <t>0724583001</t>
  </si>
  <si>
    <t>КРЕМЕНЕЦЬ</t>
  </si>
  <si>
    <t>№ 42/4</t>
  </si>
  <si>
    <t>ЛІТОГОЩАНСЬКА СІЛЬСЬКА РАДА</t>
  </si>
  <si>
    <t>0724583202</t>
  </si>
  <si>
    <t>№ 4/3</t>
  </si>
  <si>
    <t>0724583203</t>
  </si>
  <si>
    <t>КОРСИНІ</t>
  </si>
  <si>
    <t>0724583201</t>
  </si>
  <si>
    <t>ЛІТОГОЩА</t>
  </si>
  <si>
    <t>ЛУКІВСЬКА СІЛЬСЬКА РАДА</t>
  </si>
  <si>
    <t>0724583502</t>
  </si>
  <si>
    <t>КРИЖІВКА</t>
  </si>
  <si>
    <t>0724583501</t>
  </si>
  <si>
    <t>ЛУКІВ</t>
  </si>
  <si>
    <t>0724583503</t>
  </si>
  <si>
    <t>НЕЗВІР</t>
  </si>
  <si>
    <t>ЛЮБЧЕНСЬКА СІЛЬСЬКА РАДА</t>
  </si>
  <si>
    <t>0724583701</t>
  </si>
  <si>
    <t>45/4</t>
  </si>
  <si>
    <t>МИЛЬСЬКА СІЛЬСЬКА РАДА</t>
  </si>
  <si>
    <t>0724584102</t>
  </si>
  <si>
    <t>БЕРЕГОВЕ</t>
  </si>
  <si>
    <t>№ 14/2</t>
  </si>
  <si>
    <t>0724584101</t>
  </si>
  <si>
    <t>МИЛЬСЬК</t>
  </si>
  <si>
    <t>НАВІЗЬКА СІЛЬСЬКА РАДА</t>
  </si>
  <si>
    <t>0724584401</t>
  </si>
  <si>
    <t>НАВІЗ</t>
  </si>
  <si>
    <t>№ 5/21</t>
  </si>
  <si>
    <t>0724581901</t>
  </si>
  <si>
    <t>ДОРОСИНІ</t>
  </si>
  <si>
    <t>35/3</t>
  </si>
  <si>
    <t>0724581903</t>
  </si>
  <si>
    <t>КИЯЖ</t>
  </si>
  <si>
    <t>НОСАЧЕВИЧІВСЬКА СІЛЬСЬКА РАДА</t>
  </si>
  <si>
    <t>0724584602</t>
  </si>
  <si>
    <t>ВИШЕНЬКИ</t>
  </si>
  <si>
    <t>НЕМИР</t>
  </si>
  <si>
    <t>№31/6</t>
  </si>
  <si>
    <t>РАЙМІСТО</t>
  </si>
  <si>
    <t>0724584601</t>
  </si>
  <si>
    <t>НОСАЧЕВИЧІ</t>
  </si>
  <si>
    <t>9/17</t>
  </si>
  <si>
    <t>ПЕРЕСПІВСЬКА СІЛЬСЬКА РАДА</t>
  </si>
  <si>
    <t>0724585002</t>
  </si>
  <si>
    <t>БОГУШІВСЬКА МАР'ЯНІВКА</t>
  </si>
  <si>
    <t>Підприємець Михальчук Катерина Володимирівна</t>
  </si>
  <si>
    <t>0724585004</t>
  </si>
  <si>
    <t>ЗАБАРА</t>
  </si>
  <si>
    <t>0724585005</t>
  </si>
  <si>
    <t>ЛИНІВКА</t>
  </si>
  <si>
    <t>0724585006</t>
  </si>
  <si>
    <t>МАЛИНІВКА</t>
  </si>
  <si>
    <t>0724585007</t>
  </si>
  <si>
    <t>МИРОСЛАВКА</t>
  </si>
  <si>
    <t>№ 4/10</t>
  </si>
  <si>
    <t>0724585001</t>
  </si>
  <si>
    <t>ПЕРЕСПА</t>
  </si>
  <si>
    <t>0724585009</t>
  </si>
  <si>
    <t>ТРИЛІСЦІ</t>
  </si>
  <si>
    <t>ПОЖАРКІВСЬКА СІЛЬСЬКА РАДА</t>
  </si>
  <si>
    <t>0724585202</t>
  </si>
  <si>
    <t>ОЛЕНІВКА</t>
  </si>
  <si>
    <t>0724585201</t>
  </si>
  <si>
    <t>ПОЖАРКИ</t>
  </si>
  <si>
    <t>РОЖИЩЕНСЬКА МІСЬКА РАДА</t>
  </si>
  <si>
    <t>0724510100</t>
  </si>
  <si>
    <t>РОЖИЩЕ</t>
  </si>
  <si>
    <t>ТОВ "Проектно-експертна компанія "Альтернатива"</t>
  </si>
  <si>
    <t>0724584604</t>
  </si>
  <si>
    <t>ЄЛИЗАВЕТИН</t>
  </si>
  <si>
    <t>0724584605</t>
  </si>
  <si>
    <t>ОЛЕШКОВИЧІ</t>
  </si>
  <si>
    <t>РУДКО-КОЗИНСЬКА СІЛЬСЬКА РАДА</t>
  </si>
  <si>
    <t>0724585601</t>
  </si>
  <si>
    <t>РУДКА-КОЗИНСЬКА</t>
  </si>
  <si>
    <t>№ 8/36</t>
  </si>
  <si>
    <t>0724585603</t>
  </si>
  <si>
    <t>КОЗИН</t>
  </si>
  <si>
    <t>№ 8/35</t>
  </si>
  <si>
    <t>РУДНЯНСЬКА СІЛЬСЬКА РАДА</t>
  </si>
  <si>
    <t>0724585901</t>
  </si>
  <si>
    <t>РУДНЯ</t>
  </si>
  <si>
    <t>№ 1/28</t>
  </si>
  <si>
    <t>СОКІЛЬСЬКА СІЛЬСЬКА РАДА</t>
  </si>
  <si>
    <t>0724586202</t>
  </si>
  <si>
    <t>ДУХЧЕ</t>
  </si>
  <si>
    <t>0724586201</t>
  </si>
  <si>
    <t>ТИХОТИНСЬКА СІЛЬСЬКА РАДА</t>
  </si>
  <si>
    <t>0724587003</t>
  </si>
  <si>
    <t>БОРТЯХІВКА</t>
  </si>
  <si>
    <t>47/8</t>
  </si>
  <si>
    <t>0724587001</t>
  </si>
  <si>
    <t>ТИХОТИН</t>
  </si>
  <si>
    <t>47/9</t>
  </si>
  <si>
    <t>ТОПІЛЬНЕНСЬКА СІЛЬСЬКА РАДА</t>
  </si>
  <si>
    <t>0724586902</t>
  </si>
  <si>
    <t>ДМИТРІВКА</t>
  </si>
  <si>
    <t>0724586904</t>
  </si>
  <si>
    <t>МИХАЙЛИН</t>
  </si>
  <si>
    <t>0724586901</t>
  </si>
  <si>
    <t>ТОПІЛЬНЕ</t>
  </si>
  <si>
    <t>УЛЯНИКІВСЬКА СІЛЬСЬКА РАДА</t>
  </si>
  <si>
    <t>0724587101</t>
  </si>
  <si>
    <t>УЛЯНИКИ</t>
  </si>
  <si>
    <t>0724585902</t>
  </si>
  <si>
    <t>ВАЛЕР'ЯНІВКА</t>
  </si>
  <si>
    <t>0724585903</t>
  </si>
  <si>
    <t>ОЛЬГАНІВКА</t>
  </si>
  <si>
    <t>41/26</t>
  </si>
  <si>
    <t>ЩУРИН</t>
  </si>
  <si>
    <t>№30/3</t>
  </si>
  <si>
    <t>КВІТНЕВЕ</t>
  </si>
  <si>
    <t>ТРИСТЕНЬ</t>
  </si>
  <si>
    <t xml:space="preserve">СТАРОВИЖІВСЬКИЙ  </t>
  </si>
  <si>
    <t>БУЦИНСЬКА СІЛЬСЬКА РАДА</t>
  </si>
  <si>
    <t>0725080501</t>
  </si>
  <si>
    <t>БУЦИН</t>
  </si>
  <si>
    <t>ГАЛИНОВІЛЬСЬКА СІЛЬСЬКА РАДА</t>
  </si>
  <si>
    <t>0725085201</t>
  </si>
  <si>
    <t>ГАЛИНА ВОЛЯ</t>
  </si>
  <si>
    <t>ЯСЕНІВКА</t>
  </si>
  <si>
    <t>ВІТОНІЖ</t>
  </si>
  <si>
    <t>ГЛУХІВСЬКА СІЛЬСЬКА РАДА</t>
  </si>
  <si>
    <t>0725080801</t>
  </si>
  <si>
    <t>ГЛУХИ</t>
  </si>
  <si>
    <t>51/27</t>
  </si>
  <si>
    <t>0725080802</t>
  </si>
  <si>
    <t>ТЕКЛЯ</t>
  </si>
  <si>
    <t>55/43</t>
  </si>
  <si>
    <t>ДУБЕЧНЕНСЬКА СІЛЬСЬКА РАДА</t>
  </si>
  <si>
    <t>0725081302</t>
  </si>
  <si>
    <t>0725081303</t>
  </si>
  <si>
    <t>ЛЮТКА</t>
  </si>
  <si>
    <t>0725081301</t>
  </si>
  <si>
    <t>ДУБЕЧНЕ</t>
  </si>
  <si>
    <t>50/8</t>
  </si>
  <si>
    <t>0725081305</t>
  </si>
  <si>
    <t>РОКИТА</t>
  </si>
  <si>
    <t>№ 9/6</t>
  </si>
  <si>
    <t>0725081304</t>
  </si>
  <si>
    <t>МОКРЕ</t>
  </si>
  <si>
    <t>50/7</t>
  </si>
  <si>
    <t>ЖУРАВЛИНСЬКА СІЛЬСЬКА РАДА</t>
  </si>
  <si>
    <t>0725081801</t>
  </si>
  <si>
    <t>ЖУРАВЛИНЕ</t>
  </si>
  <si>
    <t>КРИМНЕНСЬКА СІЛЬСЬКА РАДА</t>
  </si>
  <si>
    <t>0725082202</t>
  </si>
  <si>
    <t>ЯРЕВИЩЕ</t>
  </si>
  <si>
    <t>0725082201</t>
  </si>
  <si>
    <t>34/7</t>
  </si>
  <si>
    <t>0725082501</t>
  </si>
  <si>
    <t>ЛЮБОХИНИ</t>
  </si>
  <si>
    <t>12/34</t>
  </si>
  <si>
    <t>МИЗІВСЬКА СІЛЬСЬКА РАДА</t>
  </si>
  <si>
    <t>0725082901</t>
  </si>
  <si>
    <t>МИЗОВЕ</t>
  </si>
  <si>
    <t>НОВОВИЖВІВСЬКА СІЛЬСЬКА РАДА</t>
  </si>
  <si>
    <t>0725083202</t>
  </si>
  <si>
    <t>0725083203</t>
  </si>
  <si>
    <t>ХОТИВЕЛЬ</t>
  </si>
  <si>
    <t>0725083201</t>
  </si>
  <si>
    <t>НОВА ВИЖВА</t>
  </si>
  <si>
    <t>ПОЛІСЬКА СІЛЬСЬКА РАДА</t>
  </si>
  <si>
    <t>0725084001</t>
  </si>
  <si>
    <t>ПОЛІСЬКЕ</t>
  </si>
  <si>
    <t>0725084003</t>
  </si>
  <si>
    <t>ЧЕВЕЛЬ</t>
  </si>
  <si>
    <t>0725084002</t>
  </si>
  <si>
    <t>БРУНЕТІВКА</t>
  </si>
  <si>
    <t>№ 7/9</t>
  </si>
  <si>
    <t>0725084201</t>
  </si>
  <si>
    <t>0725084202</t>
  </si>
  <si>
    <t>КУКУРІКИ</t>
  </si>
  <si>
    <t>0725084602</t>
  </si>
  <si>
    <t>БОРЗОВА</t>
  </si>
  <si>
    <t>№ 5/7</t>
  </si>
  <si>
    <t>0725084601</t>
  </si>
  <si>
    <t>0725084604</t>
  </si>
  <si>
    <t>ЧЕРЕМШАНКА</t>
  </si>
  <si>
    <t>№ 22/2</t>
  </si>
  <si>
    <t>СЕКУНСЬКА СІЛЬСЬКА РАДА</t>
  </si>
  <si>
    <t>0725084701</t>
  </si>
  <si>
    <t>СЕКУНЬ</t>
  </si>
  <si>
    <t>0725084203</t>
  </si>
  <si>
    <t>СЕРЕХОВИЧІВСЬКА СІЛЬСЬКА РАДА</t>
  </si>
  <si>
    <t>0725084801</t>
  </si>
  <si>
    <t>СЕРЕХОВИЧІ</t>
  </si>
  <si>
    <t>0725084802</t>
  </si>
  <si>
    <t>ГРАБОВЕ</t>
  </si>
  <si>
    <t>18/29</t>
  </si>
  <si>
    <t>СИНІВСЬКА СІЛЬСЬКА РАДА</t>
  </si>
  <si>
    <t>0725086001</t>
  </si>
  <si>
    <t>СИНОВЕ</t>
  </si>
  <si>
    <t>№ 6/1</t>
  </si>
  <si>
    <t>0725084803</t>
  </si>
  <si>
    <t>НОВА ВОЛЯ</t>
  </si>
  <si>
    <t>№ 6/6</t>
  </si>
  <si>
    <t>СМІДИНСЬКА СІЛЬСЬКА РАДА</t>
  </si>
  <si>
    <t>0725085001</t>
  </si>
  <si>
    <t>СМІДИН</t>
  </si>
  <si>
    <t>0725085002</t>
  </si>
  <si>
    <t>ЛІСНЯКИ</t>
  </si>
  <si>
    <t>45/3</t>
  </si>
  <si>
    <t>СОКОЛИЩЕНСЬКА СІЛЬСЬКА РАДА</t>
  </si>
  <si>
    <t>0725085402</t>
  </si>
  <si>
    <t>МИЛЬЦІ</t>
  </si>
  <si>
    <t>0725085403</t>
  </si>
  <si>
    <t>ПІДСИНІВКА</t>
  </si>
  <si>
    <t>0725085401</t>
  </si>
  <si>
    <t>СОКОЛИЩЕ</t>
  </si>
  <si>
    <t>0725085404</t>
  </si>
  <si>
    <t>ШКРОБИ</t>
  </si>
  <si>
    <t>СОЛОВ'ЇНСЬКА СІЛЬСЬКА РАДА</t>
  </si>
  <si>
    <t>0725085502</t>
  </si>
  <si>
    <t>0725085503</t>
  </si>
  <si>
    <t>НИЦІ</t>
  </si>
  <si>
    <t>№ 13/12</t>
  </si>
  <si>
    <t>0725085501</t>
  </si>
  <si>
    <t>СОЛОВ'Ї</t>
  </si>
  <si>
    <t>№ 13/11</t>
  </si>
  <si>
    <t>СТАРОВИЖІВСЬКА СЕЛИЩНА РАДА</t>
  </si>
  <si>
    <t>0725055101</t>
  </si>
  <si>
    <t>БРІДКИ</t>
  </si>
  <si>
    <t>0725055102</t>
  </si>
  <si>
    <t>МЕЛЬНИКИ</t>
  </si>
  <si>
    <t>0725055100</t>
  </si>
  <si>
    <t>СТАРА ВИЖІВКА</t>
  </si>
  <si>
    <t>33/57</t>
  </si>
  <si>
    <t>СТАРОГУТІВСЬКА СІЛЬСЬКА РАДА</t>
  </si>
  <si>
    <t>0725085801</t>
  </si>
  <si>
    <t>СТАРА ГУТА</t>
  </si>
  <si>
    <t>0725085802</t>
  </si>
  <si>
    <t>СУКАЧІ</t>
  </si>
  <si>
    <t xml:space="preserve">ТУРІЙСЬКИЙ  </t>
  </si>
  <si>
    <t>БОБЛІВСЬКА СІЛЬСЬКА РАДА</t>
  </si>
  <si>
    <t>0725580401</t>
  </si>
  <si>
    <t>БОБЛИ</t>
  </si>
  <si>
    <t>0725580402</t>
  </si>
  <si>
    <t>ОСА</t>
  </si>
  <si>
    <t>№ 3/9</t>
  </si>
  <si>
    <t>0725580403</t>
  </si>
  <si>
    <t>РЕВУШКИ</t>
  </si>
  <si>
    <t>№ 3/10</t>
  </si>
  <si>
    <t>ГАЙКІВСЬКА СІЛЬСЬКА РАДА</t>
  </si>
  <si>
    <t>0725580801</t>
  </si>
  <si>
    <t>ГАЙКИ</t>
  </si>
  <si>
    <t>0725580802</t>
  </si>
  <si>
    <t>ЗАМОСТИ</t>
  </si>
  <si>
    <t>0725580803</t>
  </si>
  <si>
    <t>0725580804</t>
  </si>
  <si>
    <t>ЯГІДНЕ</t>
  </si>
  <si>
    <t>0725580901</t>
  </si>
  <si>
    <t>0725580903</t>
  </si>
  <si>
    <t>РАСТІВ</t>
  </si>
  <si>
    <t>ДУЛІБІВСЬКА СІЛЬСЬКА РАДА</t>
  </si>
  <si>
    <t>0725581001</t>
  </si>
  <si>
    <t>ДУЛІБИ</t>
  </si>
  <si>
    <t>0725581002</t>
  </si>
  <si>
    <t>ТУРИЧАНИ</t>
  </si>
  <si>
    <t>КЛЮСЬКА СІЛЬСЬКА РАДА</t>
  </si>
  <si>
    <t>0725581302</t>
  </si>
  <si>
    <t>№ 14/5</t>
  </si>
  <si>
    <t>0725581303</t>
  </si>
  <si>
    <t>ГАРУША</t>
  </si>
  <si>
    <t>0725581301</t>
  </si>
  <si>
    <t>КЛЮСЬК</t>
  </si>
  <si>
    <t>0725581306</t>
  </si>
  <si>
    <t>ТАГАЧИН</t>
  </si>
  <si>
    <t>КУЛЬЧИНСЬКА СІЛЬСЬКА РАДА</t>
  </si>
  <si>
    <t>0725581701</t>
  </si>
  <si>
    <t>№ 21/3</t>
  </si>
  <si>
    <t>0725581703</t>
  </si>
  <si>
    <t>МИРОВИЧІ</t>
  </si>
  <si>
    <t>0725581705</t>
  </si>
  <si>
    <t>КУПИЧІВСЬКА СІЛЬСЬКА РАДА</t>
  </si>
  <si>
    <t>0725582201</t>
  </si>
  <si>
    <t>КУПИЧІВ</t>
  </si>
  <si>
    <t>0725582202</t>
  </si>
  <si>
    <t>НИРИ</t>
  </si>
  <si>
    <t>0725582203</t>
  </si>
  <si>
    <t>СВИНАРИН</t>
  </si>
  <si>
    <t>0725582204</t>
  </si>
  <si>
    <t>ЧОРНІЇВ</t>
  </si>
  <si>
    <t>0725555400</t>
  </si>
  <si>
    <t>№ 51/13</t>
  </si>
  <si>
    <t>МАКОВИЧІВСЬКА СІЛЬСЬКА РАДА</t>
  </si>
  <si>
    <t>0725582603</t>
  </si>
  <si>
    <t>0725582601</t>
  </si>
  <si>
    <t>МАКОВИЧІ</t>
  </si>
  <si>
    <t>0725582605</t>
  </si>
  <si>
    <t>МОЧАЛКИ</t>
  </si>
  <si>
    <t>0725582607</t>
  </si>
  <si>
    <t>ОСЕКРІВ</t>
  </si>
  <si>
    <t>0725582609</t>
  </si>
  <si>
    <t>СЕРКІЗІВ</t>
  </si>
  <si>
    <t>МИЛЯНОВИЧІВСЬКА СІЛЬСЬКА РАДА</t>
  </si>
  <si>
    <t>0725582902</t>
  </si>
  <si>
    <t>ГОДОВИЧІ</t>
  </si>
  <si>
    <t>0725582903</t>
  </si>
  <si>
    <t>0725582904</t>
  </si>
  <si>
    <t>ЗІЛОВЕ</t>
  </si>
  <si>
    <t>0725582905</t>
  </si>
  <si>
    <t>КЛИЧКОВИЧІ</t>
  </si>
  <si>
    <t>0725582901</t>
  </si>
  <si>
    <t>МИЛЯНОВИЧІ</t>
  </si>
  <si>
    <t>0725582906</t>
  </si>
  <si>
    <t>ПЕРЕВІССЯ</t>
  </si>
  <si>
    <t>0725582907</t>
  </si>
  <si>
    <t>ТУПАЛИ</t>
  </si>
  <si>
    <t>0725582908</t>
  </si>
  <si>
    <t>ТУРОВИЧІ</t>
  </si>
  <si>
    <t>МОКРЕЦЬКА СІЛЬСЬКА РАДА</t>
  </si>
  <si>
    <t>0725583102</t>
  </si>
  <si>
    <t>БЛАЖЕНИК</t>
  </si>
  <si>
    <t>0725583101</t>
  </si>
  <si>
    <t>МОКРЕЦЬ</t>
  </si>
  <si>
    <t>0725583103</t>
  </si>
  <si>
    <t>ТУРІЯ</t>
  </si>
  <si>
    <t>0725583104</t>
  </si>
  <si>
    <t>ТУРОПИН</t>
  </si>
  <si>
    <t>№ 6/5</t>
  </si>
  <si>
    <t>НОВОДВІРСЬКА СІЛЬСЬКА РАДА</t>
  </si>
  <si>
    <t>0725583402</t>
  </si>
  <si>
    <t>ДОЖВА</t>
  </si>
  <si>
    <t>№ 6/13</t>
  </si>
  <si>
    <t>0725583403</t>
  </si>
  <si>
    <t>ЛОВИЩА</t>
  </si>
  <si>
    <t>№ 6/12</t>
  </si>
  <si>
    <t>0725583401</t>
  </si>
  <si>
    <t>НОВИЙ ДВІР</t>
  </si>
  <si>
    <t>№ 6/11</t>
  </si>
  <si>
    <t>0725583404</t>
  </si>
  <si>
    <t>ОСЬМИГОВИЧІ</t>
  </si>
  <si>
    <t>№ 6/9</t>
  </si>
  <si>
    <t>0725583405</t>
  </si>
  <si>
    <t>ПОЛЯНА</t>
  </si>
  <si>
    <t>№ 6/8</t>
  </si>
  <si>
    <t>0725583406</t>
  </si>
  <si>
    <t>СИНЯВКА</t>
  </si>
  <si>
    <t>№ 6/10</t>
  </si>
  <si>
    <t>0725583603</t>
  </si>
  <si>
    <t>КОМАРІВ</t>
  </si>
  <si>
    <t>0725583601</t>
  </si>
  <si>
    <t>0725583604</t>
  </si>
  <si>
    <t>ОКУНИН</t>
  </si>
  <si>
    <t>ОВЛОЧИНСЬКА СІЛЬСЬКА РАДА</t>
  </si>
  <si>
    <t>0725583902</t>
  </si>
  <si>
    <t>КРАТЬ</t>
  </si>
  <si>
    <t>0725583901</t>
  </si>
  <si>
    <t>ОВЛОЧИН</t>
  </si>
  <si>
    <t>0725583903</t>
  </si>
  <si>
    <t>СТАВКИ</t>
  </si>
  <si>
    <t>0725085003</t>
  </si>
  <si>
    <t>ПАРИДУБИ</t>
  </si>
  <si>
    <t>50/72</t>
  </si>
  <si>
    <t>0725085203</t>
  </si>
  <si>
    <t>СМОЛЯРІ</t>
  </si>
  <si>
    <t>ТУРІЙСЬКА СЕЛИЩНА РАДА</t>
  </si>
  <si>
    <t>0725584201</t>
  </si>
  <si>
    <t>20/75</t>
  </si>
  <si>
    <t>ПЕРЕВАЛІВСЬКА СІЛЬСЬКА РАДА</t>
  </si>
  <si>
    <t>0725585302</t>
  </si>
  <si>
    <t>ОСЕРЕБИ</t>
  </si>
  <si>
    <t>0725585303</t>
  </si>
  <si>
    <t>ОХОТНИКИ</t>
  </si>
  <si>
    <t>0725585301</t>
  </si>
  <si>
    <t>ПЕРЕВАЛИ</t>
  </si>
  <si>
    <t>0725585304</t>
  </si>
  <si>
    <t>ТОРГОВИЩЕ</t>
  </si>
  <si>
    <t>0725584202</t>
  </si>
  <si>
    <t>ПЕРЕСІКА</t>
  </si>
  <si>
    <t>РУЖИНСЬКА СІЛЬСЬКА РАДА</t>
  </si>
  <si>
    <t>0725585601</t>
  </si>
  <si>
    <t>РУЖИН</t>
  </si>
  <si>
    <t>0725584203</t>
  </si>
  <si>
    <t>СУШИБАБА</t>
  </si>
  <si>
    <t>0725585602</t>
  </si>
  <si>
    <t>ГОРОДИЛЕЦЬ</t>
  </si>
  <si>
    <t>0725586003</t>
  </si>
  <si>
    <t>ЗАДИБИ</t>
  </si>
  <si>
    <t>№ 43/7</t>
  </si>
  <si>
    <t>0725586001</t>
  </si>
  <si>
    <t>СОЛОВИЧІВСЬКА СІЛЬСЬКА РАДА</t>
  </si>
  <si>
    <t>0725586502</t>
  </si>
  <si>
    <t>КУСТИЧІ</t>
  </si>
  <si>
    <t>№ 3/21</t>
  </si>
  <si>
    <t>0725586503</t>
  </si>
  <si>
    <t>ОБЕНИЖІ</t>
  </si>
  <si>
    <t>0725586501</t>
  </si>
  <si>
    <t>СОЛОВИЧІ</t>
  </si>
  <si>
    <t>СОМИНСЬКА СІЛЬСЬКА РАДА</t>
  </si>
  <si>
    <t>0725586703</t>
  </si>
  <si>
    <t>ВІДУТИ</t>
  </si>
  <si>
    <t>ТУЛИЧІВСЬКА СІЛЬСЬКА РАДА</t>
  </si>
  <si>
    <t>0725587602</t>
  </si>
  <si>
    <t>ВЕРБИЧНЕ</t>
  </si>
  <si>
    <t>0725587603</t>
  </si>
  <si>
    <t>ЛІТИН</t>
  </si>
  <si>
    <t>0725587604</t>
  </si>
  <si>
    <t>МОЛОДІВКА</t>
  </si>
  <si>
    <t>0725587605</t>
  </si>
  <si>
    <t>0725587606</t>
  </si>
  <si>
    <t>СЕРЕБРЯНИЦЯ</t>
  </si>
  <si>
    <t>0725587601</t>
  </si>
  <si>
    <t>ТУЛИЧІВ</t>
  </si>
  <si>
    <t>0725555100</t>
  </si>
  <si>
    <t>ТУРІЙСЬК</t>
  </si>
  <si>
    <t xml:space="preserve">ШАЦЬКИЙ  </t>
  </si>
  <si>
    <t>ГРАБІВСЬКА СІЛЬСЬКА РАДА</t>
  </si>
  <si>
    <t>0725780902</t>
  </si>
  <si>
    <t>АДАМЧУКИ</t>
  </si>
  <si>
    <t>№ 10/2</t>
  </si>
  <si>
    <t>0725780903</t>
  </si>
  <si>
    <t>ГОЛЯДИН</t>
  </si>
  <si>
    <t>0725780901</t>
  </si>
  <si>
    <t>0725780904</t>
  </si>
  <si>
    <t>СМОЛЯРИ-СВІТЯЗЬКІ</t>
  </si>
  <si>
    <t>0725783902</t>
  </si>
  <si>
    <t>ЗАТИШШЯ</t>
  </si>
  <si>
    <t>0725783903</t>
  </si>
  <si>
    <t>0725585603</t>
  </si>
  <si>
    <t>КЛЕВЕЦЬК</t>
  </si>
  <si>
    <t>0725783901</t>
  </si>
  <si>
    <t>ПІЩА</t>
  </si>
  <si>
    <t>0725586701</t>
  </si>
  <si>
    <t>СОМИН</t>
  </si>
  <si>
    <t>ШАЦЬКА СЕЛИЩНА РАДА</t>
  </si>
  <si>
    <t>0725755100</t>
  </si>
  <si>
    <t>ШАЦЬК</t>
  </si>
  <si>
    <t>51/11</t>
  </si>
  <si>
    <t>0725755101</t>
  </si>
  <si>
    <t>ГАЇВКА</t>
  </si>
  <si>
    <t>60/15</t>
  </si>
  <si>
    <t>0725755103</t>
  </si>
  <si>
    <t>51/11.6</t>
  </si>
  <si>
    <t>ПУЛЕМЕЦЬКА СІЛЬСЬКА РАДА</t>
  </si>
  <si>
    <t>0725784501</t>
  </si>
  <si>
    <t>ПУЛЕМЕЦЬ</t>
  </si>
  <si>
    <t>№ 14/3</t>
  </si>
  <si>
    <t>ПУЛЬМІВСЬКА СІЛЬСЬКА РАДА</t>
  </si>
  <si>
    <t>0725784602</t>
  </si>
  <si>
    <t>№ 2/12</t>
  </si>
  <si>
    <t>ОСТРІВ'Я</t>
  </si>
  <si>
    <t>41/29</t>
  </si>
  <si>
    <t>ПРИП'ЯТСЬКА СІЛЬСЬКА РАДА</t>
  </si>
  <si>
    <t>0725784201</t>
  </si>
  <si>
    <t>ПРИП'ЯТЬ</t>
  </si>
  <si>
    <t>57/16.1</t>
  </si>
  <si>
    <t>0725784604</t>
  </si>
  <si>
    <t>КОШАРИ</t>
  </si>
  <si>
    <t>0725784202</t>
  </si>
  <si>
    <t>ВІЛИЦЯ</t>
  </si>
  <si>
    <t>51/11.1</t>
  </si>
  <si>
    <t>0725784203</t>
  </si>
  <si>
    <t>КРОПИВНИКИ</t>
  </si>
  <si>
    <t>51/11.2</t>
  </si>
  <si>
    <t>0725784204</t>
  </si>
  <si>
    <t>ПЛОСКЕ</t>
  </si>
  <si>
    <t>57/16</t>
  </si>
  <si>
    <t>ПУЛЬМО</t>
  </si>
  <si>
    <t>41/29.1</t>
  </si>
  <si>
    <t>41/29.2</t>
  </si>
  <si>
    <t>РОСТАНСЬКА СІЛЬСЬКА РАДА</t>
  </si>
  <si>
    <t>0725785001</t>
  </si>
  <si>
    <t>РОСТАНЬ</t>
  </si>
  <si>
    <t>51/4</t>
  </si>
  <si>
    <t>0725785002</t>
  </si>
  <si>
    <t>КРАСНИЙ БІР</t>
  </si>
  <si>
    <t>0725785003</t>
  </si>
  <si>
    <t>ПЕРЕШПА</t>
  </si>
  <si>
    <t>0725785005</t>
  </si>
  <si>
    <t>ХРИПСЬК</t>
  </si>
  <si>
    <t>САМІЙЛИЧІВСЬКА СІЛЬСЬКА РАДА</t>
  </si>
  <si>
    <t>0725785401</t>
  </si>
  <si>
    <t>САМІЙЛИЧІ</t>
  </si>
  <si>
    <t>51/11.7</t>
  </si>
  <si>
    <t>СВІТЯЗЬКА СІЛЬСЬКА РАДА</t>
  </si>
  <si>
    <t>0725785601</t>
  </si>
  <si>
    <t>СВІТЯЗЬ</t>
  </si>
  <si>
    <t>№ 42/33</t>
  </si>
  <si>
    <t>0725785402</t>
  </si>
  <si>
    <t>ПЕХИ</t>
  </si>
  <si>
    <t>51/11.5</t>
  </si>
  <si>
    <t>0725785403</t>
  </si>
  <si>
    <t>ПОЛОЖЕВЕ</t>
  </si>
  <si>
    <t>51/11.4</t>
  </si>
  <si>
    <t>0725785404</t>
  </si>
  <si>
    <t>ХОМИЧІ</t>
  </si>
  <si>
    <t>51/11.3</t>
  </si>
  <si>
    <t>0725785602</t>
  </si>
  <si>
    <t>60/17</t>
  </si>
  <si>
    <t>0725785603</t>
  </si>
  <si>
    <t>ПІДМАНОВЕ</t>
  </si>
  <si>
    <t>ЛУЦЬК</t>
  </si>
  <si>
    <t>ЛУЦЬКА МІСЬКА РАДА</t>
  </si>
  <si>
    <t>0710100000</t>
  </si>
  <si>
    <t>ДП УДНДІПМ "ДІПРОМІСТО" імені Ю.М.Білоконя</t>
  </si>
  <si>
    <t>№ 75/28</t>
  </si>
  <si>
    <t>НОВОВОЛИНСЬК</t>
  </si>
  <si>
    <t>0710745300</t>
  </si>
  <si>
    <t>0710700000</t>
  </si>
  <si>
    <t>№ 37/20</t>
  </si>
  <si>
    <t>Наявна ТД з НГО у Фонді документації з землеустрою та оцінки земель в СКАНОВАНОМУ виляді (зазначати "1", якщо так)</t>
  </si>
  <si>
    <t>№ з/с</t>
  </si>
  <si>
    <t>АПОСТОЛІВСЬКИЙ РАЙОН</t>
  </si>
  <si>
    <t>АПОСТОЛІВСЬКА МІСЬКА РАДА</t>
  </si>
  <si>
    <t>АПОСТОЛОВЕ</t>
  </si>
  <si>
    <t>ТОВ "Пріма-КР"</t>
  </si>
  <si>
    <t>ЗВ-1215152752021</t>
  </si>
  <si>
    <t>НОВОМАР'ЯНІВКА</t>
  </si>
  <si>
    <t>ПП "Землі Півдня"</t>
  </si>
  <si>
    <t>№888-32/VI</t>
  </si>
  <si>
    <t>УКРАЇНКА</t>
  </si>
  <si>
    <t>ТОВ "ІНСІТІ"</t>
  </si>
  <si>
    <t>№887-32/VI</t>
  </si>
  <si>
    <t>ВЕЛИКОКОСТРОМСЬКА СІЛЬСЬКА РАДА</t>
  </si>
  <si>
    <t>ВЕЛИКА КОСТРОМКА</t>
  </si>
  <si>
    <t>№ 168-18/VI</t>
  </si>
  <si>
    <t>ВІЛЬНЕНСЬКА СІЛЬСЬКА РАДА</t>
  </si>
  <si>
    <t>ВЕСЕЛІ ЧУМАКИ</t>
  </si>
  <si>
    <t>№149-19/VI</t>
  </si>
  <si>
    <t>ВІЛЬНЕ</t>
  </si>
  <si>
    <t>ТО В "ІНСІТІ"</t>
  </si>
  <si>
    <t>ЄЛИЗАВЕТПІЛЛЯ</t>
  </si>
  <si>
    <t>НОВОУКРАЇНСЬКЕ</t>
  </si>
  <si>
    <t>ВОЛОДИМИРІВСЬКА СІЛЬСЬКА РАДА</t>
  </si>
  <si>
    <t>№ 2-XVII/VI</t>
  </si>
  <si>
    <t>ШЕВЧЕНКО</t>
  </si>
  <si>
    <t>ЗЕЛЕНОДОЛЬСЬКА МІСЬКА РАДА</t>
  </si>
  <si>
    <t>ЗЕЛЕНОДОЛЬСЬК</t>
  </si>
  <si>
    <t>ТОВ "КРІКОН-ГЕО"</t>
  </si>
  <si>
    <t>ЗВ-1215153392021</t>
  </si>
  <si>
    <t>МАЛА КОСТРОМКА</t>
  </si>
  <si>
    <t>№111- /VI</t>
  </si>
  <si>
    <t>КАМЯНСЬКА СІЛЬСЬКА РАДА</t>
  </si>
  <si>
    <t>ЖОВТЕ</t>
  </si>
  <si>
    <t>№ 229-XX/VI</t>
  </si>
  <si>
    <t>НОВОІВАНІВКА</t>
  </si>
  <si>
    <t>СЛОВ'ЯНКА</t>
  </si>
  <si>
    <t>ТАРАСО-ГРИГОРІВКА</t>
  </si>
  <si>
    <t>ЧЕРВОНА КОЛОНА</t>
  </si>
  <si>
    <t>ЛЕНІНСЬКА СІЛЬСЬКА РАДА</t>
  </si>
  <si>
    <t>ГРАНІТНЕ</t>
  </si>
  <si>
    <t>№159-17/VI</t>
  </si>
  <si>
    <t>УСТЬ-КАМ'ЯНКА</t>
  </si>
  <si>
    <t>МАР'ЯНСЬКА СІЛЬСЬКА РАДА</t>
  </si>
  <si>
    <t>МАР'ЯНСЬКЕ</t>
  </si>
  <si>
    <t>№ 468-18(VI)</t>
  </si>
  <si>
    <t>МИХАЙЛІВСЬКА СІЛЬСЬКА РАДА</t>
  </si>
  <si>
    <t>№206-18/VI</t>
  </si>
  <si>
    <t>МИХАЙЛО-ЗАВОДСЬКЕ</t>
  </si>
  <si>
    <t>ШИРОЧАНИ</t>
  </si>
  <si>
    <t>НИВО-ТРУДІВСЬКА СІЛЬСЬКА РАДА</t>
  </si>
  <si>
    <t>№1-19/6</t>
  </si>
  <si>
    <t>НИВА ТРУДОВА</t>
  </si>
  <si>
    <t>СОЛДАТСЬКЕ</t>
  </si>
  <si>
    <t>ПЕРШОТРАВЕНСЬКА СІЛЬСЬКА РАДА</t>
  </si>
  <si>
    <t>ЗАПОРІЗЬКЕ</t>
  </si>
  <si>
    <t>№289-24/VI</t>
  </si>
  <si>
    <t>НОВА СІЧ</t>
  </si>
  <si>
    <t>НОВОСЕМЕНІВКА</t>
  </si>
  <si>
    <t>ПЕРШЕ ТРАВНЯ</t>
  </si>
  <si>
    <t>ТОКІВСЬКА СІЛЬСЬКА РАДА</t>
  </si>
  <si>
    <t>ТІК</t>
  </si>
  <si>
    <t>№187-XVIII/VI</t>
  </si>
  <si>
    <t>ТОКІВСЬКЕ</t>
  </si>
  <si>
    <t>ЧЕРВОНИЙ ЗАПОРОЖЕЦЬ</t>
  </si>
  <si>
    <t>ЧЕРВОНИЙ ТІК</t>
  </si>
  <si>
    <t>ВАСИЛЬКІВСЬКИЙ РАЙОН</t>
  </si>
  <si>
    <t>БОГДАНІВСЬКА СІЛЬСЬКА РАДА</t>
  </si>
  <si>
    <t>БАБАКОВЕ</t>
  </si>
  <si>
    <t>ТОВ "Земля і право"</t>
  </si>
  <si>
    <t>№ 125-12/VI</t>
  </si>
  <si>
    <t>БОГДАНІВКА</t>
  </si>
  <si>
    <t>КОЛОНО-МИКОЛАЇВКА</t>
  </si>
  <si>
    <t>НОВОВАСИЛЬКІВКА</t>
  </si>
  <si>
    <t>ВАСИЛЬКІВСЬКА СЕЛИЩНА РАДА</t>
  </si>
  <si>
    <t>БОНДАРЕВЕ</t>
  </si>
  <si>
    <t>Дніпропетровська регіональна філія ДП "УКРСПЕЦЗЕМ"</t>
  </si>
  <si>
    <t>№ 583-25/VI</t>
  </si>
  <si>
    <t>ВАСИЛЬКІВКА</t>
  </si>
  <si>
    <t>Державне підприємство "Дніпропетровський науково-дослідний та проектний інститут землеустрою"</t>
  </si>
  <si>
    <t>№ 849-35/VI</t>
  </si>
  <si>
    <t>ВОВЧАНСЬКЕ</t>
  </si>
  <si>
    <t>КРАСНЕ</t>
  </si>
  <si>
    <t>№ 583-23/VI</t>
  </si>
  <si>
    <t>МАНВЕЛІВКА</t>
  </si>
  <si>
    <t>ПЕТРИКІВКА</t>
  </si>
  <si>
    <t>ПРАВДА</t>
  </si>
  <si>
    <t>УЛЯНІВКА</t>
  </si>
  <si>
    <t>ВЕЛИКООЛЕКСАНДРІВСЬКА СІЛЬСЬКА РАДА</t>
  </si>
  <si>
    <t>ВЕЛИКООЛЕКСАНДРІВКА</t>
  </si>
  <si>
    <t>№ 205-17/VI</t>
  </si>
  <si>
    <t>ПЕРВОМАЙСЬКЕ</t>
  </si>
  <si>
    <t>ПРЕОБРАЖЕНСЬКЕ</t>
  </si>
  <si>
    <t>ВОСКРЕСЕНІВСЬКА СІЛЬСЬКА РАДА</t>
  </si>
  <si>
    <t>ВОСКРЕСЕНІВКА</t>
  </si>
  <si>
    <t>№ 110-14/VI</t>
  </si>
  <si>
    <t>НОВОВОСКРЕСЕНІВКА</t>
  </si>
  <si>
    <t>ГРИГОРІВСЬКА СІЛЬСЬКА РАДА</t>
  </si>
  <si>
    <t>ГРИГОРІВКА</t>
  </si>
  <si>
    <t>№ 152 20/VI</t>
  </si>
  <si>
    <t>ДЕБАЛЬЦІВСЬКА СІЛЬСЬКА РАДА</t>
  </si>
  <si>
    <t>ВЕСЕЛИЙ КУТ</t>
  </si>
  <si>
    <t>№ 200-/VI</t>
  </si>
  <si>
    <t>ДЕБАЛЬЦЕВЕ</t>
  </si>
  <si>
    <t>№ 155-19/VI</t>
  </si>
  <si>
    <t>№ 194/VI</t>
  </si>
  <si>
    <t>НОВОТЕРСЯНСЬКЕ</t>
  </si>
  <si>
    <t>№ 195/VI</t>
  </si>
  <si>
    <t>ОХОТНИЧЕ</t>
  </si>
  <si>
    <t>№ 193-20/VI</t>
  </si>
  <si>
    <t>ПЕРЕВАЛЬСЬКЕ</t>
  </si>
  <si>
    <t>ПРИШИБ</t>
  </si>
  <si>
    <t>№ 197-22/VI</t>
  </si>
  <si>
    <t>ДОБРОВІЛЬСЬКА СІЛЬСЬКА РАДА</t>
  </si>
  <si>
    <t>БРОВКИ</t>
  </si>
  <si>
    <t>№ 124-14/VI</t>
  </si>
  <si>
    <t>ГРИШАЇ</t>
  </si>
  <si>
    <t>ДОБРОВІЛЛЯ</t>
  </si>
  <si>
    <t>ЛИСА БАЛКА</t>
  </si>
  <si>
    <t>№ 125-14/VI</t>
  </si>
  <si>
    <t>ОЧЕРЕТУВАТЕ</t>
  </si>
  <si>
    <t>ЗЕЛЕНОГАЙСЬКА СІЛЬСЬКА РАДА</t>
  </si>
  <si>
    <t>ДОВГЕ</t>
  </si>
  <si>
    <t>№ 180-16/VI</t>
  </si>
  <si>
    <t>ЗЕЛЕНИЙ ГАЙ</t>
  </si>
  <si>
    <t>№ 157-14/VI</t>
  </si>
  <si>
    <t>КОПАНІ</t>
  </si>
  <si>
    <t>№ 172-16/VI</t>
  </si>
  <si>
    <t>КРУТЕНЬКЕ</t>
  </si>
  <si>
    <t>№ 178-16/VI</t>
  </si>
  <si>
    <t>НОВОАНДРІЇВКА</t>
  </si>
  <si>
    <t>ТАРАНОВЕ</t>
  </si>
  <si>
    <t>ХВИЛІ</t>
  </si>
  <si>
    <t>МИКОЛАЇВСЬКА СІЛЬСЬКА РАДА</t>
  </si>
  <si>
    <t>АРТЕМІВКА</t>
  </si>
  <si>
    <t>№ 121-12/VI</t>
  </si>
  <si>
    <t>ДУБОВИКИ</t>
  </si>
  <si>
    <t>ЗЕЛЕНА РОЩА</t>
  </si>
  <si>
    <t>МЕДИЧНЕ</t>
  </si>
  <si>
    <t>АВРАМІВКА</t>
  </si>
  <si>
    <t>№ 108-14/VI</t>
  </si>
  <si>
    <t>№ 274-18/VI</t>
  </si>
  <si>
    <t>КАПЛИСТІВКА</t>
  </si>
  <si>
    <t>КОБЗАР</t>
  </si>
  <si>
    <t>КРИВОРІЗЬКЕ</t>
  </si>
  <si>
    <t>КРУТОЯРКА</t>
  </si>
  <si>
    <t>МОРОЗІВСЬКЕ</t>
  </si>
  <si>
    <t>НОВОГРИГОРІВКА</t>
  </si>
  <si>
    <t>ПЕРЕПЕЛЯЧЕ</t>
  </si>
  <si>
    <t>САМАРСЬКЕ</t>
  </si>
  <si>
    <t>ЧЕРВОНА ДОЛИНА</t>
  </si>
  <si>
    <t>ШЕВ'ЯКИНЕ</t>
  </si>
  <si>
    <t>ПИСЬМЕНСЬКА СЕЛИЩНА РАДА</t>
  </si>
  <si>
    <t>ВЕРБІВСЬКЕ</t>
  </si>
  <si>
    <t>№ 170-14/VI</t>
  </si>
  <si>
    <t>ВОЗВРАТНЕ</t>
  </si>
  <si>
    <t>ВОРОНІЗЬКЕ</t>
  </si>
  <si>
    <t>ДІБРІВКА</t>
  </si>
  <si>
    <t>ІВАНІВСЬКЕ</t>
  </si>
  <si>
    <t>ЛУБ'ЯНЦІ</t>
  </si>
  <si>
    <t>ПИСЬМЕННЕ</t>
  </si>
  <si>
    <t>№ 13-20/VI</t>
  </si>
  <si>
    <t>РУБАНІВСЬКЕ</t>
  </si>
  <si>
    <t>СОЛОНЦІ</t>
  </si>
  <si>
    <t>ТИХЕ</t>
  </si>
  <si>
    <t>ШЕВЧЕНКІВСЬКЕ</t>
  </si>
  <si>
    <t>ЧАПЛИНСЬКА СЕЛИЩНА РАДА</t>
  </si>
  <si>
    <t>ЖУРАВЛИНКА</t>
  </si>
  <si>
    <t>№ 154-23/VI</t>
  </si>
  <si>
    <t>КАСАЄВЕ</t>
  </si>
  <si>
    <t>ПЕТРИКОВЕ</t>
  </si>
  <si>
    <t>ЧАПЛИНЕ</t>
  </si>
  <si>
    <t>ШЕВЧЕНКІВСЬКА СІЛЬСЬКА РАДА</t>
  </si>
  <si>
    <t>КРАСНОЩОКОВЕ</t>
  </si>
  <si>
    <t>№ 228-17/VI</t>
  </si>
  <si>
    <t>СВИРИДОВЕ</t>
  </si>
  <si>
    <t>ТОВ "Земля і Право"</t>
  </si>
  <si>
    <t>№ 228-26/VI</t>
  </si>
  <si>
    <t>ХУТОРО-ЧАПЛИНЕ</t>
  </si>
  <si>
    <t>ШЕВЧЕНКОВЕ</t>
  </si>
  <si>
    <t>ВЕРХНЬОДНІПРОВСЬКИЙ РАЙОН</t>
  </si>
  <si>
    <t>БОРОВКІВСЬКА СІЛЬСЬКА РАДА</t>
  </si>
  <si>
    <t>АВКСЕНІВКА</t>
  </si>
  <si>
    <t>Товариство з обмеженою відповідальністю "АТТЕКС"</t>
  </si>
  <si>
    <t>414-28/VII</t>
  </si>
  <si>
    <t>ЗВ-1200242632022</t>
  </si>
  <si>
    <t>БОРОВКІВКА</t>
  </si>
  <si>
    <t>ЗВ-1200242512022</t>
  </si>
  <si>
    <t>ВІЛЬНІ ХУТОРИ</t>
  </si>
  <si>
    <t>688-45/VІІ</t>
  </si>
  <si>
    <t>ЗВ-1200245562022</t>
  </si>
  <si>
    <t>МАТЮЧЕНКОВЕ</t>
  </si>
  <si>
    <t>ТОВ "Верхньодніпровське землевпорядне підприємство"</t>
  </si>
  <si>
    <t>№502-10/IX</t>
  </si>
  <si>
    <t>ЗВ-1200249922022</t>
  </si>
  <si>
    <t>ПАВЛО-ГРИГОРІВКА</t>
  </si>
  <si>
    <t>ЗВ-1200249982022</t>
  </si>
  <si>
    <t>ЯРОК</t>
  </si>
  <si>
    <t>ЗВ-1200245822022</t>
  </si>
  <si>
    <t>БОРОДАЇВСЬКА СІЛЬСЬКА РАДА</t>
  </si>
  <si>
    <t>БОРОДАЇВКА</t>
  </si>
  <si>
    <t>263-21/VI</t>
  </si>
  <si>
    <t>ЗВ-1200243802022</t>
  </si>
  <si>
    <t>ПРАВОБЕРЕЖНЕ</t>
  </si>
  <si>
    <t>319-27/ІV</t>
  </si>
  <si>
    <t>ЗВ-1200247592022</t>
  </si>
  <si>
    <t>ВЕРХІВЦЕВСЬКА МІСЬКА РАДА</t>
  </si>
  <si>
    <t>ВЕРХІВЦЕВЕ</t>
  </si>
  <si>
    <t>482 - 34/VІІ</t>
  </si>
  <si>
    <t>ЗВ-1200248672022</t>
  </si>
  <si>
    <t>СОКОЛІВКА</t>
  </si>
  <si>
    <t>ЗВ-1200246192022</t>
  </si>
  <si>
    <t>ЗВ-1200245842022</t>
  </si>
  <si>
    <t>ВЕРХНЬОДНІПРОВСЬКА МІСЬКА РАДА</t>
  </si>
  <si>
    <t>ВЕРХНЬОДНІПРОВСЬК</t>
  </si>
  <si>
    <t>654-14/ІХ</t>
  </si>
  <si>
    <t>ЗВ-1200251692022</t>
  </si>
  <si>
    <t>ВОДЯНСЬКА СІЛЬСЬКА РАДА</t>
  </si>
  <si>
    <t>АНДРІЇВКА</t>
  </si>
  <si>
    <t>414-32/VII</t>
  </si>
  <si>
    <t>ЗВ-1200246222022</t>
  </si>
  <si>
    <t>ВОДЯНЕ</t>
  </si>
  <si>
    <t>ЗВ-1200242612022</t>
  </si>
  <si>
    <t>ДІДЕНКОВЕ</t>
  </si>
  <si>
    <t>ЗВ-1200242552022</t>
  </si>
  <si>
    <t>502-40/VІІ</t>
  </si>
  <si>
    <t>ЗВ-1200246012022</t>
  </si>
  <si>
    <t>ЗУБОТРЯСІВКА</t>
  </si>
  <si>
    <t>ЗВ-1200245342022</t>
  </si>
  <si>
    <t>КРИВОНОСОВЕ</t>
  </si>
  <si>
    <t>ЗВ-1200245162022</t>
  </si>
  <si>
    <t>572-48/VІІ</t>
  </si>
  <si>
    <t>ЗВ-1200245632022</t>
  </si>
  <si>
    <t>СОЛОВ'ЇВКА</t>
  </si>
  <si>
    <t>ЗВ-1200246032022</t>
  </si>
  <si>
    <t>ТОМАКІВКА</t>
  </si>
  <si>
    <t>ЗВ-1200244942022</t>
  </si>
  <si>
    <t>ГАННІВСЬКА СІЛЬСЬКА РАДА</t>
  </si>
  <si>
    <t>ГАННІВКА</t>
  </si>
  <si>
    <t>220-16/VII</t>
  </si>
  <si>
    <t>ЗВ-1200242582022</t>
  </si>
  <si>
    <t>ЗАПОЛИЧКИ</t>
  </si>
  <si>
    <t>276-19/VІІ</t>
  </si>
  <si>
    <t>ЗВ-1200245022022</t>
  </si>
  <si>
    <t>КЛИН</t>
  </si>
  <si>
    <t>ЗВ-1200242702022</t>
  </si>
  <si>
    <t>МОСТИ</t>
  </si>
  <si>
    <t>ЗВ-1200242502022</t>
  </si>
  <si>
    <t>ЗВ-1200246022022</t>
  </si>
  <si>
    <t>ПОПІВКА</t>
  </si>
  <si>
    <t>ЗВ-1200251872022</t>
  </si>
  <si>
    <t>ДМИТРІВСЬКА СІЛЬСЬКА РАДА</t>
  </si>
  <si>
    <t>ДІДОВЕ</t>
  </si>
  <si>
    <t>96-05/VIII</t>
  </si>
  <si>
    <t>ЗВ-1200245862022</t>
  </si>
  <si>
    <t>718-23/VII</t>
  </si>
  <si>
    <t>ЗВ-1200247412022</t>
  </si>
  <si>
    <t>ДОБРОГІРСЬКЕ</t>
  </si>
  <si>
    <t>975-32/VІІ</t>
  </si>
  <si>
    <t>ЗВ-1200245462022</t>
  </si>
  <si>
    <t>КРИНИЧКИ</t>
  </si>
  <si>
    <t>ЗВ-1200247392022</t>
  </si>
  <si>
    <t>КУШНАРІВКА</t>
  </si>
  <si>
    <t>ЗВ-1200245472022</t>
  </si>
  <si>
    <t>ЗВ-1200247442022</t>
  </si>
  <si>
    <t>МОТРОНІВКА</t>
  </si>
  <si>
    <t>ЗВ-1200245802022</t>
  </si>
  <si>
    <t>НОВОГАННІВКА</t>
  </si>
  <si>
    <t>ЗВ-1200245062022</t>
  </si>
  <si>
    <t>ПОСУНЬКИ</t>
  </si>
  <si>
    <t>ЗВ-1200243262022</t>
  </si>
  <si>
    <t>СОКОЛОВЕ</t>
  </si>
  <si>
    <t>ЗВ-1200245452022</t>
  </si>
  <si>
    <t>ДНІПРОВОКАМ'ЯНСЬКА СІЛЬСЬКА РАДА</t>
  </si>
  <si>
    <t>ДНІПРОВОКАМ'ЯНКА</t>
  </si>
  <si>
    <t>327-18/VII</t>
  </si>
  <si>
    <t>ЗВ-1200242802022</t>
  </si>
  <si>
    <t>ІВАШКОВЕ</t>
  </si>
  <si>
    <t>381-23/VІІ</t>
  </si>
  <si>
    <t>ЗВ-1200242462022</t>
  </si>
  <si>
    <t>КАЛУЖИНЕ</t>
  </si>
  <si>
    <t>379-23/VІІ</t>
  </si>
  <si>
    <t>ЗВ-1200245112022</t>
  </si>
  <si>
    <t>380-23/VІІ</t>
  </si>
  <si>
    <t>ЗВ-1200246042022</t>
  </si>
  <si>
    <t>СУСЛІВКА</t>
  </si>
  <si>
    <t>326-18/VII</t>
  </si>
  <si>
    <t>ЗВ-1200242762022</t>
  </si>
  <si>
    <t>ДНІПРОВСЬКА СЕЛИЩНА РАДА</t>
  </si>
  <si>
    <t>ДНІПРОВСЬКЕ</t>
  </si>
  <si>
    <t>ПП "АРТАР ПРОЕКТ"</t>
  </si>
  <si>
    <t>358-52/VII</t>
  </si>
  <si>
    <t>ЗВ-1200242852022</t>
  </si>
  <si>
    <t>БОРОДАЇВСЬКІ ХУТОРИ</t>
  </si>
  <si>
    <t>362-22/VII</t>
  </si>
  <si>
    <t>ЗВ-1200242832022</t>
  </si>
  <si>
    <t>ВАСИЛІВКА</t>
  </si>
  <si>
    <t>ЗВ-1200247462022</t>
  </si>
  <si>
    <t>ДОМОТКАНЬ</t>
  </si>
  <si>
    <t>672-31/VІІ</t>
  </si>
  <si>
    <t>ЗВ-1200245662022</t>
  </si>
  <si>
    <t>ЗВ-1200246002022</t>
  </si>
  <si>
    <t>КОРНИЛО-НАТАЛІВКА</t>
  </si>
  <si>
    <t>ЗВ-1200249902022</t>
  </si>
  <si>
    <t>ЯКИМІВКА</t>
  </si>
  <si>
    <t>ЗВ-1200249762022</t>
  </si>
  <si>
    <t>МАЛООЛЕКСАНДРІВСЬКА СІЛЬСЬКА РАДА</t>
  </si>
  <si>
    <t>АДАЛИМІВКА</t>
  </si>
  <si>
    <t>272-15/VII</t>
  </si>
  <si>
    <t>ЗВ-1200243742022</t>
  </si>
  <si>
    <t>ГРАНОВЕ</t>
  </si>
  <si>
    <t>384-22/VII</t>
  </si>
  <si>
    <t>ЗВ-1200245772022</t>
  </si>
  <si>
    <t>ЗВ-1200249702022</t>
  </si>
  <si>
    <t>ЗВ-1200246182022</t>
  </si>
  <si>
    <t>МАЛООЛЕКСАНДРІВКА</t>
  </si>
  <si>
    <t>ЗВ-1200243452022</t>
  </si>
  <si>
    <t>ПЕТРІВКА</t>
  </si>
  <si>
    <t>ЗВ-1200246262022</t>
  </si>
  <si>
    <t>ПОЛІВСЬКЕ</t>
  </si>
  <si>
    <t>336-19/VІІ</t>
  </si>
  <si>
    <t>ЗВ-1200244172022</t>
  </si>
  <si>
    <t>САКСАГАНЬ</t>
  </si>
  <si>
    <t>ЗВ-1200245372022</t>
  </si>
  <si>
    <t>МИШУРИНРІЗЬКА СІЛЬСЬКА РАДА</t>
  </si>
  <si>
    <t>МИШУРИН РІГ</t>
  </si>
  <si>
    <t>396-28/VII</t>
  </si>
  <si>
    <t>ЗВ-1200242922022</t>
  </si>
  <si>
    <t>НОВОМИКОЛАЇВСЬКА СЕЛИЩНА РАДА</t>
  </si>
  <si>
    <t>БРАТСЬКЕ</t>
  </si>
  <si>
    <t>280-22/VII</t>
  </si>
  <si>
    <t>ЗВ-1200247562022</t>
  </si>
  <si>
    <t>ВОЄВОДІВКА</t>
  </si>
  <si>
    <t>ЗВ-1200243672022</t>
  </si>
  <si>
    <t>ЗВ-1200242952022</t>
  </si>
  <si>
    <t>ЧЕПИНЕ</t>
  </si>
  <si>
    <t>ЗВ-1200244142022</t>
  </si>
  <si>
    <t>ЧКАЛОВКА</t>
  </si>
  <si>
    <t>ЗВ-1200245512022</t>
  </si>
  <si>
    <t>ЗВ-1200249972022</t>
  </si>
  <si>
    <t>ЗВ-1200249942022</t>
  </si>
  <si>
    <t>ПІДЛУЖЖЯ</t>
  </si>
  <si>
    <t>ЗВ-1200254472022</t>
  </si>
  <si>
    <t>САМОТКАНЬ</t>
  </si>
  <si>
    <t>ЗВ-1200249912022</t>
  </si>
  <si>
    <t>ЗВ-1200254612022</t>
  </si>
  <si>
    <t>ПУШКАРІВСЬКА СІЛЬСЬКА РАДА</t>
  </si>
  <si>
    <t>ПУШКАРІВКА</t>
  </si>
  <si>
    <t>347-29/VII</t>
  </si>
  <si>
    <t>ЗВ-1200242932022</t>
  </si>
  <si>
    <t>ДНІПРОПЕТРОВСЬКИЙ РАЙОН</t>
  </si>
  <si>
    <t>БАЛІВСЬКА СІЛЬСЬКА РАДА</t>
  </si>
  <si>
    <t>БАЛІВКА</t>
  </si>
  <si>
    <t>ДП «Дніпровський науково-дослідний та проектний інститут землеустрою»</t>
  </si>
  <si>
    <t>№ 716-7/VIII</t>
  </si>
  <si>
    <t>НОВООЛЕКСАНДРІВСЬКА СІЛЬСЬКА РАДА</t>
  </si>
  <si>
    <t>ВОЛОСЬКЕ</t>
  </si>
  <si>
    <t>ТОВ "Інститут незалежної експертної оцінки"</t>
  </si>
  <si>
    <t>5683-51/VII</t>
  </si>
  <si>
    <t>ЗВ-1200253402022</t>
  </si>
  <si>
    <t>ВОЛОСЬКА СІЛЬСЬКА РАДА</t>
  </si>
  <si>
    <t>МАЙОРКА</t>
  </si>
  <si>
    <t>№ 294-18/VI</t>
  </si>
  <si>
    <t>РАКШІВКА</t>
  </si>
  <si>
    <t>ЧЕРВОНИЙ САДОК</t>
  </si>
  <si>
    <t>ДНІПРОВСЬКИЙ РАЙОН</t>
  </si>
  <si>
    <t>ГОРЬКОГО</t>
  </si>
  <si>
    <t>ТОВ "Інститут ефективних технологій - Сателіт"</t>
  </si>
  <si>
    <t>ДОЛИНСЬКЕ</t>
  </si>
  <si>
    <t>НОВЕ</t>
  </si>
  <si>
    <t>ПАШЕНА БАЛКА</t>
  </si>
  <si>
    <t>КІРОВСЬКА СЕЛИЩНА РАДА</t>
  </si>
  <si>
    <t>ГОРЯНІВСЬКЕ</t>
  </si>
  <si>
    <t>№ 337-16/VI</t>
  </si>
  <si>
    <t>ОБУХІВКА (КІРОВСЬКЕ)</t>
  </si>
  <si>
    <t>ЛЮБИМІВСЬКА СІЛЬСЬКА РАДА</t>
  </si>
  <si>
    <t>ЛЮБИМІВКА</t>
  </si>
  <si>
    <t>ТОВ "Геометрикс плюс"</t>
  </si>
  <si>
    <t>№ 40-4/VIII</t>
  </si>
  <si>
    <t>ЗВ-1215509482021</t>
  </si>
  <si>
    <t>ТОВ "КАДАСТРОВЕ БЮРО"</t>
  </si>
  <si>
    <t>№ 1494-35/VIII</t>
  </si>
  <si>
    <t>ПРИДНІПРЯНСЬКЕ</t>
  </si>
  <si>
    <t>ТОВ "ГЕОМЕТРІКС ПЛЮС"</t>
  </si>
  <si>
    <t>906-31/VII</t>
  </si>
  <si>
    <t>ЗВ-1214133612020</t>
  </si>
  <si>
    <t>СУРСЬКЕ</t>
  </si>
  <si>
    <t>НОВОМИКОЛАЇВСЬКА СІЛЬСЬКА РАДА</t>
  </si>
  <si>
    <t>№ 207-20/VI</t>
  </si>
  <si>
    <t>СУРСЬКО-КЛЕВЦЕВЕ</t>
  </si>
  <si>
    <t>ЗВ-1200253372022</t>
  </si>
  <si>
    <t>ДНІПРОВЕ</t>
  </si>
  <si>
    <t>№ 21/УІ</t>
  </si>
  <si>
    <t>ДОРОГЕ</t>
  </si>
  <si>
    <t>ЗВ-1200253382022</t>
  </si>
  <si>
    <t>ДОСЛІДНЕ</t>
  </si>
  <si>
    <t>ЗВ-1200253392022</t>
  </si>
  <si>
    <t>ЗВ-1200253332022</t>
  </si>
  <si>
    <t>НОВООЛЕКСАНДРІВКА</t>
  </si>
  <si>
    <t>ЗВ-1200253342022</t>
  </si>
  <si>
    <t>СТАРІ КОДАКИ</t>
  </si>
  <si>
    <t>ЗВ-1200253362022</t>
  </si>
  <si>
    <t>ЧУВИЛИНЕ</t>
  </si>
  <si>
    <t>№ 21/VI</t>
  </si>
  <si>
    <t>ОЛЕКСАНДРІВСЬКА СІЛЬСЬКА РАДА</t>
  </si>
  <si>
    <t>№ 05-14-VI</t>
  </si>
  <si>
    <t>СЛОБОЖАНСЬКА СЕЛИЩНА РАДА</t>
  </si>
  <si>
    <t>ДП «Черкаський науково-дослідний та проектний інститут землеустрою»</t>
  </si>
  <si>
    <t>920-8/VII</t>
  </si>
  <si>
    <t>ЗВ-1200251942022</t>
  </si>
  <si>
    <t>НОВОТАРОМСЬКЕ</t>
  </si>
  <si>
    <t>ПАРТИЗАНСЬКА СІЛЬСЬКА РАДА</t>
  </si>
  <si>
    <t>521/25 сесія VII скликання</t>
  </si>
  <si>
    <t>ЗВ-1207436612018</t>
  </si>
  <si>
    <t>ПІДГОРОДНЕНСЬКА МІСЬКА РАДА</t>
  </si>
  <si>
    <t>Т ОВ "Бізнес-Експерт"</t>
  </si>
  <si>
    <t>№ 2036-XXVII/VI</t>
  </si>
  <si>
    <t>ПЕРЕМОГА</t>
  </si>
  <si>
    <t>СТЕПНЯНСЬКА СІЛЬСЬКА РАДА</t>
  </si>
  <si>
    <t>СТЕПОВЕ</t>
  </si>
  <si>
    <t>Приватне експертно-виробниче підприємство "Земпроект"</t>
  </si>
  <si>
    <t>2727-47/VII</t>
  </si>
  <si>
    <t>ЗВ-1200261262022</t>
  </si>
  <si>
    <t>БЛАГОВІЩЕНКА</t>
  </si>
  <si>
    <t>СУРСЬКО-ЛИТОВСЬКА СІЛЬСЬКА РАДА</t>
  </si>
  <si>
    <t>СУРСЬКО-ЛИТОВСЬКЕ</t>
  </si>
  <si>
    <t>№ 647-20/VI</t>
  </si>
  <si>
    <t>ЧУМАКІВСЬКА СІЛЬСЬКА РАДА</t>
  </si>
  <si>
    <t>ВИНОГРАДНЕ</t>
  </si>
  <si>
    <t>б/н</t>
  </si>
  <si>
    <t>МАЇВКА</t>
  </si>
  <si>
    <t>ЧУМАКИ</t>
  </si>
  <si>
    <t>ЮВІЛЕЙНА СЕЛИЩНА РАДА</t>
  </si>
  <si>
    <t>СЛОБОЖАНСЬКЕ</t>
  </si>
  <si>
    <t>2796-48/VII</t>
  </si>
  <si>
    <t>ЗВ-1200261252022</t>
  </si>
  <si>
    <t>КРИВОРІЗЬКИЙ РАЙОН</t>
  </si>
  <si>
    <t>ВАЛІВСЬКА СІЛЬСЬКА РАДА</t>
  </si>
  <si>
    <t>№ 30-3/VI</t>
  </si>
  <si>
    <t>БУРЛАЦЬКЕ</t>
  </si>
  <si>
    <t>№ 33-3/VI</t>
  </si>
  <si>
    <t>ЛЬВІВ</t>
  </si>
  <si>
    <t>№ 224-ХI/VI</t>
  </si>
  <si>
    <t>НОВА ЗОРЯ</t>
  </si>
  <si>
    <t>НОВИЙ ШЛЯХ</t>
  </si>
  <si>
    <t>НОВОМАР'ЯНІВСЬКЕ</t>
  </si>
  <si>
    <t>№ 32-III/VI</t>
  </si>
  <si>
    <t>НАДІЯ</t>
  </si>
  <si>
    <t>№ 237-ХVI/VI</t>
  </si>
  <si>
    <t>ГЕЙКІВСЬКА СІЛЬСЬКА РАДА</t>
  </si>
  <si>
    <t>ГЕЙКІВКА</t>
  </si>
  <si>
    <t>№ 113-Х/VI</t>
  </si>
  <si>
    <t>№ 26/1-III/VI</t>
  </si>
  <si>
    <t>КРИВБАС</t>
  </si>
  <si>
    <t>НОВИЙ КРЕМЕНЧУК</t>
  </si>
  <si>
    <t>РАННІЙ РАНОК</t>
  </si>
  <si>
    <t>ГРУЗЬКА СІЛЬСЬКА РАДА</t>
  </si>
  <si>
    <t>АНАСТАСІВКА</t>
  </si>
  <si>
    <t>213-ХІХ/УІІ</t>
  </si>
  <si>
    <t>ЗВ-1207606002018</t>
  </si>
  <si>
    <t>ГРУЗЬКЕ</t>
  </si>
  <si>
    <t>№ 255</t>
  </si>
  <si>
    <t>НОВОЛОЗУВАТКА</t>
  </si>
  <si>
    <t>№ 47-IV/VI</t>
  </si>
  <si>
    <t>АНДРУСІВКА</t>
  </si>
  <si>
    <t>ТОВ "ГЕОМЕТРІКС"</t>
  </si>
  <si>
    <t>ЗВ-1200259122022</t>
  </si>
  <si>
    <t>ЗЛАТОУСТІВКА</t>
  </si>
  <si>
    <t>ЗВ-12002590822022</t>
  </si>
  <si>
    <t>КАМ'ЯНСЬКЕ</t>
  </si>
  <si>
    <t>ЗВ-12002591622022</t>
  </si>
  <si>
    <t>ЗВ-12002591722022</t>
  </si>
  <si>
    <t>КІРОВСЬКА СІЛЬСЬКА РАДА</t>
  </si>
  <si>
    <t>ДАНИЛІВКА</t>
  </si>
  <si>
    <t>№ 36-III/VI</t>
  </si>
  <si>
    <t>ЗЕЛЕНИЙ ЛУГ</t>
  </si>
  <si>
    <t>№ 181-ХI/VI</t>
  </si>
  <si>
    <t>КУДАШІВКА</t>
  </si>
  <si>
    <t>МУСІЇВКА</t>
  </si>
  <si>
    <t>№ 250-XV/VI</t>
  </si>
  <si>
    <t>НОВИЙ МИР</t>
  </si>
  <si>
    <t>ЧЕРВОНА ПОЛЯНА</t>
  </si>
  <si>
    <t>№ 375/VI</t>
  </si>
  <si>
    <t>КРАСІВСЬКЕ</t>
  </si>
  <si>
    <t>№ 43- /VI</t>
  </si>
  <si>
    <t>НОВІ САДКИ</t>
  </si>
  <si>
    <t>№ 375-/VI</t>
  </si>
  <si>
    <t>НОВОЖИТОМИР</t>
  </si>
  <si>
    <t>№ 43-//VI</t>
  </si>
  <si>
    <t>№ 43-/VI</t>
  </si>
  <si>
    <t>СУВОРОВКА</t>
  </si>
  <si>
    <t>№ 43-20/VI</t>
  </si>
  <si>
    <t>ТРУДОВЕ</t>
  </si>
  <si>
    <t>ЛОЗУВАТСЬКА СІЛЬСЬКА РАДА</t>
  </si>
  <si>
    <t>БАЗАРОВЕ</t>
  </si>
  <si>
    <t>№ 196-/VI</t>
  </si>
  <si>
    <t>ЛОЗУВАТКА</t>
  </si>
  <si>
    <t>ТОВ "БЮРО ОЦІНКИ"</t>
  </si>
  <si>
    <t>ЗВ-1214770652021</t>
  </si>
  <si>
    <t>№ 196- /VI</t>
  </si>
  <si>
    <t>РАЄВО-ОЛЕКСАНДРІВКА</t>
  </si>
  <si>
    <t>№ 196/VI</t>
  </si>
  <si>
    <t>БРАТСЬКО-СЕМЕНІВКА</t>
  </si>
  <si>
    <t>№ 61-III/VI</t>
  </si>
  <si>
    <t>МАЯК</t>
  </si>
  <si>
    <t>НАДЕЖДІВКА</t>
  </si>
  <si>
    <t>ПИЧУГИНЕ</t>
  </si>
  <si>
    <t>ДНІПРОВКА</t>
  </si>
  <si>
    <t>№ 54-III/VI</t>
  </si>
  <si>
    <t>ЗЛАТОПІЛЬ</t>
  </si>
  <si>
    <t>ЗОЛОТА ПОЛЯНА</t>
  </si>
  <si>
    <t>№ 211-VIII/VI</t>
  </si>
  <si>
    <t>КОЛОМІЙЦЕВЕ</t>
  </si>
  <si>
    <t>ЛІСОПИТОМНИК</t>
  </si>
  <si>
    <t>НОВОМАЙСЬКЕ</t>
  </si>
  <si>
    <t>НОВОПІЛЛЯ</t>
  </si>
  <si>
    <t>Т ОВ "КРИКОН-ГЕО"</t>
  </si>
  <si>
    <t>ЗВ-1213525652020</t>
  </si>
  <si>
    <t>ЧЕРВОНІ ПОДИ</t>
  </si>
  <si>
    <t>РАДУШНЕ</t>
  </si>
  <si>
    <t>ЗВ-1214197082020</t>
  </si>
  <si>
    <t>ХРИСТОФОРІВСЬКА СЕЛИЩНА РАДА</t>
  </si>
  <si>
    <t>ХРИСТОФОРІВКА</t>
  </si>
  <si>
    <t>№ 26-III/VI</t>
  </si>
  <si>
    <t>ЧКАЛІВСЬКА СІЛЬСЬКА РАДА</t>
  </si>
  <si>
    <t>ГРУЗЬКА ГРИГОРІВКА</t>
  </si>
  <si>
    <t>№ 250-Х/VI</t>
  </si>
  <si>
    <t>ДРУЖБА</t>
  </si>
  <si>
    <t>№ 16/11-VI</t>
  </si>
  <si>
    <t>ІНГУЛЕЦЬ</t>
  </si>
  <si>
    <t>РАДІОНІВКА</t>
  </si>
  <si>
    <t>ВІЛЬНИЙ ПОСАД</t>
  </si>
  <si>
    <t>№ 357 ХII/VI</t>
  </si>
  <si>
    <t>ВІЛЬНИЙ ТАБІР</t>
  </si>
  <si>
    <t>№ 29 III/VI</t>
  </si>
  <si>
    <t>№ 242-Х/VI</t>
  </si>
  <si>
    <t>ГЛЕЮВАТСЬКА СІЛЬСЬКА РАДА</t>
  </si>
  <si>
    <t>1915-XXII/VIII</t>
  </si>
  <si>
    <t>КРАСНА БАЛКА</t>
  </si>
  <si>
    <t>ВИСОКЕ ПОЛЕ</t>
  </si>
  <si>
    <t>ЗЕЛЕНЕ ПОЛЕ</t>
  </si>
  <si>
    <t>КАМ'ЯНЕ ПОЛЕ</t>
  </si>
  <si>
    <t>НОВОПОКРОВКА</t>
  </si>
  <si>
    <t>ГОМЕЛЬСЬКЕ</t>
  </si>
  <si>
    <t>ЗАПОРОЖЕЦЬ</t>
  </si>
  <si>
    <t>РУДНИЧНЕ</t>
  </si>
  <si>
    <t>ЧАБАНОВЕ</t>
  </si>
  <si>
    <t>ЧЕРВОНЕ</t>
  </si>
  <si>
    <t>НЕДАЙВОДА</t>
  </si>
  <si>
    <t>ТЕРНУВАТКА</t>
  </si>
  <si>
    <t>ГЛЕЮВАТКА</t>
  </si>
  <si>
    <t>ЗЕЛЕНА ДОЛИНА</t>
  </si>
  <si>
    <t>КРИНИЧАНСЬКИЙ РАЙОН</t>
  </si>
  <si>
    <t>АУЛЬСЬКА СЕЛИЩНА РАДА</t>
  </si>
  <si>
    <t>АУЛИ</t>
  </si>
  <si>
    <t>№ 08-35/6</t>
  </si>
  <si>
    <t>БИКОВЕ</t>
  </si>
  <si>
    <t>БОЛТИШКА</t>
  </si>
  <si>
    <t>ГУЛЯЙПІЛЬСЬКА СІЛЬСЬКА РАДА</t>
  </si>
  <si>
    <t>БЕРЕЗИНЕ</t>
  </si>
  <si>
    <t>№ 6-25/6</t>
  </si>
  <si>
    <t>ТОВ "ДП ІНАГРО"</t>
  </si>
  <si>
    <t>БУЗУЛУКИ</t>
  </si>
  <si>
    <t>ГУЛЯЙПОЛЕ</t>
  </si>
  <si>
    <t>КОЗАЧЕ</t>
  </si>
  <si>
    <t>МАЛОСОФІЇВКА</t>
  </si>
  <si>
    <t>СМОЛЕНКА</t>
  </si>
  <si>
    <t>УДАЧНЕ</t>
  </si>
  <si>
    <t>УКРАЇНСЬКЕ</t>
  </si>
  <si>
    <t>ДРУЖБІВСЬКА СІЛЬСЬКА РАДА</t>
  </si>
  <si>
    <t>КАМ'ЯНЧАНИ</t>
  </si>
  <si>
    <t>№ 8-25/6</t>
  </si>
  <si>
    <t>МАЛЯРЩИНА</t>
  </si>
  <si>
    <t>№ 10-25/6</t>
  </si>
  <si>
    <t>№ 7-25/6</t>
  </si>
  <si>
    <t>ПЕРВОЗВАНІВКА</t>
  </si>
  <si>
    <t>СУХИЙ ХУТІР</t>
  </si>
  <si>
    <t>№ 11-25/6</t>
  </si>
  <si>
    <t>№ 9-25/6</t>
  </si>
  <si>
    <t>ЧЕРВОНИЙ СТАВ</t>
  </si>
  <si>
    <t>ТОВ "ДНІПРОЛЕНД"</t>
  </si>
  <si>
    <t>№ 12-25/VI</t>
  </si>
  <si>
    <t>БОЖЕДАРІВКА</t>
  </si>
  <si>
    <t>САКСАГАНСЬКЕ</t>
  </si>
  <si>
    <t>ТЕПЛІВКА</t>
  </si>
  <si>
    <t>ЗАТИШНЯНСЬКА СІЛЬСЬКА РАДА</t>
  </si>
  <si>
    <t>№ 09-17/6</t>
  </si>
  <si>
    <t>ЗАТИШНЕ</t>
  </si>
  <si>
    <t>№ 07-17/6</t>
  </si>
  <si>
    <t>№ 08-17/6</t>
  </si>
  <si>
    <t>КАТЕРИНОПІЛЬ</t>
  </si>
  <si>
    <t>НОВА ПРАЦЯ</t>
  </si>
  <si>
    <t>НОВОГУРІВКА</t>
  </si>
  <si>
    <t>ПРИВІЛЛЯ</t>
  </si>
  <si>
    <t>КРИНИЧАНСЬКА СЕЛИЩНА РАДА</t>
  </si>
  <si>
    <t>ГРИМУЧЕ</t>
  </si>
  <si>
    <t>№ 12-30/6</t>
  </si>
  <si>
    <t>НОВОПІДГІРНЕ</t>
  </si>
  <si>
    <t>НОВОПУШКАРІВКА</t>
  </si>
  <si>
    <t>ОДАРІВКА</t>
  </si>
  <si>
    <t>СУВОРОВСЬКЕ</t>
  </si>
  <si>
    <t>ЧЕРВОНИЙ ЯР</t>
  </si>
  <si>
    <t>ЧЕРНЕЧЕ</t>
  </si>
  <si>
    <t>ЯБЛУНЕВЕ</t>
  </si>
  <si>
    <t>БЛАГОСЛОВЕННА</t>
  </si>
  <si>
    <t>КОВАЛІВКА</t>
  </si>
  <si>
    <t>НОВОЖИТЛІВКА</t>
  </si>
  <si>
    <t>МАЛОМИХАЙЛІВСЬКА СІЛЬСЬКА РАДА</t>
  </si>
  <si>
    <t>№ 06-17/6</t>
  </si>
  <si>
    <t>МАЛОМИХАЙЛІВКА</t>
  </si>
  <si>
    <t>НОВОКАЛИНІВКА</t>
  </si>
  <si>
    <t>ШМАКОВЕ</t>
  </si>
  <si>
    <t>НОВОСЕЛІВСЬКА СІЛЬСЬКА РАДА</t>
  </si>
  <si>
    <t>№ 4-24-6</t>
  </si>
  <si>
    <t>ЗЕЛЕНИЙ КУТ</t>
  </si>
  <si>
    <t>№ 4-24/6</t>
  </si>
  <si>
    <t>ІЛЛІНКА</t>
  </si>
  <si>
    <t>РОГІВСЬКЕ</t>
  </si>
  <si>
    <t>СТЕПАНІВКА</t>
  </si>
  <si>
    <t>ВЕСЕЛА ДОЛИНА</t>
  </si>
  <si>
    <t>ГРУЗИНІВКА</t>
  </si>
  <si>
    <t>ЗЕЛЕНИЙ ЯР</t>
  </si>
  <si>
    <t>КРУТА БАЛКА</t>
  </si>
  <si>
    <t>МИЛОРАДІВКА</t>
  </si>
  <si>
    <t>НОВОМИЛОРАДІВКА</t>
  </si>
  <si>
    <t>ПОКРОВКА</t>
  </si>
  <si>
    <t>СОРОКОПАНІВКА</t>
  </si>
  <si>
    <t>ЧЕРВОНИЙ ОРЛИК</t>
  </si>
  <si>
    <t>ПРЕОБРАЖЕНСЬКА СІЛЬСЬКА РАДА</t>
  </si>
  <si>
    <t>ВІТРІВКА</t>
  </si>
  <si>
    <t>№ 03-18/6</t>
  </si>
  <si>
    <t>ЛОЗУВАТСЬКЕ</t>
  </si>
  <si>
    <t>ПРЕОБРАЖЕНКА</t>
  </si>
  <si>
    <t>№ 02-18/6</t>
  </si>
  <si>
    <t>ЧЕРВОНА БАЛКА</t>
  </si>
  <si>
    <t>ЧЕРКАСЬКЕ</t>
  </si>
  <si>
    <t>СВІТЛОГІРСЬКА СІЛЬСЬКА РАДА</t>
  </si>
  <si>
    <t>СВІТЛОГІРСЬКЕ</t>
  </si>
  <si>
    <t>№ 01-17/6</t>
  </si>
  <si>
    <t>СЕМЕНІВСЬКА СІЛЬСЬКА РАДА</t>
  </si>
  <si>
    <t>ВЕСЕЛА РОЩА</t>
  </si>
  <si>
    <t>№ 03-20/7</t>
  </si>
  <si>
    <t>КОТЛЯРІВКА</t>
  </si>
  <si>
    <t>№ 03-20/8</t>
  </si>
  <si>
    <t>№ 03-20/9</t>
  </si>
  <si>
    <t>ЛЮБОМИРІВКА</t>
  </si>
  <si>
    <t>№ 03-20/10</t>
  </si>
  <si>
    <t>№ 03-20/11</t>
  </si>
  <si>
    <t>ПРАПОР</t>
  </si>
  <si>
    <t>№ 03-20/12</t>
  </si>
  <si>
    <t>СЕМЕНІВКА</t>
  </si>
  <si>
    <t>№ 03-20/6</t>
  </si>
  <si>
    <t>УКРАЇНСЬКА СІЛЬСЬКА РАДА</t>
  </si>
  <si>
    <t>№ 11-17/6</t>
  </si>
  <si>
    <t>ЧЕРВОНОІВАНІВСЬКА СІЛЬСЬКА РАДА</t>
  </si>
  <si>
    <t>КОЗОДУБ</t>
  </si>
  <si>
    <t>№ 7-20/6</t>
  </si>
  <si>
    <t>КОРОБЧИНЕ</t>
  </si>
  <si>
    <t>ЧЕРВОНОІВАНІВКА</t>
  </si>
  <si>
    <t>ЧЕРВОНОПРОМІНСЬКА СІЛЬСЬКА РАДА</t>
  </si>
  <si>
    <t>№ 1-17/6</t>
  </si>
  <si>
    <t>ЄГОРІВКА</t>
  </si>
  <si>
    <t>№ 1-17/VI</t>
  </si>
  <si>
    <t>ЛЮДМИЛІВКА</t>
  </si>
  <si>
    <t>СКЕЛЮВАТКА</t>
  </si>
  <si>
    <t>НОВОМОСКОВСЬКИЙ РАЙОН</t>
  </si>
  <si>
    <t>ТОВ "Центр землеустрою та технічної інвентарізації"</t>
  </si>
  <si>
    <t>ЙОСИПІВКА</t>
  </si>
  <si>
    <t>КОВПАКІВКА</t>
  </si>
  <si>
    <t>МАГДАЛИНІВСЬКИЙ РАЙОН</t>
  </si>
  <si>
    <t>ГУПАЛІВСЬКА СІЛЬСЬКА РАДА</t>
  </si>
  <si>
    <t>ГУПАЛІВКА</t>
  </si>
  <si>
    <t>№180-27/VI</t>
  </si>
  <si>
    <t>ДМУХАЙЛІВСЬКА СІЛЬСЬКА РАДА</t>
  </si>
  <si>
    <t>ДМУХАЙЛІВКА</t>
  </si>
  <si>
    <t>№ 183-18/6</t>
  </si>
  <si>
    <t>ЗАПЛАВСЬКА СІЛЬСЬКА РАДА</t>
  </si>
  <si>
    <t>ЗАПЛАВКА</t>
  </si>
  <si>
    <t>№228-26/VI</t>
  </si>
  <si>
    <t>КРАСНОПІЛЛЯ</t>
  </si>
  <si>
    <t>КРЕМЕНІВКА</t>
  </si>
  <si>
    <t>МИНІВКА</t>
  </si>
  <si>
    <t>ВЕЛИКОКОЗИРЩИНА</t>
  </si>
  <si>
    <t>ЛИЧКОВЕ</t>
  </si>
  <si>
    <t>№ 166-18/YI</t>
  </si>
  <si>
    <t>№ 165-18/YI</t>
  </si>
  <si>
    <t>НОВОВАСИЛІВКА</t>
  </si>
  <si>
    <t>НОВОСПАСЬКЕ</t>
  </si>
  <si>
    <t>ПРИЮТ</t>
  </si>
  <si>
    <t>ТАРАСО-ШЕВЧЕНКІВКА</t>
  </si>
  <si>
    <t>ГАВРИШІВКА</t>
  </si>
  <si>
    <t>ПРИОРІЛЬСЬКЕ</t>
  </si>
  <si>
    <t>ЧЕРНЕЧЧИНСЬКА СІЛЬСЬКА РАДА</t>
  </si>
  <si>
    <t>МУСІЄНКОВЕ</t>
  </si>
  <si>
    <t>№ 182-16/YI</t>
  </si>
  <si>
    <t>ЧЕРНЕЧЧИНА</t>
  </si>
  <si>
    <t>№ 181-16/YI</t>
  </si>
  <si>
    <t>МАГДАЛИНІВСЬКА СЕЛИЩНА РАДА</t>
  </si>
  <si>
    <t>ГРАБКИ</t>
  </si>
  <si>
    <t>ТОВ "СОДЕЛЬ"</t>
  </si>
  <si>
    <t>3330-28/VIII</t>
  </si>
  <si>
    <t>ДЕКОНКА</t>
  </si>
  <si>
    <t>ДУДКІВКА</t>
  </si>
  <si>
    <t>ЖДАНІВКА</t>
  </si>
  <si>
    <t>КРАМАРКА</t>
  </si>
  <si>
    <t>КАЗНАЧЕЇВКА</t>
  </si>
  <si>
    <t>КОТОВКА</t>
  </si>
  <si>
    <t>ДУБРАВКА</t>
  </si>
  <si>
    <t>КІЛЬЧЕНЬ</t>
  </si>
  <si>
    <t>МАР'ЇВКА</t>
  </si>
  <si>
    <t>ОЛЯНІВКА</t>
  </si>
  <si>
    <t>ТРУДОЛЮБІВКА</t>
  </si>
  <si>
    <t>ВИНОГРАДІВКА</t>
  </si>
  <si>
    <t>НОВОПЕТРІВКА</t>
  </si>
  <si>
    <t>ШЕВСЬКЕ</t>
  </si>
  <si>
    <t>ЗАПОРІЖЖЯ</t>
  </si>
  <si>
    <t>МАЛОАНДРІЇВКА</t>
  </si>
  <si>
    <t>ПЕРШОТРАВЕНКА</t>
  </si>
  <si>
    <t>ВЕСЕЛИЙ ГАЙ</t>
  </si>
  <si>
    <t>ПОЛИВАНІВКА</t>
  </si>
  <si>
    <t>ПОЧИНО-СОФІЇВКА</t>
  </si>
  <si>
    <t>СІЧКАРІВКА</t>
  </si>
  <si>
    <t>ЄВДОКІЇВКА</t>
  </si>
  <si>
    <t>ШЕВЧЕНКІВКА</t>
  </si>
  <si>
    <t>ТОПЧИНЕ</t>
  </si>
  <si>
    <t>МАГДАЛИНІВКА</t>
  </si>
  <si>
    <t>МЕЖІВСЬКИЙ РАЙОН</t>
  </si>
  <si>
    <t>АНТОНІВСЬКЕ</t>
  </si>
  <si>
    <t>№ 132-19/VI</t>
  </si>
  <si>
    <t>СОЛОНЕ</t>
  </si>
  <si>
    <t>ФЕДОРІВСЬКЕ</t>
  </si>
  <si>
    <t>ЧАУС</t>
  </si>
  <si>
    <t>№ 157-20/VI</t>
  </si>
  <si>
    <t>ПОПУТНЕ</t>
  </si>
  <si>
    <t>ДЕМУРИНСЬКА СЕЛИЩНА РАДА</t>
  </si>
  <si>
    <t>№ 188-26/VI</t>
  </si>
  <si>
    <t>ДЕМУРИНЕ</t>
  </si>
  <si>
    <t>№ 231-28/VI</t>
  </si>
  <si>
    <t>КРУТОЯРІВКА</t>
  </si>
  <si>
    <t>МАЛА ПОКРОВКА</t>
  </si>
  <si>
    <t>МАЛІЄВЕ</t>
  </si>
  <si>
    <t>МАЛІЇВСЬКЕ</t>
  </si>
  <si>
    <t>МИРОНОВЕ</t>
  </si>
  <si>
    <t>ПОЛТАВСЬКЕ</t>
  </si>
  <si>
    <t>ІВАНІВСЬКА СІЛЬСЬКА РАДА</t>
  </si>
  <si>
    <t>№ 146-21/VI</t>
  </si>
  <si>
    <t>МЕЖІВСЬКА СЕЛИЩНА РАДА</t>
  </si>
  <si>
    <t>№ 513-26/VI</t>
  </si>
  <si>
    <t>ВОЗНЕСЕНСЬКЕ</t>
  </si>
  <si>
    <t>ЖУКОВЕ</t>
  </si>
  <si>
    <t>МЕЖОВА</t>
  </si>
  <si>
    <t>НОВОЛОЗУВАТІВКА</t>
  </si>
  <si>
    <t>НОВОГРИГОРІВСЬКА СІЛЬСЬКА РАДА</t>
  </si>
  <si>
    <t>ВОДОЛАЗЬКЕ</t>
  </si>
  <si>
    <t>№ 144-25/VI</t>
  </si>
  <si>
    <t>КРАСНОГОРІВКА</t>
  </si>
  <si>
    <t>ЮР'ЇВКА</t>
  </si>
  <si>
    <t>НОВОПАВЛІВСЬКА СІЛЬСЬКА РАДА</t>
  </si>
  <si>
    <t>№ 224-26/VI</t>
  </si>
  <si>
    <t>НОВОПАВЛІВКА</t>
  </si>
  <si>
    <t>№ 204-24/VI</t>
  </si>
  <si>
    <t>ФІЛІЯ</t>
  </si>
  <si>
    <t>ЧУГУЄВЕ</t>
  </si>
  <si>
    <t>ВСЕСВЯТСЬКЕ</t>
  </si>
  <si>
    <t>№ 229-26/VI</t>
  </si>
  <si>
    <t>НОВОТРОЇЦЬКЕ</t>
  </si>
  <si>
    <t>РАЙПІЛЬСЬКА СІЛЬСЬКА РАДА</t>
  </si>
  <si>
    <t>БІЛЯКІВКА</t>
  </si>
  <si>
    <t>№ 118-24/VI</t>
  </si>
  <si>
    <t>КОЛОНА-МЕЖОВА</t>
  </si>
  <si>
    <t>№118-24/VI</t>
  </si>
  <si>
    <t>НОВОПІДГОРОДНЕ</t>
  </si>
  <si>
    <t>РАЙПОЛЕ</t>
  </si>
  <si>
    <t>СУХАРЕВА БАЛКА</t>
  </si>
  <si>
    <t>СЛОВ'ЯНСЬКА СІЛЬСЬКА РАДА</t>
  </si>
  <si>
    <t>АНДРОНІВКА</t>
  </si>
  <si>
    <t>№ 93-17/VI</t>
  </si>
  <si>
    <t>НАТАЛІВКА</t>
  </si>
  <si>
    <t>НІКОПОЛЬСЬКИЙ РАЙОН</t>
  </si>
  <si>
    <t>БОРИСІВКА</t>
  </si>
  <si>
    <t>№ 190-23/VI</t>
  </si>
  <si>
    <t>ПРИВІЛЬНЕ</t>
  </si>
  <si>
    <t>БЕКЕТІВКА</t>
  </si>
  <si>
    <t>№ 159-25/VI</t>
  </si>
  <si>
    <t>ВИСОКОПІЛЬ</t>
  </si>
  <si>
    <t>№ 120-21/ YI</t>
  </si>
  <si>
    <t>ТАВРІЙСЬКЕ</t>
  </si>
  <si>
    <t>ЧИСТОПІЛЬ</t>
  </si>
  <si>
    <t>КРИНИЧУВАТСЬКА СІЛЬСЬКА РАДА</t>
  </si>
  <si>
    <t>№ 128-20/VI</t>
  </si>
  <si>
    <t>ГОЛУБІВКА</t>
  </si>
  <si>
    <t>ДОВГІВКА</t>
  </si>
  <si>
    <t>ЗМАГАННЯ</t>
  </si>
  <si>
    <t>КРИНИЧУВАТЕ</t>
  </si>
  <si>
    <t>ЛЕБЕДИНСЬКЕ</t>
  </si>
  <si>
    <t>ЛУКІЇВКА</t>
  </si>
  <si>
    <t>МЕНДЕЛЄЄВКА</t>
  </si>
  <si>
    <t>ПАХАР</t>
  </si>
  <si>
    <t>ТОМАКІВСЬКЕ</t>
  </si>
  <si>
    <t>ЛОШКАРІВСЬКА СІЛЬСЬКА РАДА</t>
  </si>
  <si>
    <t>ГОЛОВКОВЕ</t>
  </si>
  <si>
    <t>№ 127/17/VI</t>
  </si>
  <si>
    <t>ЛОШКАРІВКА</t>
  </si>
  <si>
    <t>МЕЖУІВКА</t>
  </si>
  <si>
    <t>НОВА БАЛТА</t>
  </si>
  <si>
    <t>№ 192-25/УІ</t>
  </si>
  <si>
    <t>СОРОЧИНЕ</t>
  </si>
  <si>
    <t>МКЕЖИНСЬКА СІЛЬСЬКА РАДА</t>
  </si>
  <si>
    <t>№ 9313 /VI</t>
  </si>
  <si>
    <t>ПРИМІСЬКЕ</t>
  </si>
  <si>
    <t>СТАРОЗАВОДСЬКЕ</t>
  </si>
  <si>
    <t>НОВОІВАНІВСЬКА СІЛЬСЬКА РАДА</t>
  </si>
  <si>
    <t>№ 117/17/VI</t>
  </si>
  <si>
    <t>НОВОСОФІЇВКА</t>
  </si>
  <si>
    <t>№ 80/15/VI</t>
  </si>
  <si>
    <t>ПАВЛОПІЛЬСЬКА СІЛЬСЬКА РАДА</t>
  </si>
  <si>
    <t>ЗВІЗДА</t>
  </si>
  <si>
    <t>МАРИНОПІЛЬ</t>
  </si>
  <si>
    <t>ПАВЛОПІЛЛЯ</t>
  </si>
  <si>
    <t>ШИШКИНЕ</t>
  </si>
  <si>
    <t>ПЕРШОТРАВНЕВСЬКА СІЛЬСЬКА РАДА</t>
  </si>
  <si>
    <t>ЗАХІДНЕ</t>
  </si>
  <si>
    <t>№ 135/17/VI</t>
  </si>
  <si>
    <t>ПЕРШОТРАВНЕВЕ</t>
  </si>
  <si>
    <t>СХІДНЕ</t>
  </si>
  <si>
    <t>ПІВДЕННА СІЛЬСЬКА РАДА</t>
  </si>
  <si>
    <t>ПІВДЕННЕ</t>
  </si>
  <si>
    <t>957-47/VII</t>
  </si>
  <si>
    <t>ЗВ-1200162822023</t>
  </si>
  <si>
    <t>ПОКРОВСЬКА СІЛЬСЬКА РАДА</t>
  </si>
  <si>
    <t>КАПУЛІВКА</t>
  </si>
  <si>
    <t>№ 261-23/VI</t>
  </si>
  <si>
    <t>НАБЕРЕЖНЕ</t>
  </si>
  <si>
    <t>№ 262-23/VI</t>
  </si>
  <si>
    <t>ПОКРОВСЬКЕ</t>
  </si>
  <si>
    <t>ШАХТАР</t>
  </si>
  <si>
    <t>ПРИДНІПРОВСЬКА СІЛЬСЬКА РАДА</t>
  </si>
  <si>
    <t>№ 264-36/VI</t>
  </si>
  <si>
    <t>ПРИДНІПРОВСЬКЕ</t>
  </si>
  <si>
    <t>ЧЕРВОНОГРИГОРІВСЬКА СЕЛИЩНА РАДА</t>
  </si>
  <si>
    <t>ЧЕРВОНОГРИГОРІВКА</t>
  </si>
  <si>
    <t>1414-29/VII</t>
  </si>
  <si>
    <t>ЗВ-1200272812023</t>
  </si>
  <si>
    <t>ЧКАЛОВЕ</t>
  </si>
  <si>
    <t>ЗВ-1200162852023</t>
  </si>
  <si>
    <t>КРУТИЙ БЕРЕГ</t>
  </si>
  <si>
    <t>№ 105 - VI</t>
  </si>
  <si>
    <t>ОЛЕКСАНДРОПІЛЬ</t>
  </si>
  <si>
    <t>ШОЛОХІВСЬКА СІЛЬСЬКА РАДА</t>
  </si>
  <si>
    <t>МИРОНІВКА</t>
  </si>
  <si>
    <t>№ 188-33/VI</t>
  </si>
  <si>
    <t>ШОЛОХОВЕ</t>
  </si>
  <si>
    <t>БАГАТСЬКА СІЛЬСЬКА РАДА</t>
  </si>
  <si>
    <t>БАГАТЕ</t>
  </si>
  <si>
    <t>№ 2-12/VI</t>
  </si>
  <si>
    <t>ПАНАСІВКА</t>
  </si>
  <si>
    <t>ВАСИЛІВСЬКА СІЛЬСЬКА РАДА</t>
  </si>
  <si>
    <t>№ 1-16/VI</t>
  </si>
  <si>
    <t>№ 5-23/VI</t>
  </si>
  <si>
    <t>ХАЩЕВЕ</t>
  </si>
  <si>
    <t>ЧЕРКАСЬКА СЕЛИЩНА РАДА</t>
  </si>
  <si>
    <t>ГВАРДІЙСЬКЕ</t>
  </si>
  <si>
    <t>304/30/VIII</t>
  </si>
  <si>
    <t>ГОЛУБІВСЬКА СІЛЬСЬКА РАДА</t>
  </si>
  <si>
    <t>№ 2-19/VI</t>
  </si>
  <si>
    <t>№ 1-19/VI</t>
  </si>
  <si>
    <t>МИРОЛЮБІВКА</t>
  </si>
  <si>
    <t>№ 14-19/VI</t>
  </si>
  <si>
    <t>ТРОЇЦЬКЕ</t>
  </si>
  <si>
    <t>№ 3-19/VI</t>
  </si>
  <si>
    <t>ГУБИНИЦЬКА СЕЛИЩНА РАДА</t>
  </si>
  <si>
    <t>ГУБИНИХА</t>
  </si>
  <si>
    <t>№ 14/19/VI</t>
  </si>
  <si>
    <t>ЄВЕЦЬКО-МИКОЛАЇВКА</t>
  </si>
  <si>
    <t>ЗНАМЕНІВСЬКА СІЛЬСЬКА РАДА</t>
  </si>
  <si>
    <t>ЗНАМЕНІВКА</t>
  </si>
  <si>
    <t>№ 10-13/VI</t>
  </si>
  <si>
    <t>№ 12-13/VI</t>
  </si>
  <si>
    <t>ПІДПІЛЬНЕ</t>
  </si>
  <si>
    <t>№ 11-13/VI</t>
  </si>
  <si>
    <t>КЕРНОСІВСЬКА СІЛЬСЬКА РАДА</t>
  </si>
  <si>
    <t>№ 135-XI/VI</t>
  </si>
  <si>
    <t>КЕРНОСІВКА</t>
  </si>
  <si>
    <t>№ 134-XI/VI</t>
  </si>
  <si>
    <t>ОРІЛЬКА</t>
  </si>
  <si>
    <t>№ 136-XI/VI</t>
  </si>
  <si>
    <t>МАР'ЯНІВСЬКА СІЛЬСЬКА РАДА</t>
  </si>
  <si>
    <t>№ 11-20/VI</t>
  </si>
  <si>
    <t>Т ОВ "БЮРО ОЦІНКИ"</t>
  </si>
  <si>
    <t>№ 12-20/VI</t>
  </si>
  <si>
    <t>НОВОСКОТУВАТЕ</t>
  </si>
  <si>
    <t>СКОТУВАТЕ</t>
  </si>
  <si>
    <t>МЕЛІОРАТИНІВСЬКА СЕЛИЩНА РАДА</t>
  </si>
  <si>
    <t>МЕЛІОРАТИВНЕ</t>
  </si>
  <si>
    <t>ПП "Бюро проектуваня та експертизи"</t>
  </si>
  <si>
    <t>№12-16/VI</t>
  </si>
  <si>
    <t>№ 21-15/VI</t>
  </si>
  <si>
    <t>КОРОЛІВКА</t>
  </si>
  <si>
    <t>№ 22-15/VI</t>
  </si>
  <si>
    <t>№ 23-15/VI</t>
  </si>
  <si>
    <t>ЛЕВЕНЦІВКА</t>
  </si>
  <si>
    <t>№ 194-XVII/VI</t>
  </si>
  <si>
    <t>№ 193-XVII/VI</t>
  </si>
  <si>
    <t>НОВОСТЕПАНІВСЬКА СІЛЬСЬКА РАДА</t>
  </si>
  <si>
    <t>ВАРВАРІВКА</t>
  </si>
  <si>
    <t>№ 5/XV-6</t>
  </si>
  <si>
    <t>№ 3/XV-6</t>
  </si>
  <si>
    <t>ГАРАСИМІВКА</t>
  </si>
  <si>
    <t>№ 6/XV-6</t>
  </si>
  <si>
    <t>ГНАТІВКА</t>
  </si>
  <si>
    <t>№ 4/XV-6</t>
  </si>
  <si>
    <t>ІВАНО-МИХАЙЛІВКА</t>
  </si>
  <si>
    <t>№ 2/XV-6</t>
  </si>
  <si>
    <t>НОВОСТЕПАНІВКА</t>
  </si>
  <si>
    <t>№ 1/XV-6</t>
  </si>
  <si>
    <t>ОРЛІВЩИНСЬКА СІЛЬСЬКА РАДА</t>
  </si>
  <si>
    <t>ОРЛІВЩИНА</t>
  </si>
  <si>
    <t>№ 3-22/VI</t>
  </si>
  <si>
    <t>ПЕРЕЩЕПИНСЬКА МІСЬКА РАДА</t>
  </si>
  <si>
    <t>№ 13-15/VI</t>
  </si>
  <si>
    <t>КОЗИРЩИНА</t>
  </si>
  <si>
    <t>МАЛОКОЗИРЩИНА</t>
  </si>
  <si>
    <t>ПЕРЕЩЕПИНЕ</t>
  </si>
  <si>
    <t>СВІЧАНІВКА</t>
  </si>
  <si>
    <t>№ 3-18/VI</t>
  </si>
  <si>
    <t>ПІЩАНКА</t>
  </si>
  <si>
    <t>25-14/VІІІ</t>
  </si>
  <si>
    <t>ЗВ-1200119872023</t>
  </si>
  <si>
    <t>№ 4-18/VI</t>
  </si>
  <si>
    <t>№ 5-18/VI</t>
  </si>
  <si>
    <t>ПОПАСНЕНСЬКА СІЛЬСЬКА РАДА</t>
  </si>
  <si>
    <t>Т ОВ "ІНСІТІ"</t>
  </si>
  <si>
    <t>№ 304-17/VI</t>
  </si>
  <si>
    <t>ПОПАСНЕ</t>
  </si>
  <si>
    <t>№ 315-18/VI</t>
  </si>
  <si>
    <t>№ 75-16/VI</t>
  </si>
  <si>
    <t>СПАСЬКЕ</t>
  </si>
  <si>
    <t>ХУТОРО-ГУБИНИХА</t>
  </si>
  <si>
    <t>49 325</t>
  </si>
  <si>
    <t>П!ЯТИХАТСЬКИЙ РАЙОН</t>
  </si>
  <si>
    <t>БІЛЕЩИНСЬКА СІЛЬСЬКА РАДА</t>
  </si>
  <si>
    <t>БІЛЕНЩИНА</t>
  </si>
  <si>
    <t>№159-20/VI</t>
  </si>
  <si>
    <t>ВЕРХНЬОКАМ'ЯНИСТА</t>
  </si>
  <si>
    <t>№172-22/VI</t>
  </si>
  <si>
    <t>№171-22/VI</t>
  </si>
  <si>
    <t>ЛИПОВЕ</t>
  </si>
  <si>
    <t>№168-22/VI</t>
  </si>
  <si>
    <t>ОЛЕКСАНДРО-ГРИГОРІВКА</t>
  </si>
  <si>
    <t>№170-22/VI</t>
  </si>
  <si>
    <t>ПЛОСКО-ТАРАНІВКА</t>
  </si>
  <si>
    <t>№169-22/VI</t>
  </si>
  <si>
    <t>БОГДАНОНАДЕЖДІВСЬКА СІЛЬСЬКА РАДА</t>
  </si>
  <si>
    <t>БОГДАНО-НАДЕЖДІВКА</t>
  </si>
  <si>
    <t>№275-21/VI</t>
  </si>
  <si>
    <t>№289-12/VI</t>
  </si>
  <si>
    <t>КУЛЬТУРА</t>
  </si>
  <si>
    <t>ПОЛТАВО-БОГОЛЮБІВКА</t>
  </si>
  <si>
    <t>№290-12/VI</t>
  </si>
  <si>
    <t>ВИНОГРАДІВСЬКА СІЛЬСЬКА РАДА</t>
  </si>
  <si>
    <t>№163-22/VI</t>
  </si>
  <si>
    <t>№175-23/VI</t>
  </si>
  <si>
    <t>СУХАНІВКА</t>
  </si>
  <si>
    <t>ВИШНІВСЬКА СЕЛИЩНА РАДА</t>
  </si>
  <si>
    <t>№202-19/VI</t>
  </si>
  <si>
    <t>КУЛЯБКИНЕ</t>
  </si>
  <si>
    <t>ГРУШУВАТСЬКА СІЛЬСЬКА РАДА</t>
  </si>
  <si>
    <t>ГРУШУВАТКА</t>
  </si>
  <si>
    <t>№179-17/VI</t>
  </si>
  <si>
    <t>КРАСНОІВАНІВКА</t>
  </si>
  <si>
    <t>НЕРУДСТАЛЬ</t>
  </si>
  <si>
    <t>ЦІВКИ</t>
  </si>
  <si>
    <t>№275-18/VI</t>
  </si>
  <si>
    <t>ЖОВТЯНСЬКА СІЛЬСЬКА РАДА</t>
  </si>
  <si>
    <t>№287-22/VI</t>
  </si>
  <si>
    <t>АВАНГАРД</t>
  </si>
  <si>
    <t>762-32/УІІ</t>
  </si>
  <si>
    <t>ЗВ-1200240362022</t>
  </si>
  <si>
    <t>763-32/УІІ</t>
  </si>
  <si>
    <t>ЗВ-1200239902022</t>
  </si>
  <si>
    <t>761-32/УІІ</t>
  </si>
  <si>
    <t>ЗВ-1200240212022</t>
  </si>
  <si>
    <t>КАСИНІВКА</t>
  </si>
  <si>
    <t>764-32/УІІ</t>
  </si>
  <si>
    <t>ЗВ-1200240412022</t>
  </si>
  <si>
    <t>ОСИКУВАТЕ</t>
  </si>
  <si>
    <t>765-32/УІІ</t>
  </si>
  <si>
    <t>ЗВ-1200251812022</t>
  </si>
  <si>
    <t>766-32/УІІ</t>
  </si>
  <si>
    <t>ЗВ-1200240312022</t>
  </si>
  <si>
    <t>ІВАШИНІВСЬКА СІЛЬСЬКА РАДА</t>
  </si>
  <si>
    <t>ВЕРШИННЕ</t>
  </si>
  <si>
    <t>№127-16/VI</t>
  </si>
  <si>
    <t>ІВАШИНІВКА</t>
  </si>
  <si>
    <t>КРАСНА ВОЛЯ</t>
  </si>
  <si>
    <t>№135-17/VI</t>
  </si>
  <si>
    <t>КОМІСАРІВСЬКА СІЛЬСЬКА РАДА</t>
  </si>
  <si>
    <t>КОМІСАРІВКА</t>
  </si>
  <si>
    <t>№176-23/VI</t>
  </si>
  <si>
    <t>ЛИХІВСЬКА СЕЛИЩНА РАДА</t>
  </si>
  <si>
    <t>ЛИХІВКА</t>
  </si>
  <si>
    <t>№367-20/VI</t>
  </si>
  <si>
    <t>РАЙДУЖНЕ</t>
  </si>
  <si>
    <t>№386-21/VI</t>
  </si>
  <si>
    <t>БАЙКІВКА</t>
  </si>
  <si>
    <t>№200-19/VI</t>
  </si>
  <si>
    <t>№188-17/VI</t>
  </si>
  <si>
    <t>ЛИКОШИНЕ</t>
  </si>
  <si>
    <t>№201-19/VI</t>
  </si>
  <si>
    <t>ТЕРНО-ЛОЗУВАТКА</t>
  </si>
  <si>
    <t>№203-19/VI</t>
  </si>
  <si>
    <t>ВОЛОЧАЄВКА</t>
  </si>
  <si>
    <t>№172-17/VI</t>
  </si>
  <si>
    <t>ПАЛЬМИРІВСЬКА СІЛЬСЬКА РАДА</t>
  </si>
  <si>
    <t>ВЕСЕЛИЙ ПОДІЛ</t>
  </si>
  <si>
    <t>№162-19/VI</t>
  </si>
  <si>
    <t>№159-19/VI</t>
  </si>
  <si>
    <t>ЖОВТООЛЕКСАНДРІВКА</t>
  </si>
  <si>
    <t>№136-17/VI</t>
  </si>
  <si>
    <t>КРАСНИЙ ЛУГ</t>
  </si>
  <si>
    <t>№163-19/VI</t>
  </si>
  <si>
    <t>НОВОЗАЛІССЯ</t>
  </si>
  <si>
    <t>ПАЛЬМИРІВКА</t>
  </si>
  <si>
    <t>РОВЕНЬКИ</t>
  </si>
  <si>
    <t>№161-19/VI</t>
  </si>
  <si>
    <t>№160-19/VI</t>
  </si>
  <si>
    <t>П'ЯТИХАТСЬКА МІСЬКА РАДА</t>
  </si>
  <si>
    <t>П'ЯТИХАТКИ</t>
  </si>
  <si>
    <t>№244-8/VI</t>
  </si>
  <si>
    <t>САВРІВСЬКА СІЛЬСЬКА РАДА</t>
  </si>
  <si>
    <t>БАЛКОВЕ</t>
  </si>
  <si>
    <t>№238-17/VI</t>
  </si>
  <si>
    <t>№220-16/VI</t>
  </si>
  <si>
    <t>ГАЛИНА ЛОЗУВАТКА</t>
  </si>
  <si>
    <t>ДЕМУРИНО-ВАРВАРІВКА</t>
  </si>
  <si>
    <t>№241-17/VI</t>
  </si>
  <si>
    <t>КАМ'ЯНЕ</t>
  </si>
  <si>
    <t>№239-17/VI</t>
  </si>
  <si>
    <t>№242-17/VI</t>
  </si>
  <si>
    <t>САВРО</t>
  </si>
  <si>
    <t>№240-17/VI</t>
  </si>
  <si>
    <t>ЧИГРИНІВКА</t>
  </si>
  <si>
    <t>САЇВСЬКА СІЛЬСЬКА РАДА</t>
  </si>
  <si>
    <t>№198-18/VI</t>
  </si>
  <si>
    <t>САЇВКА</t>
  </si>
  <si>
    <t>№197-18/VI</t>
  </si>
  <si>
    <t>ТЕРНУВАТЕ</t>
  </si>
  <si>
    <t>№200-17/VI</t>
  </si>
  <si>
    <t>САКСАГАНСЬКА СІЛЬСЬКА РАДА</t>
  </si>
  <si>
    <t>№338-26/VI</t>
  </si>
  <si>
    <t>ТРОЇЦЬКА СІЛЬСЬКА РАДА</t>
  </si>
  <si>
    <t>БЕРЕЗНЯК</t>
  </si>
  <si>
    <t>№210-19/VI</t>
  </si>
  <si>
    <t>ЗЕЛЕНИЙ КЛИН</t>
  </si>
  <si>
    <t>№209-19/VI</t>
  </si>
  <si>
    <t>ЗОЛОТНИЦЬКЕ</t>
  </si>
  <si>
    <t>№ 233-21/VI</t>
  </si>
  <si>
    <t>ЧЕРВОНА ДЕРІЄВКА</t>
  </si>
  <si>
    <t>ХОЛОДІЇВСЬКА СІЛЬСЬКА РАДА</t>
  </si>
  <si>
    <t>БАЙДАКІВКА</t>
  </si>
  <si>
    <t>№175-22/VI</t>
  </si>
  <si>
    <t>ГРАМІВКА</t>
  </si>
  <si>
    <t>№190-23/VI</t>
  </si>
  <si>
    <t>ЦВІЛЕ</t>
  </si>
  <si>
    <t>ЧЕРВОНА ГІРКА</t>
  </si>
  <si>
    <t>ЯКОВЛІВКА</t>
  </si>
  <si>
    <t>ПАВЛОГРАДСЬКИЙ РАЙОН</t>
  </si>
  <si>
    <t>ТОВ "Український земельно-правовий центр"</t>
  </si>
  <si>
    <t>1246-59/VII</t>
  </si>
  <si>
    <t>ЗВ-1200121042023</t>
  </si>
  <si>
    <t>МЕРЦАЛІВКА</t>
  </si>
  <si>
    <t>ЗВ-1200121172023</t>
  </si>
  <si>
    <t>ЗВ-1200121162023</t>
  </si>
  <si>
    <t>ЗВ-1200121182023</t>
  </si>
  <si>
    <t>БОГУСЛАВ</t>
  </si>
  <si>
    <t>ТОВ "Астра Геодезія"</t>
  </si>
  <si>
    <t>1104-39/VIII</t>
  </si>
  <si>
    <t>В’ЯЗІВОЦЬКА СІЛЬСЬКА РАДА</t>
  </si>
  <si>
    <t>ТОВ «Земля і Право»</t>
  </si>
  <si>
    <t>793-47/VII скл!</t>
  </si>
  <si>
    <t>ЗВ-1200120142023</t>
  </si>
  <si>
    <t>792-47/VII скл!</t>
  </si>
  <si>
    <t>ЗВ-1200120492023</t>
  </si>
  <si>
    <t>ВЕРБКІВСЬКА СІЛЬСЬКА РАДА</t>
  </si>
  <si>
    <t>ВЕРБКИ</t>
  </si>
  <si>
    <t>ТОВ «Земельне право»</t>
  </si>
  <si>
    <t>790-47/VII скл!</t>
  </si>
  <si>
    <t>ЗВ-1200120302023</t>
  </si>
  <si>
    <t>791-47/VII скл!</t>
  </si>
  <si>
    <t>ЗВ-1200120462023</t>
  </si>
  <si>
    <t>НОВІ ВЕРБКИ</t>
  </si>
  <si>
    <t>№ 578-25/VI</t>
  </si>
  <si>
    <t>КОЧЕРЕЖКІВСЬКА СІЛЬСЬКА РАДА</t>
  </si>
  <si>
    <t>ЖОЛОБОК</t>
  </si>
  <si>
    <t>795-47/VII скл!</t>
  </si>
  <si>
    <t>ЗВ-1200120532023</t>
  </si>
  <si>
    <t>КОЧЕРЕЖКИ</t>
  </si>
  <si>
    <t>794-47/VII скл!</t>
  </si>
  <si>
    <t>ЗВ-1200120432023</t>
  </si>
  <si>
    <t>ПІДЛІСНЕ</t>
  </si>
  <si>
    <t>796-47/VII скл!</t>
  </si>
  <si>
    <t>ЗВ-1200120082023</t>
  </si>
  <si>
    <t>НОВОДАЧИНСЬКА СІЛЬСЬКА РАДА</t>
  </si>
  <si>
    <t>КОХІВКА</t>
  </si>
  <si>
    <t>1245-59/VII</t>
  </si>
  <si>
    <t>ЗВ-1200120042023</t>
  </si>
  <si>
    <t>НОВА ДАЧА</t>
  </si>
  <si>
    <t>ЗВ-1200121122023</t>
  </si>
  <si>
    <t>НОВОРУСЬКА СІЛЬСЬКА РАДА</t>
  </si>
  <si>
    <t>ЗВ-1200120512023</t>
  </si>
  <si>
    <t>ЗВ-1200120992023</t>
  </si>
  <si>
    <t>НОВА РУСЬ</t>
  </si>
  <si>
    <t>ЗВ-1200120252023</t>
  </si>
  <si>
    <t>ПОПЕРЕЧНЕНСЬКА СІЛЬСЬКА РАДА</t>
  </si>
  <si>
    <t>НОВОМИКОЛАЇВСЬКЕ</t>
  </si>
  <si>
    <t>799-47/VII скл!</t>
  </si>
  <si>
    <t>ЗВ-1200120972023</t>
  </si>
  <si>
    <t>ПОПЕРЕЧНЕ</t>
  </si>
  <si>
    <t>797-47/VII скл!</t>
  </si>
  <si>
    <t>ЗВ-1200120922023</t>
  </si>
  <si>
    <t>СВІДІВОК</t>
  </si>
  <si>
    <t>№ 114-16/VI</t>
  </si>
  <si>
    <t>СТЕП</t>
  </si>
  <si>
    <t>798-47/VII скл!</t>
  </si>
  <si>
    <t>ЗВ-1200120402023</t>
  </si>
  <si>
    <t>ПРИВОВЧАНСЬКА СІЛЬСЬКА РАДА</t>
  </si>
  <si>
    <t>Т ОВ "БЕРЕГ-2012"</t>
  </si>
  <si>
    <t>№ 770-9/VIII</t>
  </si>
  <si>
    <t>ЗВ-1200120172023</t>
  </si>
  <si>
    <t>ПРИВОВЧАНСЬКЕ</t>
  </si>
  <si>
    <t>№ 771-9/VIII</t>
  </si>
  <si>
    <t>ЗВ-1200120272023</t>
  </si>
  <si>
    <t>ВЕРБОВЕ</t>
  </si>
  <si>
    <t>№769-9/VIII</t>
  </si>
  <si>
    <t>ЗВ-1200120382023</t>
  </si>
  <si>
    <t>ЛЕВАДКИ</t>
  </si>
  <si>
    <t>№773-9/VIII</t>
  </si>
  <si>
    <t>ЗВ-1200120362023</t>
  </si>
  <si>
    <t>№772-9/VIII</t>
  </si>
  <si>
    <t>ЗВ-1200119942023</t>
  </si>
  <si>
    <t>МЕЖЕРІЦЬКА СІЛЬСЬКА РАДА</t>
  </si>
  <si>
    <t>№ 2518-33/VIII</t>
  </si>
  <si>
    <t>ДОМАХА</t>
  </si>
  <si>
    <t>НОВОСЕЛІВСЬКЕ</t>
  </si>
  <si>
    <t>ОЖЕНКІВКА</t>
  </si>
  <si>
    <t>ЧЕРВОНА НИВА</t>
  </si>
  <si>
    <t>КАРАБИНІВКА</t>
  </si>
  <si>
    <t>ЛИМАНСЬКЕ</t>
  </si>
  <si>
    <t>МІНЕРАЛЬНІ ВОДИ</t>
  </si>
  <si>
    <t>НОВООЛЕКСАНДРІВСЬКЕ</t>
  </si>
  <si>
    <t>БУЛАХІВКА</t>
  </si>
  <si>
    <t>МЕЖИРІЧ</t>
  </si>
  <si>
    <t>ПЕТРИКІВСЬКА СЕЛИЩНА РАДА</t>
  </si>
  <si>
    <t>ГРЕЧАНЕ</t>
  </si>
  <si>
    <t>КЛЕШНІВКА</t>
  </si>
  <si>
    <t>КУЛІШІ</t>
  </si>
  <si>
    <t>РАДІСНЕ</t>
  </si>
  <si>
    <t>КУРИЛІВКА</t>
  </si>
  <si>
    <t>ЛОБОЙКІВКА</t>
  </si>
  <si>
    <t>ПЕТРИКІВСЬКИЙ РАЙОН</t>
  </si>
  <si>
    <t>МИКОЛАЇВСЬКА СЕЛИЩНА РАДА</t>
  </si>
  <si>
    <t>421-44/УІ</t>
  </si>
  <si>
    <t>ЗВ-1200260822022</t>
  </si>
  <si>
    <t>КУЛІШЕВЕ</t>
  </si>
  <si>
    <t>МАЛА ПЕТРИКІВКА</t>
  </si>
  <si>
    <t>СОТНИЦЬКЕ</t>
  </si>
  <si>
    <t>ХУТІРСЬКЕ</t>
  </si>
  <si>
    <t>ЧАПЛИНКА</t>
  </si>
  <si>
    <t>ПЛАВЕЩИНА</t>
  </si>
  <si>
    <t>СУДІВКА</t>
  </si>
  <si>
    <t>ШУЛЬГІВКА</t>
  </si>
  <si>
    <t>ПЕТРОПАВЛІВСЬКИЙ РАЙОН</t>
  </si>
  <si>
    <t>БРАГИНІВСЬКА СІЛЬСЬКА РАДА</t>
  </si>
  <si>
    <t>БОГДАНО-ВЕРБКИ</t>
  </si>
  <si>
    <t>№ 197-16/VI</t>
  </si>
  <si>
    <t>БОГИНІВКА</t>
  </si>
  <si>
    <t>НОВОВЕРБСЬКЕ</t>
  </si>
  <si>
    <t>СОНЦЕВЕ</t>
  </si>
  <si>
    <t>ШЕВЧЕНКА</t>
  </si>
  <si>
    <t>ВАСИЛЬКІВСЬКА СІЛЬСЬКА РАДА</t>
  </si>
  <si>
    <t>ВАСИЛЬКІВСЬКЕ</t>
  </si>
  <si>
    <t>№ 210-ХХII/VI</t>
  </si>
  <si>
    <t>КУНІНОВА</t>
  </si>
  <si>
    <t>РУСАКОВЕ</t>
  </si>
  <si>
    <t>СИДОРЕНКО</t>
  </si>
  <si>
    <t>БАЖАНИ</t>
  </si>
  <si>
    <t>№ 219-19/VI</t>
  </si>
  <si>
    <t>ВІДРОДЖЕННЯ</t>
  </si>
  <si>
    <t>КАРДАШІ</t>
  </si>
  <si>
    <t>ОЛЕФІРІВКА</t>
  </si>
  <si>
    <t>ЛОЗІВСЬКА СІЛЬСЬКА РАДА</t>
  </si>
  <si>
    <t>ЛОЗОВЕ</t>
  </si>
  <si>
    <t>№ 127-17/VI</t>
  </si>
  <si>
    <t>РОЗДОРИ</t>
  </si>
  <si>
    <t>РОСІШКИ</t>
  </si>
  <si>
    <t>№ 251-20/VI</t>
  </si>
  <si>
    <t>ОЛЕКСАНДРОПІЛЬСЬКА СІЛЬСЬКА РАДА</t>
  </si>
  <si>
    <t>НОВОДМИТРІВКА</t>
  </si>
  <si>
    <t>№ 131-17/VI</t>
  </si>
  <si>
    <t>ТОВСТЕ</t>
  </si>
  <si>
    <t>УСПЕНІВКА</t>
  </si>
  <si>
    <t>ОСАДЧЕНСЬКА СІЛЬСЬКА РАДА</t>
  </si>
  <si>
    <t>№ 130-15/VI</t>
  </si>
  <si>
    <t>ДОБРИНЬКА</t>
  </si>
  <si>
    <t>ОСАДЧЕ</t>
  </si>
  <si>
    <t>ПЕТРІВСЬКА СІЛЬСЬКА РАДА</t>
  </si>
  <si>
    <t>№ 209-17/VI</t>
  </si>
  <si>
    <t>МАЛОМИКОЛАЇВКА</t>
  </si>
  <si>
    <t>МАР'ЇНА РОЩА</t>
  </si>
  <si>
    <t>НОВОПРИЧЕПИЛІВКА</t>
  </si>
  <si>
    <t>ПЕТРОПАВЛІВСЬКА СЕЛИЩНА РАДА</t>
  </si>
  <si>
    <t>ЗАЛІЗНИЧНЕ</t>
  </si>
  <si>
    <t>№ 516-21/VI</t>
  </si>
  <si>
    <t>ПЕТРОПАВЛІВКА</t>
  </si>
  <si>
    <t>САМАРСЬКА СІЛЬСЬКА РАДА</t>
  </si>
  <si>
    <t>ВАСЮКІВКА</t>
  </si>
  <si>
    <t>№ 160-16/VI</t>
  </si>
  <si>
    <t>№ 166-22/VI</t>
  </si>
  <si>
    <t>№ 160-17/VI</t>
  </si>
  <si>
    <t>ВЕРЕМІЇВКА</t>
  </si>
  <si>
    <t>МАР'ЯНКА</t>
  </si>
  <si>
    <t>НОВОХОРОШЕВСЬКЕ</t>
  </si>
  <si>
    <t>ХОРОШІВСЬКА СІЛЬСЬКА РАДА</t>
  </si>
  <si>
    <t>№ 173-15/VI</t>
  </si>
  <si>
    <t>СТАРИЙ КОЛОДЯЗЬ</t>
  </si>
  <si>
    <t>ХОРОШЕ</t>
  </si>
  <si>
    <t>ПОКРОВСЬКИЙ РАЙОН</t>
  </si>
  <si>
    <t>АНДРІЇВСЬКА СІЛЬСЬКА РАДА</t>
  </si>
  <si>
    <t>№ 245-17/VI</t>
  </si>
  <si>
    <t>ДП "Дніпропетровський науково-дослідний та проектний інститут</t>
  </si>
  <si>
    <t>НЕЧАЇВКА</t>
  </si>
  <si>
    <t>ОСТАПІВСЬКЕ</t>
  </si>
  <si>
    <t>БЕРЕЗІВСЬКА СІЛЬСЬКА РАДА</t>
  </si>
  <si>
    <t>БЕРЕЗОВЕ</t>
  </si>
  <si>
    <t>№ 192-20/VI</t>
  </si>
  <si>
    <t>КАЛИНІВСЬКЕ</t>
  </si>
  <si>
    <t>НОВОГЕОРГІЇВКА</t>
  </si>
  <si>
    <t>ТЕРНОВЕ</t>
  </si>
  <si>
    <t>ВЕЛИКОМИХАЙЛІВСЬКА СІЛЬСЬКА РАДА</t>
  </si>
  <si>
    <t>ВЕЛИКОМИХАЙЛІВКА</t>
  </si>
  <si>
    <t>№ 304-25/6</t>
  </si>
  <si>
    <t>ВОРОНЕ</t>
  </si>
  <si>
    <t>№ 281-24/6</t>
  </si>
  <si>
    <t>ЛІСНЕ</t>
  </si>
  <si>
    <t>МАЛІЇВКА</t>
  </si>
  <si>
    <t>ОРЕСТОПІЛЬ</t>
  </si>
  <si>
    <t>ЯНВАРСЬКЕ</t>
  </si>
  <si>
    <t>№ 237-20/VI</t>
  </si>
  <si>
    <t>КИРПИЧНЕ</t>
  </si>
  <si>
    <t>ГАВРИЛІВСЬКА СІЛЬСЬКА РАДА</t>
  </si>
  <si>
    <t>ГАВРИЛІВКА</t>
  </si>
  <si>
    <t>№ 227-20/VI</t>
  </si>
  <si>
    <t>ПІДГАВРИЛІВКА</t>
  </si>
  <si>
    <t>КАТЕРИНІВСЬКА СІЛЬСЬКА РАДА</t>
  </si>
  <si>
    <t>ДРОЗДИ</t>
  </si>
  <si>
    <t>№ 141-21/VI</t>
  </si>
  <si>
    <t>ЗАРІЧНЕ</t>
  </si>
  <si>
    <t>№ 171-17/VI</t>
  </si>
  <si>
    <t>БОГОДАРІВКА</t>
  </si>
  <si>
    <t>№ 214-17/VI</t>
  </si>
  <si>
    <t>ВІДРАДНЕ</t>
  </si>
  <si>
    <t>ВОВЧЕ</t>
  </si>
  <si>
    <t>ГАЙ</t>
  </si>
  <si>
    <t>ДОБРОПАСОВЕ</t>
  </si>
  <si>
    <t>КОЛОМІЙЦІ</t>
  </si>
  <si>
    <t>НОВОСКЕЛЮВАТЕ</t>
  </si>
  <si>
    <t>ПИСАНЦІ</t>
  </si>
  <si>
    <t>ОРЛІВСЬКА СІЛЬСЬКА РАДА</t>
  </si>
  <si>
    <t>№ 123-15/VII</t>
  </si>
  <si>
    <t>КИРИЧКОВЕ</t>
  </si>
  <si>
    <t>КРИВОБОКОВЕ</t>
  </si>
  <si>
    <t>МЕЧЕТНЕ</t>
  </si>
  <si>
    <t>ОРЛИ</t>
  </si>
  <si>
    <t>ПОКРОВСЬКА СЕЛИЩНА РАДА</t>
  </si>
  <si>
    <t>№ 572-20/VI</t>
  </si>
  <si>
    <t>ГАПОНО-МЕЧЕТНЕ</t>
  </si>
  <si>
    <t>№ 571-20/VI</t>
  </si>
  <si>
    <t>ЛЕВАДНЕ</t>
  </si>
  <si>
    <t>ОТРІШКИ</t>
  </si>
  <si>
    <t>ПЕТРИКІВ</t>
  </si>
  <si>
    <t>РОМАНКИ</t>
  </si>
  <si>
    <t>СТАРОКАСЯНІВСЬКЕ</t>
  </si>
  <si>
    <t>ЧЕРНЕНКОВЕ</t>
  </si>
  <si>
    <t>ПРОСЯНСЬКА СЕЛИЩНА РАДА</t>
  </si>
  <si>
    <t>ПРОСЯНА</t>
  </si>
  <si>
    <t>№ 321-20/6</t>
  </si>
  <si>
    <t>СИНЕЛЬНИКІВСЬКИЙ РАЙОН</t>
  </si>
  <si>
    <t>ВАРВАРІВСЬКА СІЛЬСЬКА РАДА</t>
  </si>
  <si>
    <t>№ 200-21/VI</t>
  </si>
  <si>
    <t>ГРЯКУВАТЕ</t>
  </si>
  <si>
    <t>ДУБО-ОСОКОРІВКА</t>
  </si>
  <si>
    <t>МАР'ЇВСЬКЕ</t>
  </si>
  <si>
    <t>№ 195-20/VI</t>
  </si>
  <si>
    <t>ОБОЯНІВСЬКЕ</t>
  </si>
  <si>
    <t>ОСОКОРІВКА</t>
  </si>
  <si>
    <t>ПОПОВЕ</t>
  </si>
  <si>
    <t>ВАСИЛІВКА-НА-ДНІПРІ</t>
  </si>
  <si>
    <t>№ 222-19/VII</t>
  </si>
  <si>
    <t>ВОРОНОВЕ</t>
  </si>
  <si>
    <t>НЕНАСИТЕЦЬ</t>
  </si>
  <si>
    <t>№ 117-23/VI</t>
  </si>
  <si>
    <t>ЗАЯЧЕ</t>
  </si>
  <si>
    <t>КИЇВСЬКЕ</t>
  </si>
  <si>
    <t>КОДАЦЬКЕ</t>
  </si>
  <si>
    <t>НОСАЧІ</t>
  </si>
  <si>
    <t>№ 113-18/V</t>
  </si>
  <si>
    <t>НОВООЛЕКСІЇВКА</t>
  </si>
  <si>
    <t>БУРХАНІВКА</t>
  </si>
  <si>
    <t>№ 134-17/V</t>
  </si>
  <si>
    <t>ВОЛОДИМИРІВСЬКЕ</t>
  </si>
  <si>
    <t>НАДЕЖДИНЕ</t>
  </si>
  <si>
    <t>ТРЕТЯКІВКА</t>
  </si>
  <si>
    <t>ДЕРЕЗУВАТСЬКА СІЛЬСЬКА РАДА</t>
  </si>
  <si>
    <t>ДЕРЕЗУВАТЕ</t>
  </si>
  <si>
    <t>№ 95-16/VI</t>
  </si>
  <si>
    <t>№ 96-16/VI</t>
  </si>
  <si>
    <t>ШИРОКОСМОЛЕНКА</t>
  </si>
  <si>
    <t>Українська Акадеія Аграрних Наук "Інститут землеустрою" Дніпропетровський філіал</t>
  </si>
  <si>
    <t>№ 158-21/VI</t>
  </si>
  <si>
    <t>ЗАЙЦІВСЬКА СІЛЬСЬКА РАДА</t>
  </si>
  <si>
    <t>ЗАЙЦЕВЕ</t>
  </si>
  <si>
    <t>№ 186-15/IV</t>
  </si>
  <si>
    <t>236___/VI</t>
  </si>
  <si>
    <t>236/VI</t>
  </si>
  <si>
    <t>236-__/VI</t>
  </si>
  <si>
    <t>ІЛАРІОНІВСЬКА СЕЛИЩНА РАДА</t>
  </si>
  <si>
    <t>ЗНАМЕНІВСЬКЕ</t>
  </si>
  <si>
    <t>№ 283-18/VI</t>
  </si>
  <si>
    <t>ІЛАРІОНОВЕ</t>
  </si>
  <si>
    <t>САД</t>
  </si>
  <si>
    <t>СТАРОЛОЗУВАТКА</t>
  </si>
  <si>
    <t>КИСЛЯНСЬКА СІЛЬСЬКА РАДА</t>
  </si>
  <si>
    <t>КАМ'ЯНУВАТКА</t>
  </si>
  <si>
    <t>№ 172-18/VI</t>
  </si>
  <si>
    <t>КИСЛЯНКА</t>
  </si>
  <si>
    <t>ХОРОШЕВЕ</t>
  </si>
  <si>
    <t>ЛУБ"ЯНСЬКА СІЛЬСЬКА РАДА</t>
  </si>
  <si>
    <t>БЕРЕЗНУВАТКА</t>
  </si>
  <si>
    <t>№ 218-21VI</t>
  </si>
  <si>
    <t>ЛУБ'ЯНКА</t>
  </si>
  <si>
    <t>ТОКОВЕ</t>
  </si>
  <si>
    <t>ЦИГАНІВКА</t>
  </si>
  <si>
    <t>МАЙСЬКА СІЛЬСЬКА РАДА</t>
  </si>
  <si>
    <t>КОЗАЧИЙ ГАЙ</t>
  </si>
  <si>
    <t>№ 169-15/VI</t>
  </si>
  <si>
    <t>МАЙСЬКЕ</t>
  </si>
  <si>
    <t>МАР"ЇВСЬКА СІЛЬСЬКА РАДА</t>
  </si>
  <si>
    <t>№ 205-16/VI</t>
  </si>
  <si>
    <t>МАР'ЇНКА</t>
  </si>
  <si>
    <t>РАКОВЕ</t>
  </si>
  <si>
    <t>№ 204-16/VI</t>
  </si>
  <si>
    <t>МИРОЛЮБІВСЬКА СІЛЬСЬКА РАДА</t>
  </si>
  <si>
    <t>№ 151-17/VI</t>
  </si>
  <si>
    <t>№ 152-17/VI</t>
  </si>
  <si>
    <t>НОВИЙ ПОСЬОЛОК</t>
  </si>
  <si>
    <t>НОВОЧЕРНІГІВСЬКЕ</t>
  </si>
  <si>
    <t>ПАРТИЗАНИ</t>
  </si>
  <si>
    <t>ТЕРСА</t>
  </si>
  <si>
    <t>№ 154-19/V</t>
  </si>
  <si>
    <t>НОВОГНІДСЬКА СІЛЬСЬКА РАДА</t>
  </si>
  <si>
    <t>№ 238-16/VI</t>
  </si>
  <si>
    <t>ГРУШУВАТО-КРИНИЧНЕ</t>
  </si>
  <si>
    <t>НОВОГНІДЕ</t>
  </si>
  <si>
    <t>СУХА КАЛИНА</t>
  </si>
  <si>
    <t>ВЕРБКИ-ОСОКОРІВКА</t>
  </si>
  <si>
    <t>№ 142-15/VI</t>
  </si>
  <si>
    <t>НОВОІЛАРІОНІВСЬКЕ</t>
  </si>
  <si>
    <t>ПИСАРІВКА</t>
  </si>
  <si>
    <t>ПРИСТЕНЬ</t>
  </si>
  <si>
    <t>РАЇВСЬКА СІЛЬСЬКА РАДА</t>
  </si>
  <si>
    <t>БОГУСЛАВКА</t>
  </si>
  <si>
    <t>Державне підприємство "Центр державного земельного кадастру"</t>
  </si>
  <si>
    <t>№ 250-20/VI</t>
  </si>
  <si>
    <t>ГЕОРГІЇВКА</t>
  </si>
  <si>
    <t>РАЇВКА</t>
  </si>
  <si>
    <t>РОЗДОРСЬКА СЕЛИЩНА РАДА</t>
  </si>
  <si>
    <t>ГОСТРИЙ КАМІНЬ</t>
  </si>
  <si>
    <t>№ 172-17/VI</t>
  </si>
  <si>
    <t>НОВОВОЗНЕСЕНКА</t>
  </si>
  <si>
    <t>РОЗДОЛЛЯ</t>
  </si>
  <si>
    <t>СЛАВГОРОДСЬКА СЕЛИЩНА РАДА</t>
  </si>
  <si>
    <t>БЕГМА</t>
  </si>
  <si>
    <t>№ 259-18-VI</t>
  </si>
  <si>
    <t>НОВООЛЕКСАНДРОПІЛЬ</t>
  </si>
  <si>
    <t>ПЕРШОЗВАНІВКА</t>
  </si>
  <si>
    <t>№ 259-18/VI</t>
  </si>
  <si>
    <t>ПОЛЬОВЕ</t>
  </si>
  <si>
    <t>СЛАВГОРОД</t>
  </si>
  <si>
    <t>ТУРГЕНЄВКА</t>
  </si>
  <si>
    <t>СТАРОВИШНЕВЕЦЬКА СІЛЬСЬКА РАДА</t>
  </si>
  <si>
    <t>ВИШНЕВЕЦЬКЕ</t>
  </si>
  <si>
    <t>№ 154-18/VI</t>
  </si>
  <si>
    <t>КАТРАЖКА</t>
  </si>
  <si>
    <t>№ 157-18/VI</t>
  </si>
  <si>
    <t>НОВОПАВЛОГРАДСЬКЕ</t>
  </si>
  <si>
    <t>ПАРНЕ</t>
  </si>
  <si>
    <t>СТАРОВИШНЕВЕЦЬКЕ</t>
  </si>
  <si>
    <t>№ 141-14/V</t>
  </si>
  <si>
    <t>КОТЛЯРІВСЬКЕ</t>
  </si>
  <si>
    <t>№ 136-14/V</t>
  </si>
  <si>
    <t>МАЖАРИ</t>
  </si>
  <si>
    <t>РУДЕВО-МИКОЛАЇВКА</t>
  </si>
  <si>
    <t>СОЛОНЯНСЬКА СЕЛИЩНА РАДА</t>
  </si>
  <si>
    <t>БАШМАЧКА</t>
  </si>
  <si>
    <t>КАМ'ЯНО-ЗУБИЛІВКА</t>
  </si>
  <si>
    <t>ЛЮБОВ</t>
  </si>
  <si>
    <t>ПАНЬКОВЕ</t>
  </si>
  <si>
    <t>ШИРОКОПОЛЕ</t>
  </si>
  <si>
    <t>СОЛОНЯНСЬКИЙ РАЙОН</t>
  </si>
  <si>
    <t>БЕРЕЗНУВАТІВСЬКА СІЛЬСЬКА РАДА</t>
  </si>
  <si>
    <t>БЕРЕЗНУВАТІВКА</t>
  </si>
  <si>
    <t>226-17/VIII</t>
  </si>
  <si>
    <t>ЗВ-1200262692022</t>
  </si>
  <si>
    <t>№ 5-20/6</t>
  </si>
  <si>
    <t>МЕЖОВЕ</t>
  </si>
  <si>
    <t>ДОРОГАНІВКА</t>
  </si>
  <si>
    <t>ЧЕРВОНОКАМ'ЯНЕ</t>
  </si>
  <si>
    <t>ВІЙСЬКОВЕ</t>
  </si>
  <si>
    <t>ВОВНІГИ</t>
  </si>
  <si>
    <t>ГРОЗА</t>
  </si>
  <si>
    <t>ПЕТРО-СВИСТУНОВЕ</t>
  </si>
  <si>
    <t>ДЗЕРЖИНІВСЬКА СІЛЬСЬКА РАДА</t>
  </si>
  <si>
    <t>ГАННО-МУСІЇВКА</t>
  </si>
  <si>
    <t>№ 2-18/6</t>
  </si>
  <si>
    <t>ІВЕРСЬКЕ</t>
  </si>
  <si>
    <t>КАШКАРІВКА</t>
  </si>
  <si>
    <t>МАЛА КАЛИНІВКА</t>
  </si>
  <si>
    <t>МИКОЛО-МУСІЇВКА</t>
  </si>
  <si>
    <t>МИРОПІЛЬ</t>
  </si>
  <si>
    <t>ОСИПЕНКО</t>
  </si>
  <si>
    <t>РОЗТАННЯ</t>
  </si>
  <si>
    <t>ЄЛІЗАРІВСЬКА СІЛЬСЬКА РАДА</t>
  </si>
  <si>
    <t>ОРЛОВЕ</t>
  </si>
  <si>
    <t>6-46/УІІ</t>
  </si>
  <si>
    <t>ЗВ-1200262302022</t>
  </si>
  <si>
    <t>РЯСНЕ</t>
  </si>
  <si>
    <t>ЗВ-1200262632022</t>
  </si>
  <si>
    <t>СВЯТОВАСИЛІВКА</t>
  </si>
  <si>
    <t>ЗВ-1200262702022</t>
  </si>
  <si>
    <t>ЧОРНОПАРІВКА</t>
  </si>
  <si>
    <t>ЗВ-1200262602022</t>
  </si>
  <si>
    <t>ЗВ-1200262482022</t>
  </si>
  <si>
    <t>МАЛОЗАХАРИНЕ</t>
  </si>
  <si>
    <t>СОНЯЧНЕ</t>
  </si>
  <si>
    <t>ЗВОНЕЦЬКЕ</t>
  </si>
  <si>
    <t>ЗВОНЕЦЬКИЙ ХУТІР</t>
  </si>
  <si>
    <t>МИКІЛЬСЬКЕ-НА-ДНІПРІ</t>
  </si>
  <si>
    <t>ОРІХОВЕ</t>
  </si>
  <si>
    <t>МОПРІВСЬКА СІЛЬСЬКА РАДА</t>
  </si>
  <si>
    <t>№ 4-17/6</t>
  </si>
  <si>
    <t>СУДАНІВКА</t>
  </si>
  <si>
    <t>ТОВАРИСЬКИЙ ТРУД</t>
  </si>
  <si>
    <t>ТРАКТОРНЕ</t>
  </si>
  <si>
    <t>НАТАЛІВСЬКА СІЛЬСЬКА РАДА</t>
  </si>
  <si>
    <t>ЗВ-1200262622022</t>
  </si>
  <si>
    <t>ЗВ-1200262612022</t>
  </si>
  <si>
    <t>НЕЗАБУДИНЕ</t>
  </si>
  <si>
    <t>ЗВ-1200262542022</t>
  </si>
  <si>
    <t>ХИЖИНЕ</t>
  </si>
  <si>
    <t>31-50/УІІ</t>
  </si>
  <si>
    <t>ЗВ-1200262662022</t>
  </si>
  <si>
    <t>НОВОМАР'ЇВСЬКА СІЛЬСЬКА РАДА</t>
  </si>
  <si>
    <t>ЗВ-1200262682022</t>
  </si>
  <si>
    <t>НОВОМАР'ЇВКА</t>
  </si>
  <si>
    <t>ЗВ-1200262572022</t>
  </si>
  <si>
    <t>ЗВ-1200262512022</t>
  </si>
  <si>
    <t>ЧЕРНІГІВКА</t>
  </si>
  <si>
    <t>ЗВ-1200262652022</t>
  </si>
  <si>
    <t>НОВОПОКРОВСЬКА СЕЛИЩНА РАДА</t>
  </si>
  <si>
    <t>ДРУЖЕЛЮБІВКА</t>
  </si>
  <si>
    <t>№ 2-25/6</t>
  </si>
  <si>
    <t>МАЛИНОВЕ</t>
  </si>
  <si>
    <t>№ 2 25/УІ</t>
  </si>
  <si>
    <t>БУТОВИЧІВКА</t>
  </si>
  <si>
    <t>№ 8-33/6</t>
  </si>
  <si>
    <t>ГАРКУШИНЕ</t>
  </si>
  <si>
    <t>КВІТУЧЕ</t>
  </si>
  <si>
    <t>ПРОПАШНЕ</t>
  </si>
  <si>
    <t>БЕЗБОРОДЬКОВЕ</t>
  </si>
  <si>
    <t>КРУТЕ</t>
  </si>
  <si>
    <t>ПИСЬМЕЧЕВЕ</t>
  </si>
  <si>
    <t>ПШЕНИЧНЕ</t>
  </si>
  <si>
    <t>СТАРОДНІПРОВСЬКЕ</t>
  </si>
  <si>
    <t>ГАЙДАМАЦЬКЕ</t>
  </si>
  <si>
    <t>МИКІЛЬСЬКЕ</t>
  </si>
  <si>
    <t>НОВОТЕРНУВАТКА</t>
  </si>
  <si>
    <t>ПЕТРІВСЬКЕ</t>
  </si>
  <si>
    <t>ПРОМІНЬСЬКА СІЛЬСЬКА РАДА</t>
  </si>
  <si>
    <t>ГОЛУБИНІВКА</t>
  </si>
  <si>
    <t>ЗВ-1200262492022</t>
  </si>
  <si>
    <t>ДАЛЬНЄ</t>
  </si>
  <si>
    <t>ЗВ-1200262502022</t>
  </si>
  <si>
    <t>КАРАЙКОВЕ</t>
  </si>
  <si>
    <t>ЗВ-1200262582022</t>
  </si>
  <si>
    <t>МАТРОСОВЕ</t>
  </si>
  <si>
    <t>ЗВ-1200262522022</t>
  </si>
  <si>
    <t>ЗВ-1200262642022</t>
  </si>
  <si>
    <t>ЗВ-1200262672022</t>
  </si>
  <si>
    <t>АПОЛЛОНІВКА</t>
  </si>
  <si>
    <t>ГОНЧАРКА</t>
  </si>
  <si>
    <t>НАДІЇВКА</t>
  </si>
  <si>
    <t>СЕРГІЄВКА</t>
  </si>
  <si>
    <t>НОВОТАРАСІВКА</t>
  </si>
  <si>
    <t>СУРСЬКО-МИХАЙЛІВКА</t>
  </si>
  <si>
    <t>ТРИТУЗНЕ</t>
  </si>
  <si>
    <t>ШЕСТИПІЛЛЯ</t>
  </si>
  <si>
    <t>СОФІЇВСЬКИЙ РАЙОН</t>
  </si>
  <si>
    <t>ДЕВЛАДІВСЬКА СІЛЬСЬКА РАДА</t>
  </si>
  <si>
    <t>ВЕСЕЛЕ ПОЛЕ</t>
  </si>
  <si>
    <t>ТОВ"БЮРО ОЦІНКИ"</t>
  </si>
  <si>
    <t>№ 215-18/VI</t>
  </si>
  <si>
    <t>ГОНЧАРОВЕ</t>
  </si>
  <si>
    <t>ГРУШКИ</t>
  </si>
  <si>
    <t>№ 223-19/VI</t>
  </si>
  <si>
    <t>ДЕВЛАДОВЕ</t>
  </si>
  <si>
    <t>№1095-16/VIII</t>
  </si>
  <si>
    <t>ЗВ-12000116023</t>
  </si>
  <si>
    <t>ЖОВТНЕВА СІЛЬСЬКА РАДА</t>
  </si>
  <si>
    <t>ВАКУЛОВЕ</t>
  </si>
  <si>
    <t>№ 173-18/VI</t>
  </si>
  <si>
    <t>№ 174-18/VI</t>
  </si>
  <si>
    <t>КАЛАШНИКИ</t>
  </si>
  <si>
    <t>ЯВДОХІВКА</t>
  </si>
  <si>
    <t>ЗАПОРІЗЬКА СІЛЬСЬКА РАДА</t>
  </si>
  <si>
    <t>№ 180-19/VI</t>
  </si>
  <si>
    <t>КАМ'ЯНСЬКА СІЛЬСЬКА РАДА</t>
  </si>
  <si>
    <t>№ 1221-15/VIII</t>
  </si>
  <si>
    <t>ЗВ-1200163012023</t>
  </si>
  <si>
    <t>ІЗЛУЧИСТЕ</t>
  </si>
  <si>
    <t>№ 1220-15/VIII</t>
  </si>
  <si>
    <t>ЗВ-1200163042023</t>
  </si>
  <si>
    <t>№ 1219-15/VIII</t>
  </si>
  <si>
    <t>ЗВ-1200163082023</t>
  </si>
  <si>
    <t>НОВОХОРТИЦЯ</t>
  </si>
  <si>
    <t>№ 1218-15/VIII</t>
  </si>
  <si>
    <t>ЗВ-1200163102023</t>
  </si>
  <si>
    <t>№ 1217-15/VIII</t>
  </si>
  <si>
    <t>ЗВ-1200162962023</t>
  </si>
  <si>
    <t>МАР'Є-ДМИТРІВСЬКА СІЛЬСЬКА РАДА</t>
  </si>
  <si>
    <t>№ 200-15/VI</t>
  </si>
  <si>
    <t>КОВАЛЕВЕ</t>
  </si>
  <si>
    <t>№ 183-17/VI</t>
  </si>
  <si>
    <t>МАР'Є-ДМИТРІВКА</t>
  </si>
  <si>
    <t>СПОКОЙСТВІЄ</t>
  </si>
  <si>
    <t>ЧЕРВОНЕ ПОЛЕ</t>
  </si>
  <si>
    <t>ВІЛЬНЕ ЖИТТЯ</t>
  </si>
  <si>
    <t>№ 307-23/VI</t>
  </si>
  <si>
    <t>№ 304-22/VI</t>
  </si>
  <si>
    <t>КАТЕРИНО-НАТАЛІВКА</t>
  </si>
  <si>
    <t>НАЗАРІВКА</t>
  </si>
  <si>
    <t>НЕПЕРЕМОЖНЕ</t>
  </si>
  <si>
    <t>ОЛЕКСАНДРО-БІЛІВКА</t>
  </si>
  <si>
    <t>НОВОВАСИЛІВСЬКА СІЛЬСЬКА РАДА</t>
  </si>
  <si>
    <t>БАЗАВЛУЧОК</t>
  </si>
  <si>
    <t>№ 230-18/VI</t>
  </si>
  <si>
    <t>НОВІ КОВНА</t>
  </si>
  <si>
    <t>№ 234-19/VI</t>
  </si>
  <si>
    <t>НОВОВІТЕБСЬКЕ</t>
  </si>
  <si>
    <t>НОВОПОДІЛЬСЬКЕ</t>
  </si>
  <si>
    <t>ОДРУБОК</t>
  </si>
  <si>
    <t>НОВООЛЕКСІЇВСЬКА СІЛЬСЬКА РАДА</t>
  </si>
  <si>
    <t>НОВОЮЛІВСЬКА СІЛЬСЬКА РАДА</t>
  </si>
  <si>
    <t>АВДОТІВКА</t>
  </si>
  <si>
    <t>№ 193-19/VI</t>
  </si>
  <si>
    <t>НОВОЮЛІВКА</t>
  </si>
  <si>
    <t>№ 206-20/VI</t>
  </si>
  <si>
    <t>ОРДО-ВАСИЛІВСЬКА СІЛЬСЬКА РАДА</t>
  </si>
  <si>
    <t>№ 5281-16/VI</t>
  </si>
  <si>
    <t>ЗАВ'ЯЛІВКА</t>
  </si>
  <si>
    <t>КОДАК</t>
  </si>
  <si>
    <t>№ 278-17/VI</t>
  </si>
  <si>
    <t>МАР'Є-КОСТЯНТИНІВКА</t>
  </si>
  <si>
    <t>МОТИНА-БАЛКА</t>
  </si>
  <si>
    <t>НОВОМИХАЙЛІВКА</t>
  </si>
  <si>
    <t>ОРДО-ВАСИЛІВКА</t>
  </si>
  <si>
    <t>АНДРІЄВКА</t>
  </si>
  <si>
    <t>№ 220-18/VI</t>
  </si>
  <si>
    <t>№ 182-17/VI</t>
  </si>
  <si>
    <t>ГАННО-МИКОЛАЄВКА</t>
  </si>
  <si>
    <t>№ 221-18/VI</t>
  </si>
  <si>
    <t>ЛЮБЕ</t>
  </si>
  <si>
    <t>№ 186-17/VI</t>
  </si>
  <si>
    <t>МАКОРТИ</t>
  </si>
  <si>
    <t>№161-5/VIII</t>
  </si>
  <si>
    <t>№ 184-17/VI</t>
  </si>
  <si>
    <t>ПОТОЦЬКЕ</t>
  </si>
  <si>
    <t>№ 230-19/VI</t>
  </si>
  <si>
    <t>ЮЖНЕ</t>
  </si>
  <si>
    <t>№ 185-17/VI</t>
  </si>
  <si>
    <t>СОФІЇВСЬКА СЕЛИЩНА РАДА</t>
  </si>
  <si>
    <t>№ 1493-22/VI</t>
  </si>
  <si>
    <t>№ 1495-24/VI</t>
  </si>
  <si>
    <t>№ 1494-23/VI</t>
  </si>
  <si>
    <t>ТОМАКІВСЬКИЙ РАЙОН</t>
  </si>
  <si>
    <t>ВИВОДІВСЬКА СІЛЬСЬКА РАДА</t>
  </si>
  <si>
    <t>ВИВОДОВЕ</t>
  </si>
  <si>
    <t>№ 186-21/VI</t>
  </si>
  <si>
    <t>ГЛУХЕ</t>
  </si>
  <si>
    <t>ЖМЕРИНЕ</t>
  </si>
  <si>
    <t>СТРЮКІВКА</t>
  </si>
  <si>
    <t>ВИЩЕТАРАСІВСЬКА СІЛЬСЬКА РАДА</t>
  </si>
  <si>
    <t>ВИЩЕТАРАСІВКА</t>
  </si>
  <si>
    <t>№ 158-18/VI</t>
  </si>
  <si>
    <t>ТОМАКІВСЬКА СЕЛИЩНА РАДА</t>
  </si>
  <si>
    <t>ГРУШЕВЕ</t>
  </si>
  <si>
    <t>ЗАПОРІЗЬКА БАЛКА</t>
  </si>
  <si>
    <t>УРОЖАЙНЕ</t>
  </si>
  <si>
    <t>ВЕСЕЛИЙ ЯР</t>
  </si>
  <si>
    <t>КРАСНОПІЛЬ</t>
  </si>
  <si>
    <t>НОВОКРАСНОПІЛЬ</t>
  </si>
  <si>
    <t>№ 191-22/VI</t>
  </si>
  <si>
    <t>ПРОГРЕС</t>
  </si>
  <si>
    <t>КИСЛИЧУВАТА</t>
  </si>
  <si>
    <t>КИТАЙГОРОДКА</t>
  </si>
  <si>
    <t>МИРІВСЬКА СІЛЬСЬКА РАДА</t>
  </si>
  <si>
    <t>ВЕСЕЛА ФЕДОРІВКА</t>
  </si>
  <si>
    <t>№ 215-16/VI</t>
  </si>
  <si>
    <t>МИРОВЕ</t>
  </si>
  <si>
    <t>НАСТАСІВКА</t>
  </si>
  <si>
    <t>ТОПИЛА</t>
  </si>
  <si>
    <t>ГАРБУЗІВКА</t>
  </si>
  <si>
    <t>НОВОКАТЬОЩИНЕ</t>
  </si>
  <si>
    <t>ЧАЙКИ</t>
  </si>
  <si>
    <t>НОВОКИЇВСЬКА СІЛЬСЬКА РАДА</t>
  </si>
  <si>
    <t>№ 274-21/VI</t>
  </si>
  <si>
    <t>ДОБРА НАДІЯ</t>
  </si>
  <si>
    <t>НОВОКАМ'ЯНКА</t>
  </si>
  <si>
    <t>НОВОКИЇВКА</t>
  </si>
  <si>
    <t>БАРКОВЕ</t>
  </si>
  <si>
    <t>КАТЬОЩИНЕ</t>
  </si>
  <si>
    <t>ЗАЛЕЛІЯ</t>
  </si>
  <si>
    <t>НЕТЕСІВКА</t>
  </si>
  <si>
    <t>ПОМАЗАНІВКА</t>
  </si>
  <si>
    <t>ЦАРИЧАНСЬКИЙ РАЙОН</t>
  </si>
  <si>
    <t>ПРОТОЧІ</t>
  </si>
  <si>
    <t>№ 254-19/VI</t>
  </si>
  <si>
    <t>КИТАЙГОРОД</t>
  </si>
  <si>
    <t>№ 341-26/VI</t>
  </si>
  <si>
    <t>ЛЯШКІВКА</t>
  </si>
  <si>
    <t>НАЗАРЕНКИ</t>
  </si>
  <si>
    <t>ОРЛІВКА</t>
  </si>
  <si>
    <t>ШАРІВКА</t>
  </si>
  <si>
    <t>МОГИЛІВСЬКА СІЛЬСЬКА РАДА</t>
  </si>
  <si>
    <t>МОГИЛІВ</t>
  </si>
  <si>
    <t>№ 244-24/VI</t>
  </si>
  <si>
    <t>НОВОПІДКРЯЗЬКА СІЛЬСЬКА РАДА</t>
  </si>
  <si>
    <t>НОВОПІДКРЯЖ</t>
  </si>
  <si>
    <t>№ 186-VI/20</t>
  </si>
  <si>
    <t>СУПИНА</t>
  </si>
  <si>
    <t>КРАВЦІВКА</t>
  </si>
  <si>
    <t>№ 239-22/VI</t>
  </si>
  <si>
    <t>РИБАЛКИ</t>
  </si>
  <si>
    <t>ЩЕРБИНІВКА</t>
  </si>
  <si>
    <t>ЦИБУЛЬКІВСЬКА СІЛЬСЬКА РАДА</t>
  </si>
  <si>
    <t>ЄГОРИНЕ</t>
  </si>
  <si>
    <t>№ 157-21/VI</t>
  </si>
  <si>
    <t>ЗУБКІВКА</t>
  </si>
  <si>
    <t>МОЛОДІЖНЕ</t>
  </si>
  <si>
    <t>САЛІВКА</t>
  </si>
  <si>
    <t>ЦИБУЛЬКІВКА</t>
  </si>
  <si>
    <t>ЦАРИЧАНСЬКА СЕЛИЩНА РАДА</t>
  </si>
  <si>
    <t>БАБАЙКІВКА</t>
  </si>
  <si>
    <t>ТОВ "ЛЕНД.КОМ"</t>
  </si>
  <si>
    <t>№ 1603-22/VIII</t>
  </si>
  <si>
    <t>ІВАНО-ЯРИЗІВКА</t>
  </si>
  <si>
    <t>КУЩІВКА</t>
  </si>
  <si>
    <t>НОВОСТРОЇВКА</t>
  </si>
  <si>
    <t>ЗАОРІЛЛЯ</t>
  </si>
  <si>
    <t>ЧЕРВОНА ОРІЛЬКА</t>
  </si>
  <si>
    <t>ПРЯДІВКА</t>
  </si>
  <si>
    <t>ДРАГІВКА</t>
  </si>
  <si>
    <t>ЛИСКІВКА</t>
  </si>
  <si>
    <t>ПИЛИПІВКА</t>
  </si>
  <si>
    <t>СЕЛЯНІВКА</t>
  </si>
  <si>
    <t>ТУРОВЕ</t>
  </si>
  <si>
    <t>НЕНАДІВКА</t>
  </si>
  <si>
    <t>ЦАРИЧАНКА</t>
  </si>
  <si>
    <t>ШИРОКІВСЬКИЙ РАЙОН</t>
  </si>
  <si>
    <t>18.10.2012 №161-22/VI</t>
  </si>
  <si>
    <t>ВЕСЕЛИЙ СТАВ</t>
  </si>
  <si>
    <t>№ 171-23/VI</t>
  </si>
  <si>
    <t>ГОРОДУВАТКА</t>
  </si>
  <si>
    <t>МОГИЛІВКА</t>
  </si>
  <si>
    <t>РАДЕВИЧЕВЕ</t>
  </si>
  <si>
    <t>ЗЕЛЕНОБАЛКІВСЬКА СІЛЬСЬКА РАДА</t>
  </si>
  <si>
    <t>ЗЕЛЕНА БАЛКА</t>
  </si>
  <si>
    <t>№ 323-23/VI</t>
  </si>
  <si>
    <t>КУРГАНКА</t>
  </si>
  <si>
    <t>МАКАРІВКА</t>
  </si>
  <si>
    <t>ЧЕРВОНИЙ РАНОК</t>
  </si>
  <si>
    <t>ШВЕДОВЕ</t>
  </si>
  <si>
    <t>№94-3/УІІІ</t>
  </si>
  <si>
    <t>ЗВ-1215380142021</t>
  </si>
  <si>
    <t>№96-3/УІІІ</t>
  </si>
  <si>
    <t>ЗВ-1215380182021</t>
  </si>
  <si>
    <t>КАРПІВКА</t>
  </si>
  <si>
    <t>198-7/YII</t>
  </si>
  <si>
    <t>ЗВ-1207438602018</t>
  </si>
  <si>
    <t>№ 293-15/VI</t>
  </si>
  <si>
    <t>РОЗІВКА</t>
  </si>
  <si>
    <t>№93-3/УІІІ</t>
  </si>
  <si>
    <t>ЗВ-1215380112021</t>
  </si>
  <si>
    <t>ТИХИЙ СТАВ</t>
  </si>
  <si>
    <t>Т ОВ "Прима-КР"</t>
  </si>
  <si>
    <t>576-23/УІІ</t>
  </si>
  <si>
    <t>ЗВ-1211980822029</t>
  </si>
  <si>
    <t>№95-3/УІІІ</t>
  </si>
  <si>
    <t>ЗВ-1215368252021</t>
  </si>
  <si>
    <t>ШИРОКА ДАЧА</t>
  </si>
  <si>
    <t>НОВОЛАТІВСЬКА СІЛЬСЬКА РАДА</t>
  </si>
  <si>
    <t>ТОВ "ПРИМА-КР"</t>
  </si>
  <si>
    <t>1169-48/УІІ</t>
  </si>
  <si>
    <t>ЗВ-1214101432020</t>
  </si>
  <si>
    <t>Т ОВ "КРІКОН-ГЕО"</t>
  </si>
  <si>
    <t>1066-44/УІІ</t>
  </si>
  <si>
    <t>ЗВ-1213509702020</t>
  </si>
  <si>
    <t>НОВОЛАТІВКА</t>
  </si>
  <si>
    <t>1067-44/УІІ</t>
  </si>
  <si>
    <t>ЗВ-1213531422020</t>
  </si>
  <si>
    <t>1097-45/УІІ</t>
  </si>
  <si>
    <t>ЗВ-1213530932020</t>
  </si>
  <si>
    <t>СТАРОДОБРОВІЛЬСЬКЕ</t>
  </si>
  <si>
    <t>1068-44/УІІ</t>
  </si>
  <si>
    <t>ЗВ-1213526812020</t>
  </si>
  <si>
    <t>НОВОМАЛИНІВСЬКА СІЛЬСЬКА РАДА</t>
  </si>
  <si>
    <t>ДЕМ'ЯНІВКА</t>
  </si>
  <si>
    <t>№ 265-27/VI</t>
  </si>
  <si>
    <t>ЗЕЛЕНИЙ СТАВ</t>
  </si>
  <si>
    <t>№ 264-27/VI</t>
  </si>
  <si>
    <t>КАЗАНКІВКА</t>
  </si>
  <si>
    <t>№ 266-27/VI</t>
  </si>
  <si>
    <t>НОВОМАЛИНІВКА</t>
  </si>
  <si>
    <t>ПЛУГАТАР</t>
  </si>
  <si>
    <t>ПОЛТАВКА</t>
  </si>
  <si>
    <t>ШИРОКА ДОЛИНА</t>
  </si>
  <si>
    <t>ЯВДОТІВКА</t>
  </si>
  <si>
    <t>ГРЕЧАНІ ПОДИ</t>
  </si>
  <si>
    <t>КРАСНИЙ ПІД</t>
  </si>
  <si>
    <t>СВИСТУНОВЕ</t>
  </si>
  <si>
    <t>КРАВЦІ</t>
  </si>
  <si>
    <t>КРЯЖОВЕ</t>
  </si>
  <si>
    <t>ПОДОВЕ</t>
  </si>
  <si>
    <t>ПОЛОГИ</t>
  </si>
  <si>
    <t>ЧАПАЄВСЬКА СІЛЬСЬКА РАДА</t>
  </si>
  <si>
    <t>№ 178-22/VI</t>
  </si>
  <si>
    <t>ВЕСЕЛА ДАЧА</t>
  </si>
  <si>
    <t>КОШОВЕ</t>
  </si>
  <si>
    <t>№179-22/VI</t>
  </si>
  <si>
    <t>ОДРАДНЕ</t>
  </si>
  <si>
    <t>ПОДИДАР</t>
  </si>
  <si>
    <t>ШЕСТІРНЯНСЬКА СІЛЬСЬКА РАДА</t>
  </si>
  <si>
    <t>№ 129-15/VI</t>
  </si>
  <si>
    <t>НОВОКУРСЬКЕ</t>
  </si>
  <si>
    <t>ШЕСТІРНЯ</t>
  </si>
  <si>
    <t>ШИРОКІВСЬКА СЕЛИЩНА РАДА</t>
  </si>
  <si>
    <t>385-19/VII</t>
  </si>
  <si>
    <t>ЗВ-1208082022019</t>
  </si>
  <si>
    <t>ЮР!ЇВСЬКИЙ РАЙОН</t>
  </si>
  <si>
    <t>ВЕРБСЬКЕ</t>
  </si>
  <si>
    <t>№ 218-20/VI</t>
  </si>
  <si>
    <t>ВЕСЕЛА ГІРКА</t>
  </si>
  <si>
    <t>В'ЯЗІВСЬКЕ-ВОДЯНЕ</t>
  </si>
  <si>
    <t>ПРИЗОВЕ</t>
  </si>
  <si>
    <t>ШИРОКА БАЛКА</t>
  </si>
  <si>
    <t>ЮР'ЇВСЬКЕ</t>
  </si>
  <si>
    <t>ВЕРБУВАТІВСЬКА СІЛЬСЬКА РАДА</t>
  </si>
  <si>
    <t>ВЕРБУВАТІВКА</t>
  </si>
  <si>
    <t>№ 121-16/VI</t>
  </si>
  <si>
    <t>НИЖНЯНКА</t>
  </si>
  <si>
    <t>ЖЕМЧУЖНЕНСЬКА СІЛЬСЬКА РАДА</t>
  </si>
  <si>
    <t>ВАРЛАМІВКА</t>
  </si>
  <si>
    <t>№ 189-20/VI</t>
  </si>
  <si>
    <t>ЖЕМЧУЖНЕ</t>
  </si>
  <si>
    <t>КІНДРАТІВКА</t>
  </si>
  <si>
    <t>НОВОВ'ЯЗІВСЬКА СІЛЬСЬКА РАДА</t>
  </si>
  <si>
    <t>№ 120-16/VI</t>
  </si>
  <si>
    <t>№ 118-15/VI</t>
  </si>
  <si>
    <t>НОВОВ'ЯЗІВСЬКЕ</t>
  </si>
  <si>
    <t>ОРЛІВСЬКЕ</t>
  </si>
  <si>
    <t>НОВОІВАНІВСЬКЕ</t>
  </si>
  <si>
    <t>№ 101-17/VI</t>
  </si>
  <si>
    <t>НОВОТИМОФІЄВСЬКЕ</t>
  </si>
  <si>
    <t>№ 102-17/VI</t>
  </si>
  <si>
    <t>№ 130-18/VI</t>
  </si>
  <si>
    <t>ОЛЕКСІЇВСЬКА СІЛЬСЬКА РАДА</t>
  </si>
  <si>
    <t>НОВОЧОРНОГЛАЗІВСЬКЕ</t>
  </si>
  <si>
    <t>№ 155-16/VI</t>
  </si>
  <si>
    <t>№ 198-20/VI</t>
  </si>
  <si>
    <t>СОКІЛЬСЬКЕ</t>
  </si>
  <si>
    <t>БІЛОЗЕРСЬКЕ</t>
  </si>
  <si>
    <t>№ 114/15/VI</t>
  </si>
  <si>
    <t>ГОЛУБІВСЬКЕ</t>
  </si>
  <si>
    <t>НОВОМОСКОВСЬКЕ</t>
  </si>
  <si>
    <t>ЧАПЛИНСЬКА СІЛЬСЬКА РАДА</t>
  </si>
  <si>
    <t>ЧЕРНЯВЩАНСЬКА СІЛЬСЬКА РАДА</t>
  </si>
  <si>
    <t>ТЕРНИ</t>
  </si>
  <si>
    <t>№ 186-19/VI</t>
  </si>
  <si>
    <t>ЧЕРНЯВЩИНА</t>
  </si>
  <si>
    <t>ЧОРНОГЛАЗІВКА</t>
  </si>
  <si>
    <t>НОВОШАНДРІВКА</t>
  </si>
  <si>
    <t>№ 150-20/VI</t>
  </si>
  <si>
    <t>ШАНДРІВКА</t>
  </si>
  <si>
    <t>ЮР'ЇВСЬКА СЕЛИЩНА РАДА</t>
  </si>
  <si>
    <t>БРАЗОЛОВЕ</t>
  </si>
  <si>
    <t>ІВАНО-МЕЖИРІЦЬКЕ</t>
  </si>
  <si>
    <t>ВІЛЬНОГІРСЬК</t>
  </si>
  <si>
    <t>ВІЛЬНОГІРСЬКА МІСЬКА РАДА</t>
  </si>
  <si>
    <t>719-25/VIII</t>
  </si>
  <si>
    <t>ЗВ-1200021142023</t>
  </si>
  <si>
    <t>ДНІПРОДЗЕРЖИНСЬК</t>
  </si>
  <si>
    <t>КАМ'ЯНСЬКА МІСЬКА РАДА</t>
  </si>
  <si>
    <t>ТОВ "КМІС"</t>
  </si>
  <si>
    <t>1975-44/VIІ</t>
  </si>
  <si>
    <t>ЗВ-1214330912020</t>
  </si>
  <si>
    <t>КАРНАУХІВКА</t>
  </si>
  <si>
    <t>ПП "Лада"</t>
  </si>
  <si>
    <t>№ 842-38/VI</t>
  </si>
  <si>
    <t>ДНІПРОПЕТРОВСЬК</t>
  </si>
  <si>
    <t>ДНІПРОПЕТРОВСЬКА МІСЬКА РАДА</t>
  </si>
  <si>
    <t>АВІАТОРСЬКЕ</t>
  </si>
  <si>
    <t>Український Державний науково-дослідний інститут проектування міст " Діпромісто " ім. Ю.М. Білоконя</t>
  </si>
  <si>
    <t>4/65</t>
  </si>
  <si>
    <t>ДНІПРО</t>
  </si>
  <si>
    <t>12/57</t>
  </si>
  <si>
    <t>ЗВ-1215050902021</t>
  </si>
  <si>
    <t>ЖОВТІ ВОДИ</t>
  </si>
  <si>
    <t>ЖОВТОВОДСЬКА МІСЬКА РАДА</t>
  </si>
  <si>
    <t>№ 104-6/VI</t>
  </si>
  <si>
    <t>СУХА БАЛКА</t>
  </si>
  <si>
    <t>№104-6/VI</t>
  </si>
  <si>
    <t>КРИВИЙ РІГ</t>
  </si>
  <si>
    <t>КРИВОРІЗЬКА МІСЬКА РАДА</t>
  </si>
  <si>
    <t>№1661-XXIX/VI</t>
  </si>
  <si>
    <t>ГІРНИЦЬКЕ</t>
  </si>
  <si>
    <t>ЗВ-1200073952023</t>
  </si>
  <si>
    <t>ТЕРНУВАТИЙ КУТ</t>
  </si>
  <si>
    <t>МАРГАНЕЦЬ</t>
  </si>
  <si>
    <t>МАРГАНЕЦЬКА МІСЬКА РАДА</t>
  </si>
  <si>
    <t>845-25/VIІ</t>
  </si>
  <si>
    <t>864-45/VIII</t>
  </si>
  <si>
    <t>НІКОПОЛЬСЬКА МІСЬКА РАДА</t>
  </si>
  <si>
    <t>НІКОПОЛЬ</t>
  </si>
  <si>
    <t>11-22/VIII</t>
  </si>
  <si>
    <t>НОВОМОСКОВСЬКА МІСЬКА РАДА</t>
  </si>
  <si>
    <t>НОВОМОСКОВСЬК</t>
  </si>
  <si>
    <t>697-10/VIII</t>
  </si>
  <si>
    <t>ОРДЖОНІКІДЗЕ</t>
  </si>
  <si>
    <t>ОРДЖОНІКІДЗЕВСЬКА МІСЬКА РАДА</t>
  </si>
  <si>
    <t>ПОКРОВ</t>
  </si>
  <si>
    <t>ЧОРТОМЛИК</t>
  </si>
  <si>
    <t>ПАВЛОГРАД</t>
  </si>
  <si>
    <t>ПАВЛОГРАДСЬКА МІСЬКА РАДА</t>
  </si>
  <si>
    <t>ПЕРШОТРАВЕНСЬК</t>
  </si>
  <si>
    <t>ПЕРШОТРАВЕНСЬКА МІСЬКА РАДА</t>
  </si>
  <si>
    <t>№ 94-19/VIII</t>
  </si>
  <si>
    <t>СИНЕЛЬНИКОВЕ</t>
  </si>
  <si>
    <t>СИНЕЛЬНИКІВСЬКА МІСЬКА РАДА</t>
  </si>
  <si>
    <t>№ 287-18</t>
  </si>
  <si>
    <t>ТЕРНІВСЬКА МІСЬКА РАДА</t>
  </si>
  <si>
    <t>ТОВ " Інститут Ефективних Технологій - Сателіт"</t>
  </si>
  <si>
    <t>337-17/VIII</t>
  </si>
  <si>
    <t>№ 159-17/VI</t>
  </si>
  <si>
    <t>№ 293-21/VI</t>
  </si>
  <si>
    <t>СТЕПОВА СІЛЬСЬКА РАДА</t>
  </si>
  <si>
    <t>№ 204-20/VI</t>
  </si>
  <si>
    <t>№ 230-23/VI</t>
  </si>
  <si>
    <t>№ 98-16/VI</t>
  </si>
  <si>
    <t>КИСЛИЧУВАТСЬКА СІЛЬСЬКА РАДА</t>
  </si>
  <si>
    <t>КИТАЙГОРІДСЬКА СІЛЬСЬКА РАДА</t>
  </si>
  <si>
    <t>№ 165-15/VI</t>
  </si>
  <si>
    <t>№ 140-17/VI</t>
  </si>
  <si>
    <t>№ 425/16/V</t>
  </si>
  <si>
    <t>№ 168-13/VI</t>
  </si>
  <si>
    <t>АДАМІВСЬКА СІЛЬСЬКА РАДА</t>
  </si>
  <si>
    <t>№ 2-20/6</t>
  </si>
  <si>
    <t>БИКІВСЬКА СІЛЬСЬКА РАДА</t>
  </si>
  <si>
    <t>№ 2-17/6</t>
  </si>
  <si>
    <t>БОЛТИШКІВСЬКА СІЛЬСЬКА РАДА</t>
  </si>
  <si>
    <t>№ 1-20/6</t>
  </si>
  <si>
    <t>№ 1-20/VI</t>
  </si>
  <si>
    <t>№5-21/6</t>
  </si>
  <si>
    <t>КАТЕРИНОПІЛЬСЬКА СІЛЬСЬКА РАДА</t>
  </si>
  <si>
    <t>№ 04-21/6</t>
  </si>
  <si>
    <t>№ 05-21/6</t>
  </si>
  <si>
    <t>КУДАШІВСЬКА СІЛЬСЬКА РАДА</t>
  </si>
  <si>
    <t>№ 13-23/6</t>
  </si>
  <si>
    <t>№ 03-XVIII/VI</t>
  </si>
  <si>
    <t>ЩОРСЬКА СЕЛИЩНА РАДА</t>
  </si>
  <si>
    <t>№ 11-23/6</t>
  </si>
  <si>
    <t>№230-23/YI</t>
  </si>
  <si>
    <t>№375-26/VI</t>
  </si>
  <si>
    <t>№ 151-21/YI</t>
  </si>
  <si>
    <t>№ 150-21/YI</t>
  </si>
  <si>
    <t>БАШМАЧАНСЬКА СІЛЬСЬКА РАДА</t>
  </si>
  <si>
    <t>№ 7-19/6</t>
  </si>
  <si>
    <t>ВІЙСЬКОВА СІЛЬСЬКА РАДА</t>
  </si>
  <si>
    <t>№ 24/6</t>
  </si>
  <si>
    <t>№ 3-24/VI</t>
  </si>
  <si>
    <t>МАЛОЗАХАРИНСЬКА СІЛЬСЬКА РАДА</t>
  </si>
  <si>
    <t>МИКІЛЬСЬКА СІЛЬСЬКА РАДА</t>
  </si>
  <si>
    <t>№ 9-17/6</t>
  </si>
  <si>
    <t>ПИСЬМЕЧІВСЬКА СІЛЬСЬКА РАДА</t>
  </si>
  <si>
    <t>№ 6-20/6</t>
  </si>
  <si>
    <t>ПРИВІЛЬНЯНСЬКА СІЛЬСЬКА РАДА</t>
  </si>
  <si>
    <t>№ 6-28/6</t>
  </si>
  <si>
    <t>№ 23-25/VI</t>
  </si>
  <si>
    <t>956-25/VIII</t>
  </si>
  <si>
    <t>СУРСЬКО-МИХАЙЛІВСЬКА СІЛЬСЬКА РАДА</t>
  </si>
  <si>
    <t>№ 8-17/6</t>
  </si>
  <si>
    <t>ШИРОЧАНСЬКА СІЛЬСЬКА РАДА</t>
  </si>
  <si>
    <t>3 600</t>
  </si>
  <si>
    <t>2 400</t>
  </si>
  <si>
    <t>5 400</t>
  </si>
  <si>
    <t>8 800</t>
  </si>
  <si>
    <t>№ 492-19/V</t>
  </si>
  <si>
    <t>№ 222-18/VI</t>
  </si>
  <si>
    <t>Назва району (нова)</t>
  </si>
  <si>
    <t>Назва адміністративного району (стара)</t>
  </si>
  <si>
    <t>Внесено відомості про НГО до відомостей ДЗК (позначити 1)</t>
  </si>
  <si>
    <t>Не внесено відомості про НГО до відомостей ДЗК (позначити 1)</t>
  </si>
  <si>
    <t>Розробник тезнічної документації з нормативної грошової оцінки</t>
  </si>
  <si>
    <t>Рік проведення НГО
 (дата оцінки)</t>
  </si>
  <si>
    <t>Номер рішення ОМС</t>
  </si>
  <si>
    <t>Дата закінчення актуальності ТД з НГО (7 років відповідно до ст. 18 ЗУ "Про оцінку земель")</t>
  </si>
  <si>
    <t>Інформація про оновленя НГО (наявність рішення ОМС, Договору на проведенгя НГО)</t>
  </si>
  <si>
    <t>НГО проведена на всю територію територіальної громади 
 (позначати тільки "ТАК", у разі відсутності НГО на всю теритрію - поле пусте)</t>
  </si>
  <si>
    <t>Порядок 489</t>
  </si>
  <si>
    <t>Наявна ТД з НГО у Державному фонді документації з землеустрою та оцінки земель</t>
  </si>
  <si>
    <t>Населений пунк розташований на ТОТ, деокупованих територіях, відсутня ТД (позначити 1)</t>
  </si>
  <si>
    <t>Знаходиться у фонді документації (зазначити "1" якщо так)</t>
  </si>
  <si>
    <t>Перетворено в електронний вигляд (зазначити "1" якщо так)</t>
  </si>
  <si>
    <t>Наявна ТД з НГО у Фонді документації з землеустрою та оцінки земель в ПАПЕРОВОМУ виляді (зазначати "1", якщо так)</t>
  </si>
  <si>
    <t>"Наявна ТД з НГО у Фонді документації з землеустрою та оцінки земель в СКАНОВАНОМУ виляді 
 КАРТОГРАФІЧНІ матеріали (карти, схеми) (зазначати ""1"", якщо так)"</t>
  </si>
  <si>
    <t>Наявність договру на проведення НГО населеного пункту (вказувати до моменту затвердження ТД за таким договором) (зазначати "1", якщо так)</t>
  </si>
  <si>
    <t>Відділ</t>
  </si>
  <si>
    <t>В паперовій формі (якщо так позначити 1)</t>
  </si>
  <si>
    <t>В сканованому вигляді у форматі pdf (якщо так позначити 1)</t>
  </si>
  <si>
    <t>Відділ 4</t>
  </si>
  <si>
    <t>1 740</t>
  </si>
  <si>
    <t>11 490</t>
  </si>
  <si>
    <t>27 490</t>
  </si>
  <si>
    <t>1 850</t>
  </si>
  <si>
    <t>8 250</t>
  </si>
  <si>
    <t>2 070</t>
  </si>
  <si>
    <t>5 410</t>
  </si>
  <si>
    <t>4 210</t>
  </si>
  <si>
    <t>3 660</t>
  </si>
  <si>
    <t>4 260</t>
  </si>
  <si>
    <t>17 600</t>
  </si>
  <si>
    <t>5 360</t>
  </si>
  <si>
    <t>19 540</t>
  </si>
  <si>
    <t>5 100</t>
  </si>
  <si>
    <t>5 790</t>
  </si>
  <si>
    <t>1 470</t>
  </si>
  <si>
    <t>1 340</t>
  </si>
  <si>
    <t>3 370</t>
  </si>
  <si>
    <t>31 130</t>
  </si>
  <si>
    <t>5 230</t>
  </si>
  <si>
    <t>28 290</t>
  </si>
  <si>
    <t>4 160</t>
  </si>
  <si>
    <t>12 580</t>
  </si>
  <si>
    <t>9 250</t>
  </si>
  <si>
    <t>5 290</t>
  </si>
  <si>
    <t>6 870</t>
  </si>
  <si>
    <t>23 710</t>
  </si>
  <si>
    <t>5 590</t>
  </si>
  <si>
    <t>10 080</t>
  </si>
  <si>
    <t>1 750</t>
  </si>
  <si>
    <t>2 730</t>
  </si>
  <si>
    <t>11 710</t>
  </si>
  <si>
    <t>2 900</t>
  </si>
  <si>
    <t>17 850</t>
  </si>
  <si>
    <t>7 700</t>
  </si>
  <si>
    <t>Відділ 8</t>
  </si>
  <si>
    <t>5 620</t>
  </si>
  <si>
    <t>7 230</t>
  </si>
  <si>
    <t>3 500</t>
  </si>
  <si>
    <t>2 100</t>
  </si>
  <si>
    <t>3 510</t>
  </si>
  <si>
    <t>81 780</t>
  </si>
  <si>
    <t>4 500</t>
  </si>
  <si>
    <t>11 300</t>
  </si>
  <si>
    <t>6 200</t>
  </si>
  <si>
    <t>10 740</t>
  </si>
  <si>
    <t>9 000</t>
  </si>
  <si>
    <t>1 800</t>
  </si>
  <si>
    <t>1 900</t>
  </si>
  <si>
    <t>14 600</t>
  </si>
  <si>
    <t>2 200</t>
  </si>
  <si>
    <t>2 600</t>
  </si>
  <si>
    <t>7 600</t>
  </si>
  <si>
    <t>12 100</t>
  </si>
  <si>
    <t>2 000</t>
  </si>
  <si>
    <t>18 010</t>
  </si>
  <si>
    <t>2 320</t>
  </si>
  <si>
    <t>2 340</t>
  </si>
  <si>
    <t>2 880</t>
  </si>
  <si>
    <t>2 590</t>
  </si>
  <si>
    <t>2 610</t>
  </si>
  <si>
    <t>2 810</t>
  </si>
  <si>
    <t>2 560</t>
  </si>
  <si>
    <t>9 880</t>
  </si>
  <si>
    <t>3 200</t>
  </si>
  <si>
    <t>3 800</t>
  </si>
  <si>
    <t>2 770</t>
  </si>
  <si>
    <t>2 910</t>
  </si>
  <si>
    <t>6 350</t>
  </si>
  <si>
    <t>12 970</t>
  </si>
  <si>
    <t>6 100</t>
  </si>
  <si>
    <t>1 960</t>
  </si>
  <si>
    <t>3 130</t>
  </si>
  <si>
    <t>1 780</t>
  </si>
  <si>
    <t>1 490</t>
  </si>
  <si>
    <t>1 560</t>
  </si>
  <si>
    <t>2 190</t>
  </si>
  <si>
    <t>5 600</t>
  </si>
  <si>
    <t>17 230</t>
  </si>
  <si>
    <t>2 030</t>
  </si>
  <si>
    <t>2 800</t>
  </si>
  <si>
    <t>4 650</t>
  </si>
  <si>
    <t>4 200</t>
  </si>
  <si>
    <t>12 600</t>
  </si>
  <si>
    <t>2 460</t>
  </si>
  <si>
    <t>1 460</t>
  </si>
  <si>
    <t>2 120</t>
  </si>
  <si>
    <t>10 530</t>
  </si>
  <si>
    <t>7 560</t>
  </si>
  <si>
    <t>1 870</t>
  </si>
  <si>
    <t>2 700</t>
  </si>
  <si>
    <t>41 900</t>
  </si>
  <si>
    <t>5 310</t>
  </si>
  <si>
    <t>11 850</t>
  </si>
  <si>
    <t>Відділ 3</t>
  </si>
  <si>
    <t>КАМЯНСЬКИЙ РАЙОН</t>
  </si>
  <si>
    <t>97 530</t>
  </si>
  <si>
    <t>100 000</t>
  </si>
  <si>
    <t>181 000</t>
  </si>
  <si>
    <t>198 750</t>
  </si>
  <si>
    <t>99 790</t>
  </si>
  <si>
    <t>400 000</t>
  </si>
  <si>
    <t>60 000</t>
  </si>
  <si>
    <t>59 000</t>
  </si>
  <si>
    <t>72 220</t>
  </si>
  <si>
    <t>37 730</t>
  </si>
  <si>
    <t>87 130</t>
  </si>
  <si>
    <t>19 590</t>
  </si>
  <si>
    <t>13 930</t>
  </si>
  <si>
    <t>156 350</t>
  </si>
  <si>
    <t>199 900</t>
  </si>
  <si>
    <t>10 540</t>
  </si>
  <si>
    <t>13 300</t>
  </si>
  <si>
    <t>148 810</t>
  </si>
  <si>
    <t>102 570</t>
  </si>
  <si>
    <t>48 170</t>
  </si>
  <si>
    <t>88 890</t>
  </si>
  <si>
    <t>199 500</t>
  </si>
  <si>
    <t>45 770</t>
  </si>
  <si>
    <t>187 590</t>
  </si>
  <si>
    <t>63 730</t>
  </si>
  <si>
    <t>3 810</t>
  </si>
  <si>
    <t>22 200</t>
  </si>
  <si>
    <t>5 520</t>
  </si>
  <si>
    <t>67 970</t>
  </si>
  <si>
    <t>1 890</t>
  </si>
  <si>
    <t>160 110</t>
  </si>
  <si>
    <t>41 920</t>
  </si>
  <si>
    <t>23 240</t>
  </si>
  <si>
    <t>33 850</t>
  </si>
  <si>
    <t>38 440</t>
  </si>
  <si>
    <t>67 070</t>
  </si>
  <si>
    <t>72 710</t>
  </si>
  <si>
    <t>14 070</t>
  </si>
  <si>
    <t>171 000</t>
  </si>
  <si>
    <t>111 180</t>
  </si>
  <si>
    <t>56 650</t>
  </si>
  <si>
    <t>26 600</t>
  </si>
  <si>
    <t>113 290</t>
  </si>
  <si>
    <t>84 400</t>
  </si>
  <si>
    <t>14 670</t>
  </si>
  <si>
    <t>51 890</t>
  </si>
  <si>
    <t>111 430</t>
  </si>
  <si>
    <t>29 240</t>
  </si>
  <si>
    <t>105 390</t>
  </si>
  <si>
    <t>18 160</t>
  </si>
  <si>
    <t>37 250</t>
  </si>
  <si>
    <t>87 650</t>
  </si>
  <si>
    <t>Відділ 1</t>
  </si>
  <si>
    <t>3 240</t>
  </si>
  <si>
    <t>2 360</t>
  </si>
  <si>
    <t>1 310</t>
  </si>
  <si>
    <t>ГОРЬКІВСЬКА СІЛЬСЬКА РАДА</t>
  </si>
  <si>
    <t>8 680</t>
  </si>
  <si>
    <t>№ 18/VI</t>
  </si>
  <si>
    <t>21 190</t>
  </si>
  <si>
    <t>7 970</t>
  </si>
  <si>
    <t>8 740</t>
  </si>
  <si>
    <t>16 160</t>
  </si>
  <si>
    <t>87 510</t>
  </si>
  <si>
    <t>80 000</t>
  </si>
  <si>
    <t>51 500</t>
  </si>
  <si>
    <t>№ XVIII/VI</t>
  </si>
  <si>
    <t>2 580</t>
  </si>
  <si>
    <t>10 770</t>
  </si>
  <si>
    <t>4 640</t>
  </si>
  <si>
    <t>1 600</t>
  </si>
  <si>
    <t>ОРДЖОНІКІДЗЕВСЬКА СІЛЬСЬКА РАДА</t>
  </si>
  <si>
    <t>7 110</t>
  </si>
  <si>
    <t>№ 96-15-6</t>
  </si>
  <si>
    <t>53 250</t>
  </si>
  <si>
    <t>ПІДГОРНЕНСЬКА МІСЬКА РАДА</t>
  </si>
  <si>
    <t>98 700</t>
  </si>
  <si>
    <t>110 000</t>
  </si>
  <si>
    <t>3 880</t>
  </si>
  <si>
    <t>№ 171-21/VI</t>
  </si>
  <si>
    <t>8 530</t>
  </si>
  <si>
    <t>47 960</t>
  </si>
  <si>
    <t>12 760</t>
  </si>
  <si>
    <t>8 670</t>
  </si>
  <si>
    <t>16 540</t>
  </si>
  <si>
    <t>118 900</t>
  </si>
  <si>
    <t>14 730</t>
  </si>
  <si>
    <t>ВЕСЕЛІВСЬКА СІЛЬСЬКА РАДА (Новопільська ОТГ)</t>
  </si>
  <si>
    <t>23 190</t>
  </si>
  <si>
    <t>1 030</t>
  </si>
  <si>
    <t>11 400</t>
  </si>
  <si>
    <t>1 010</t>
  </si>
  <si>
    <t>15 520</t>
  </si>
  <si>
    <t>1 830</t>
  </si>
  <si>
    <t>6 650</t>
  </si>
  <si>
    <t>2 150</t>
  </si>
  <si>
    <t>6 310</t>
  </si>
  <si>
    <t>57 170</t>
  </si>
  <si>
    <t>6 400</t>
  </si>
  <si>
    <t>14 130</t>
  </si>
  <si>
    <t>ЗЛАТОУСТІВСЬКА СІЛЬСЬКА РАДА (Новопільська ОТГ)</t>
  </si>
  <si>
    <t>52 920</t>
  </si>
  <si>
    <t>67 350</t>
  </si>
  <si>
    <t>38 480</t>
  </si>
  <si>
    <t>6 520</t>
  </si>
  <si>
    <t>4 420</t>
  </si>
  <si>
    <t>1 620</t>
  </si>
  <si>
    <t>1 410</t>
  </si>
  <si>
    <t>9 590</t>
  </si>
  <si>
    <t>2 540</t>
  </si>
  <si>
    <t>КРАСІНСЬКА СІЛЬСЬКА РАДА (Новопільська ОТГ)</t>
  </si>
  <si>
    <t>11 360</t>
  </si>
  <si>
    <t>28 840</t>
  </si>
  <si>
    <t>1 360</t>
  </si>
  <si>
    <t>4 270</t>
  </si>
  <si>
    <t>190 400</t>
  </si>
  <si>
    <t>42 720</t>
  </si>
  <si>
    <t>НАДЕЖДІВСЬКА СІЛЬСЬКА РАДА (Новопільська ОТГ)</t>
  </si>
  <si>
    <t>14 510</t>
  </si>
  <si>
    <t>НОВОПІЛЬСЬКА СІЛЬСЬКА РАДА (Новопільська ОТГ)</t>
  </si>
  <si>
    <t>32 190</t>
  </si>
  <si>
    <t>3 220</t>
  </si>
  <si>
    <t>11 880</t>
  </si>
  <si>
    <t>174 000</t>
  </si>
  <si>
    <t>РАДУШНЕНСЬКА СЕЛИЩНА РАДА (Новопільська ОТГ)</t>
  </si>
  <si>
    <t>25 400</t>
  </si>
  <si>
    <t>16 870</t>
  </si>
  <si>
    <t>23 260</t>
  </si>
  <si>
    <t>ШИРОКІВСЬКА СІЛЬСЬКА РАДА (Новопільська ОТГ)</t>
  </si>
  <si>
    <t>21 960</t>
  </si>
  <si>
    <t>1 210</t>
  </si>
  <si>
    <t>Інститут землекористування НААН України</t>
  </si>
  <si>
    <t>5 310 000</t>
  </si>
  <si>
    <t>18 420</t>
  </si>
  <si>
    <t>2 300</t>
  </si>
  <si>
    <t>18 520</t>
  </si>
  <si>
    <t>12 040</t>
  </si>
  <si>
    <t>33 200</t>
  </si>
  <si>
    <t>8 330</t>
  </si>
  <si>
    <t>59 520</t>
  </si>
  <si>
    <t>2 080</t>
  </si>
  <si>
    <t>7 640</t>
  </si>
  <si>
    <t>2 870</t>
  </si>
  <si>
    <t>2 680</t>
  </si>
  <si>
    <t>55 800</t>
  </si>
  <si>
    <t>30 120</t>
  </si>
  <si>
    <t>25 120</t>
  </si>
  <si>
    <t>5 320</t>
  </si>
  <si>
    <t>14 640</t>
  </si>
  <si>
    <t>1 650</t>
  </si>
  <si>
    <t>34 960</t>
  </si>
  <si>
    <t>25 960</t>
  </si>
  <si>
    <t>6 120</t>
  </si>
  <si>
    <t>4 920</t>
  </si>
  <si>
    <t>5 280</t>
  </si>
  <si>
    <t>4 800</t>
  </si>
  <si>
    <t>44 680</t>
  </si>
  <si>
    <t>31 520</t>
  </si>
  <si>
    <t>58 240</t>
  </si>
  <si>
    <t>8 560</t>
  </si>
  <si>
    <t>41 400</t>
  </si>
  <si>
    <t>17 680</t>
  </si>
  <si>
    <t>48 400</t>
  </si>
  <si>
    <t>40 160</t>
  </si>
  <si>
    <t>16 800</t>
  </si>
  <si>
    <t>22 800</t>
  </si>
  <si>
    <t>7 200</t>
  </si>
  <si>
    <t>103 320</t>
  </si>
  <si>
    <t>18 880</t>
  </si>
  <si>
    <t>46 680</t>
  </si>
  <si>
    <t>38 400</t>
  </si>
  <si>
    <t>45 080</t>
  </si>
  <si>
    <t>106 080</t>
  </si>
  <si>
    <t>58 960</t>
  </si>
  <si>
    <t>91 400</t>
  </si>
  <si>
    <t>2 630</t>
  </si>
  <si>
    <t>38 800</t>
  </si>
  <si>
    <t>17 200</t>
  </si>
  <si>
    <t>11 280</t>
  </si>
  <si>
    <t>36 000</t>
  </si>
  <si>
    <t>87 600</t>
  </si>
  <si>
    <t>4 360</t>
  </si>
  <si>
    <t>544 000</t>
  </si>
  <si>
    <t>115 480</t>
  </si>
  <si>
    <t>18 320</t>
  </si>
  <si>
    <t>17 920</t>
  </si>
  <si>
    <t>2 890</t>
  </si>
  <si>
    <t>15 160</t>
  </si>
  <si>
    <t>1 990</t>
  </si>
  <si>
    <t>65 240</t>
  </si>
  <si>
    <t>45 440</t>
  </si>
  <si>
    <t>40 760</t>
  </si>
  <si>
    <t>1 970</t>
  </si>
  <si>
    <t>45 040</t>
  </si>
  <si>
    <t>1 630</t>
  </si>
  <si>
    <t>26 560</t>
  </si>
  <si>
    <t>30 440</t>
  </si>
  <si>
    <t>33 840</t>
  </si>
  <si>
    <t>60 320</t>
  </si>
  <si>
    <t>48 080</t>
  </si>
  <si>
    <t>42 440</t>
  </si>
  <si>
    <t>17 520</t>
  </si>
  <si>
    <t>46 080</t>
  </si>
  <si>
    <t>1 580</t>
  </si>
  <si>
    <t>1 610</t>
  </si>
  <si>
    <t>42 180</t>
  </si>
  <si>
    <t>162 360</t>
  </si>
  <si>
    <t>7 910</t>
  </si>
  <si>
    <t>36 710</t>
  </si>
  <si>
    <t>13 470</t>
  </si>
  <si>
    <t>5 900</t>
  </si>
  <si>
    <t>14 820</t>
  </si>
  <si>
    <t>12 120</t>
  </si>
  <si>
    <t>10 970</t>
  </si>
  <si>
    <t>11 960</t>
  </si>
  <si>
    <t>44 920</t>
  </si>
  <si>
    <t>18 000</t>
  </si>
  <si>
    <t>78 400</t>
  </si>
  <si>
    <t>32 040</t>
  </si>
  <si>
    <t>8 760</t>
  </si>
  <si>
    <t>22 880</t>
  </si>
  <si>
    <t>31 600</t>
  </si>
  <si>
    <t>156 400</t>
  </si>
  <si>
    <t>11 200</t>
  </si>
  <si>
    <t>39 760</t>
  </si>
  <si>
    <t>10 000</t>
  </si>
  <si>
    <t>10 400</t>
  </si>
  <si>
    <t>2 790</t>
  </si>
  <si>
    <t>3 920</t>
  </si>
  <si>
    <t>Відділ 6</t>
  </si>
  <si>
    <t>БУЗІВСЬКА СІЛЬСЬКА РАДА (Личківська ОТГ)</t>
  </si>
  <si>
    <t>24 270</t>
  </si>
  <si>
    <t>13 650</t>
  </si>
  <si>
    <t>13 160</t>
  </si>
  <si>
    <t>13 800</t>
  </si>
  <si>
    <t>17 550</t>
  </si>
  <si>
    <t>ЛИЧКІВСЬКА СІЛЬСЬКА РАДА (Личківська ОТГ)</t>
  </si>
  <si>
    <t>28 480</t>
  </si>
  <si>
    <t>ПРИЮТСЬКА СІЛЬСЬКА РАДА(ЧУМАКІВСЬКА)</t>
  </si>
  <si>
    <t>1 180</t>
  </si>
  <si>
    <t>15 550</t>
  </si>
  <si>
    <t>ПРОЛЕТАРСЬКА СІЛЬСЬКА РАДА (Личківська ОТГ)</t>
  </si>
  <si>
    <t>5 200</t>
  </si>
  <si>
    <t>14 550</t>
  </si>
  <si>
    <t>12 090</t>
  </si>
  <si>
    <t>300 000</t>
  </si>
  <si>
    <t>17 700</t>
  </si>
  <si>
    <t>10 230</t>
  </si>
  <si>
    <t>20 560</t>
  </si>
  <si>
    <t>25 600</t>
  </si>
  <si>
    <t>23 500</t>
  </si>
  <si>
    <t>3 100</t>
  </si>
  <si>
    <t>1 100</t>
  </si>
  <si>
    <t>4 600</t>
  </si>
  <si>
    <t>12 800</t>
  </si>
  <si>
    <t>15 900</t>
  </si>
  <si>
    <t>27 650</t>
  </si>
  <si>
    <t>12 230</t>
  </si>
  <si>
    <t>3 700</t>
  </si>
  <si>
    <t>8 200</t>
  </si>
  <si>
    <t>25 800</t>
  </si>
  <si>
    <t>8 230</t>
  </si>
  <si>
    <t>14 200</t>
  </si>
  <si>
    <t>6 300</t>
  </si>
  <si>
    <t>9 300</t>
  </si>
  <si>
    <t>26 400</t>
  </si>
  <si>
    <t>1 700</t>
  </si>
  <si>
    <t>15 610</t>
  </si>
  <si>
    <t>Відділ 5</t>
  </si>
  <si>
    <t>6 630</t>
  </si>
  <si>
    <t>8 210</t>
  </si>
  <si>
    <t>3 790</t>
  </si>
  <si>
    <t>12 190</t>
  </si>
  <si>
    <t>9 320</t>
  </si>
  <si>
    <t>9 220</t>
  </si>
  <si>
    <t>1 170</t>
  </si>
  <si>
    <t>4 820</t>
  </si>
  <si>
    <t>1 020</t>
  </si>
  <si>
    <t>2 420</t>
  </si>
  <si>
    <t>20 420</t>
  </si>
  <si>
    <t>2 040</t>
  </si>
  <si>
    <t>57 650</t>
  </si>
  <si>
    <t>14 180</t>
  </si>
  <si>
    <t>10 580</t>
  </si>
  <si>
    <t>10 060</t>
  </si>
  <si>
    <t>1 000</t>
  </si>
  <si>
    <t>9 730</t>
  </si>
  <si>
    <t>18 260</t>
  </si>
  <si>
    <t>19 040</t>
  </si>
  <si>
    <t>3 420</t>
  </si>
  <si>
    <t>23 670</t>
  </si>
  <si>
    <t>20 970</t>
  </si>
  <si>
    <t>6 600</t>
  </si>
  <si>
    <t>20 350</t>
  </si>
  <si>
    <t>2 090</t>
  </si>
  <si>
    <t>3 640</t>
  </si>
  <si>
    <t>2 980</t>
  </si>
  <si>
    <t>25 670</t>
  </si>
  <si>
    <t>8 880</t>
  </si>
  <si>
    <t>8 870</t>
  </si>
  <si>
    <t>18 250</t>
  </si>
  <si>
    <t>13 420</t>
  </si>
  <si>
    <t>1 420</t>
  </si>
  <si>
    <t>20 070</t>
  </si>
  <si>
    <t>22 350</t>
  </si>
  <si>
    <t>4 440</t>
  </si>
  <si>
    <t>29 920</t>
  </si>
  <si>
    <t>13 550</t>
  </si>
  <si>
    <t>11 580</t>
  </si>
  <si>
    <t>3 970</t>
  </si>
  <si>
    <t>31 510</t>
  </si>
  <si>
    <t>5 500</t>
  </si>
  <si>
    <t>30 400</t>
  </si>
  <si>
    <t>20 260</t>
  </si>
  <si>
    <t>8 710</t>
  </si>
  <si>
    <t>СПАСЬКА СІЛЬСЬКА РАДА(в Підгороднянську отг)</t>
  </si>
  <si>
    <t>17 570</t>
  </si>
  <si>
    <t>5 780</t>
  </si>
  <si>
    <t>25 000</t>
  </si>
  <si>
    <t>8 320</t>
  </si>
  <si>
    <t>54 990</t>
  </si>
  <si>
    <t>10 840</t>
  </si>
  <si>
    <t>44 730</t>
  </si>
  <si>
    <t>5 370</t>
  </si>
  <si>
    <t>12 570</t>
  </si>
  <si>
    <t>5 700</t>
  </si>
  <si>
    <t>Відділ 7</t>
  </si>
  <si>
    <t>221 790</t>
  </si>
  <si>
    <t>852 160</t>
  </si>
  <si>
    <t>1 052 190</t>
  </si>
  <si>
    <t>6 500</t>
  </si>
  <si>
    <t>778 040</t>
  </si>
  <si>
    <t>226 930</t>
  </si>
  <si>
    <t>221 760</t>
  </si>
  <si>
    <t>375 440</t>
  </si>
  <si>
    <t>467 210</t>
  </si>
  <si>
    <t>278 100</t>
  </si>
  <si>
    <t>136 350</t>
  </si>
  <si>
    <t>740 845</t>
  </si>
  <si>
    <t>ЄЛИЗАВЕТЬІВСЬКА СІЛЬСЬКА РАДА</t>
  </si>
  <si>
    <t>22 270</t>
  </si>
  <si>
    <t>№ 641-35/VI</t>
  </si>
  <si>
    <t>49 600</t>
  </si>
  <si>
    <t>№ 412-20/VI</t>
  </si>
  <si>
    <t>119 240</t>
  </si>
  <si>
    <t>844-38/УІІ</t>
  </si>
  <si>
    <t>ЗВ-1200260742022</t>
  </si>
  <si>
    <t>22 740</t>
  </si>
  <si>
    <t>ЗВ-1200260802022</t>
  </si>
  <si>
    <t>24 700</t>
  </si>
  <si>
    <t>ЗВ-1200260772022</t>
  </si>
  <si>
    <t>32 940</t>
  </si>
  <si>
    <t>ЗВ-1200260972022</t>
  </si>
  <si>
    <t>КУРИЛІВСЬКА СЕЛИЩНА РАДА</t>
  </si>
  <si>
    <t>198 480</t>
  </si>
  <si>
    <t>637-34/VII</t>
  </si>
  <si>
    <t>ЗВ-1200260622022</t>
  </si>
  <si>
    <t>ЛОБОЙКІВСЬКА СІЛЬСЬКА РАДА</t>
  </si>
  <si>
    <t>112 690</t>
  </si>
  <si>
    <t>529-36//УІ</t>
  </si>
  <si>
    <t>ЗВ-1200260902022</t>
  </si>
  <si>
    <t>102 900</t>
  </si>
  <si>
    <t>№ 471-20/VI</t>
  </si>
  <si>
    <t>24 600</t>
  </si>
  <si>
    <t>№ 469-20/VI</t>
  </si>
  <si>
    <t>134 400</t>
  </si>
  <si>
    <t>№ 468-20/VI</t>
  </si>
  <si>
    <t>№ 470-20/VI</t>
  </si>
  <si>
    <t>ХУТІРСЬКА СІЛЬСЬКА РАДА</t>
  </si>
  <si>
    <t>19 810</t>
  </si>
  <si>
    <t>№ 402-23/6</t>
  </si>
  <si>
    <t>38 090</t>
  </si>
  <si>
    <t>951-44/VII</t>
  </si>
  <si>
    <t>ЗВ-1200261002022</t>
  </si>
  <si>
    <t>160 810</t>
  </si>
  <si>
    <t>950-44/VII</t>
  </si>
  <si>
    <t>ЗВ-1200260942022</t>
  </si>
  <si>
    <t>ШУЛЬГІВСЬКА СІЛЬСЬКА РАДА</t>
  </si>
  <si>
    <t>4 770</t>
  </si>
  <si>
    <t>764-37/VII</t>
  </si>
  <si>
    <t>ЗВ-1200260932022</t>
  </si>
  <si>
    <t>97 340</t>
  </si>
  <si>
    <t>ЗВ-1200261292022</t>
  </si>
  <si>
    <t>5 390</t>
  </si>
  <si>
    <t>ЗВ-1200261302022</t>
  </si>
  <si>
    <t>90 870</t>
  </si>
  <si>
    <t>ЗВ-1200260962022</t>
  </si>
  <si>
    <t>3 740</t>
  </si>
  <si>
    <t>15 920</t>
  </si>
  <si>
    <t>1 390</t>
  </si>
  <si>
    <t>3 280</t>
  </si>
  <si>
    <t>4 700</t>
  </si>
  <si>
    <t>20 620</t>
  </si>
  <si>
    <t>2 650</t>
  </si>
  <si>
    <t>12 010</t>
  </si>
  <si>
    <t>43 520</t>
  </si>
  <si>
    <t>2 510</t>
  </si>
  <si>
    <t>9 630</t>
  </si>
  <si>
    <t>5 190</t>
  </si>
  <si>
    <t>1 120</t>
  </si>
  <si>
    <t>31 270</t>
  </si>
  <si>
    <t>8 100</t>
  </si>
  <si>
    <t>13 990</t>
  </si>
  <si>
    <t>10 880</t>
  </si>
  <si>
    <t>4 050</t>
  </si>
  <si>
    <t>4 880</t>
  </si>
  <si>
    <t>7 130</t>
  </si>
  <si>
    <t>6 640</t>
  </si>
  <si>
    <t>8 890</t>
  </si>
  <si>
    <t>60 600</t>
  </si>
  <si>
    <t>14 840</t>
  </si>
  <si>
    <t>14 500</t>
  </si>
  <si>
    <t>19 600</t>
  </si>
  <si>
    <t>3 650</t>
  </si>
  <si>
    <t>23 940</t>
  </si>
  <si>
    <t>18 270</t>
  </si>
  <si>
    <t>9 240</t>
  </si>
  <si>
    <t>4 780</t>
  </si>
  <si>
    <t>1 220</t>
  </si>
  <si>
    <t>2 470</t>
  </si>
  <si>
    <t>7 010</t>
  </si>
  <si>
    <t>1 080</t>
  </si>
  <si>
    <t>2 990</t>
  </si>
  <si>
    <t>2 760</t>
  </si>
  <si>
    <t>4 220</t>
  </si>
  <si>
    <t>20 480</t>
  </si>
  <si>
    <t>5 810</t>
  </si>
  <si>
    <t>3 060</t>
  </si>
  <si>
    <t>2 670</t>
  </si>
  <si>
    <t>11 050</t>
  </si>
  <si>
    <t>3 400</t>
  </si>
  <si>
    <t>1 240</t>
  </si>
  <si>
    <t>19 210</t>
  </si>
  <si>
    <t>3 390</t>
  </si>
  <si>
    <t>1 270</t>
  </si>
  <si>
    <t>2 840</t>
  </si>
  <si>
    <t>11 860</t>
  </si>
  <si>
    <t>2 130</t>
  </si>
  <si>
    <t>11 390</t>
  </si>
  <si>
    <t>5 060</t>
  </si>
  <si>
    <t>18 690</t>
  </si>
  <si>
    <t>3 680</t>
  </si>
  <si>
    <t>1 050</t>
  </si>
  <si>
    <t>1 110</t>
  </si>
  <si>
    <t>2 290</t>
  </si>
  <si>
    <t>3 550</t>
  </si>
  <si>
    <t>4 750</t>
  </si>
  <si>
    <t>7 140</t>
  </si>
  <si>
    <t>33 720</t>
  </si>
  <si>
    <t>9 340</t>
  </si>
  <si>
    <t>24 300</t>
  </si>
  <si>
    <t>48 560</t>
  </si>
  <si>
    <t>7 810</t>
  </si>
  <si>
    <t>2 359 640</t>
  </si>
  <si>
    <t>4 900</t>
  </si>
  <si>
    <t>15 200</t>
  </si>
  <si>
    <t>4 100</t>
  </si>
  <si>
    <t>3 328 050</t>
  </si>
  <si>
    <t>2 642 000</t>
  </si>
  <si>
    <t>9 200</t>
  </si>
  <si>
    <t>1 840</t>
  </si>
  <si>
    <t>1 860</t>
  </si>
  <si>
    <t>ДІБРОВСЬКА СІЛЬСЬКА РАДА(в Любимівську отг)</t>
  </si>
  <si>
    <t>9 420</t>
  </si>
  <si>
    <t>23 200</t>
  </si>
  <si>
    <t>6 430</t>
  </si>
  <si>
    <t>1 440</t>
  </si>
  <si>
    <t>21 240</t>
  </si>
  <si>
    <t>11 650</t>
  </si>
  <si>
    <t>10 200</t>
  </si>
  <si>
    <t>1 710</t>
  </si>
  <si>
    <t>8 900</t>
  </si>
  <si>
    <t>4 560</t>
  </si>
  <si>
    <t>6 110</t>
  </si>
  <si>
    <t>15 310</t>
  </si>
  <si>
    <t>11 640</t>
  </si>
  <si>
    <t>12 300</t>
  </si>
  <si>
    <t>13 600</t>
  </si>
  <si>
    <t>7 100</t>
  </si>
  <si>
    <t>15 300</t>
  </si>
  <si>
    <t>871 290</t>
  </si>
  <si>
    <t>ПИСАРІВСЬКА СІЛЬСЬКА РАДА(Троїцьку отг)</t>
  </si>
  <si>
    <t>717 370</t>
  </si>
  <si>
    <t>18 600</t>
  </si>
  <si>
    <t>9 110</t>
  </si>
  <si>
    <t>16 520</t>
  </si>
  <si>
    <t>117 240</t>
  </si>
  <si>
    <t>5 800</t>
  </si>
  <si>
    <t>3 450</t>
  </si>
  <si>
    <t>28 690</t>
  </si>
  <si>
    <t>9 800</t>
  </si>
  <si>
    <t>20 320</t>
  </si>
  <si>
    <t>2 356 770</t>
  </si>
  <si>
    <t>14 230</t>
  </si>
  <si>
    <t>1 328 360</t>
  </si>
  <si>
    <t>16 560</t>
  </si>
  <si>
    <t>6 900</t>
  </si>
  <si>
    <t>16 500</t>
  </si>
  <si>
    <t>8 910</t>
  </si>
  <si>
    <t>3 980</t>
  </si>
  <si>
    <t>197 968</t>
  </si>
  <si>
    <t>6 320</t>
  </si>
  <si>
    <t>5 300</t>
  </si>
  <si>
    <t>12 360</t>
  </si>
  <si>
    <t>5 450</t>
  </si>
  <si>
    <t>5 690</t>
  </si>
  <si>
    <t>198 000</t>
  </si>
  <si>
    <t>4 620</t>
  </si>
  <si>
    <t>4 680</t>
  </si>
  <si>
    <t>8 600</t>
  </si>
  <si>
    <t>8 400</t>
  </si>
  <si>
    <t>7 300</t>
  </si>
  <si>
    <t>18 980</t>
  </si>
  <si>
    <t>7 900</t>
  </si>
  <si>
    <t>2 820</t>
  </si>
  <si>
    <t>48 000</t>
  </si>
  <si>
    <t>16 300</t>
  </si>
  <si>
    <t>9 700</t>
  </si>
  <si>
    <t>6 230</t>
  </si>
  <si>
    <t>27 000</t>
  </si>
  <si>
    <t>21 900</t>
  </si>
  <si>
    <t>3 000</t>
  </si>
  <si>
    <t>50 060</t>
  </si>
  <si>
    <t>40 050</t>
  </si>
  <si>
    <t>52 560</t>
  </si>
  <si>
    <t>15 020</t>
  </si>
  <si>
    <t>8 700</t>
  </si>
  <si>
    <t>15 430</t>
  </si>
  <si>
    <t>3 300</t>
  </si>
  <si>
    <t>18 100</t>
  </si>
  <si>
    <t>10 700</t>
  </si>
  <si>
    <t>8 300</t>
  </si>
  <si>
    <t>6 810</t>
  </si>
  <si>
    <t>1 200</t>
  </si>
  <si>
    <t>10 600</t>
  </si>
  <si>
    <t>34 100</t>
  </si>
  <si>
    <t>1 530</t>
  </si>
  <si>
    <t>3 930</t>
  </si>
  <si>
    <t>5 000</t>
  </si>
  <si>
    <t>36 900</t>
  </si>
  <si>
    <t>14 220</t>
  </si>
  <si>
    <t>2 640</t>
  </si>
  <si>
    <t>38 410</t>
  </si>
  <si>
    <t>26 800</t>
  </si>
  <si>
    <t>1 140</t>
  </si>
  <si>
    <t>1 920</t>
  </si>
  <si>
    <t>1 260</t>
  </si>
  <si>
    <t>21 790</t>
  </si>
  <si>
    <t>1 160</t>
  </si>
  <si>
    <t>2 010</t>
  </si>
  <si>
    <t>8 640</t>
  </si>
  <si>
    <t>17 910</t>
  </si>
  <si>
    <t>7 670</t>
  </si>
  <si>
    <t>11 980</t>
  </si>
  <si>
    <t>4 130</t>
  </si>
  <si>
    <t>1 520</t>
  </si>
  <si>
    <t>4 890</t>
  </si>
  <si>
    <t>8 590</t>
  </si>
  <si>
    <t>13 090</t>
  </si>
  <si>
    <t>2 570</t>
  </si>
  <si>
    <t>2 720</t>
  </si>
  <si>
    <t>39 190</t>
  </si>
  <si>
    <t>10 680</t>
  </si>
  <si>
    <t>ЗАЛЕЛІЇВСЬКА СІЛЬСЬКА РАДА (Ляшківська ОТГ)</t>
  </si>
  <si>
    <t>№ 162-26/VI</t>
  </si>
  <si>
    <t>4 590</t>
  </si>
  <si>
    <t>20 700</t>
  </si>
  <si>
    <t>КИТАЙГОРОДСЬКА СІЛЬСЬКА РАДА (Китайгородська ОТГ)</t>
  </si>
  <si>
    <t>21 500</t>
  </si>
  <si>
    <t>ЛЯШКІВСЬКА СІЛЬСЬКА РАДА (Ляшківська ОТГ)</t>
  </si>
  <si>
    <t>8 470</t>
  </si>
  <si>
    <t>№ 188-22/VI</t>
  </si>
  <si>
    <t>26 360</t>
  </si>
  <si>
    <t>7 960</t>
  </si>
  <si>
    <t>РУДКІВСЬКА СІЛЬСЬКА РАДА (Китайгородська ОТГ)</t>
  </si>
  <si>
    <t>6 360</t>
  </si>
  <si>
    <t>4 940</t>
  </si>
  <si>
    <t>179 000</t>
  </si>
  <si>
    <t>19 460</t>
  </si>
  <si>
    <t>1 950</t>
  </si>
  <si>
    <t>3 490</t>
  </si>
  <si>
    <t>11 430</t>
  </si>
  <si>
    <t>20 000</t>
  </si>
  <si>
    <t>66 810</t>
  </si>
  <si>
    <t>116 600</t>
  </si>
  <si>
    <t>11 630</t>
  </si>
  <si>
    <t>185 370</t>
  </si>
  <si>
    <t>136 700</t>
  </si>
  <si>
    <t>183 100</t>
  </si>
  <si>
    <t>173 600</t>
  </si>
  <si>
    <t>154 200</t>
  </si>
  <si>
    <t>6 890</t>
  </si>
  <si>
    <t>23 000</t>
  </si>
  <si>
    <t>4 070</t>
  </si>
  <si>
    <t>9 120</t>
  </si>
  <si>
    <t>ОЛЕКСАНДРІВСЬКА СІЛЬСЬКА РАДА(Гречаноподівська отг)</t>
  </si>
  <si>
    <t>16 220</t>
  </si>
  <si>
    <t>РОЗИЛЮКСЕМБУРЗЬКА СІЛЬСЬКА РАДА (Гречаноподівська ОТГ)</t>
  </si>
  <si>
    <t>25 050</t>
  </si>
  <si>
    <t>2 350</t>
  </si>
  <si>
    <t>3 910</t>
  </si>
  <si>
    <t>СТЕПОВА СІЛЬСЬКА РАДА (Гречаноподівська ОТГ)</t>
  </si>
  <si>
    <t>24 470</t>
  </si>
  <si>
    <t>4 610</t>
  </si>
  <si>
    <t>2 450</t>
  </si>
  <si>
    <t>25 700</t>
  </si>
  <si>
    <t>3 560</t>
  </si>
  <si>
    <t>23 770</t>
  </si>
  <si>
    <t>148 030</t>
  </si>
  <si>
    <t>№ 216-20/VI</t>
  </si>
  <si>
    <t>5 240</t>
  </si>
  <si>
    <t>523 600</t>
  </si>
  <si>
    <t>25 680</t>
  </si>
  <si>
    <t>15 830</t>
  </si>
  <si>
    <t>942 030</t>
  </si>
  <si>
    <t>15 420</t>
  </si>
  <si>
    <t>54 520</t>
  </si>
  <si>
    <t>4 813 880</t>
  </si>
  <si>
    <t>1 560 680</t>
  </si>
  <si>
    <t>6 061 280</t>
  </si>
  <si>
    <t>576 300</t>
  </si>
  <si>
    <t>20 440</t>
  </si>
  <si>
    <t>15 750</t>
  </si>
  <si>
    <t>№ 151-218/VI</t>
  </si>
  <si>
    <t>80 520</t>
  </si>
  <si>
    <t>9 070</t>
  </si>
  <si>
    <t>3 230</t>
  </si>
  <si>
    <t>ШАНДРІВСЬКА СІЛЬСЬКА РАДА(Перещепинська отг)</t>
  </si>
  <si>
    <t>6 990</t>
  </si>
  <si>
    <t>7 820</t>
  </si>
  <si>
    <t>18 380</t>
  </si>
  <si>
    <t>Відділ 2</t>
  </si>
  <si>
    <t>490 000</t>
  </si>
  <si>
    <t>144 000</t>
  </si>
  <si>
    <t>226 140</t>
  </si>
  <si>
    <t>2 599 679</t>
  </si>
  <si>
    <t>180 830</t>
  </si>
  <si>
    <t>180 850</t>
  </si>
  <si>
    <t>97 082</t>
  </si>
  <si>
    <t>1 500</t>
  </si>
  <si>
    <t>96 290</t>
  </si>
  <si>
    <t>246 110</t>
  </si>
  <si>
    <t>198 160</t>
  </si>
  <si>
    <t>49 401</t>
  </si>
  <si>
    <t>Всього: 1500</t>
  </si>
  <si>
    <t>стара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</si>
</sst>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yy"/>
    <numFmt numFmtId="165" formatCode="d\.m\.yyyy"/>
    <numFmt numFmtId="166" formatCode="dd\.mm\.yyyy\ hh:mm:ss"/>
    <numFmt numFmtId="167" formatCode="d/m/yyyy"/>
    <numFmt numFmtId="172" formatCode="d/m"/>
    <numFmt numFmtId="173" formatCode="dd/mm"/>
  </numFmts>
  <fonts count="74">
    <font>
      <sz val="10"/>
      <color rgb="FF000000"/>
      <name val="Arial"/>
      <scheme val="minor"/>
    </font>
    <font>
      <sz val="11"/>
      <color rgb="FF000000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b/>
      <sz val="18"/>
      <color rgb="FF314C59"/>
      <name val="Calibri"/>
    </font>
    <font>
      <sz val="10"/>
      <name val="Arial"/>
    </font>
    <font>
      <b/>
      <sz val="14"/>
      <color rgb="FF000000"/>
      <name val="Calibri"/>
    </font>
    <font>
      <b/>
      <sz val="10"/>
      <color theme="1"/>
      <name val="Calibri"/>
    </font>
    <font>
      <b/>
      <sz val="8"/>
      <color theme="1"/>
      <name val="Calibri"/>
    </font>
    <font>
      <sz val="9"/>
      <color theme="1"/>
      <name val="Calibri"/>
    </font>
    <font>
      <b/>
      <sz val="14"/>
      <color theme="1"/>
      <name val="Calibri"/>
    </font>
    <font>
      <sz val="10"/>
      <color rgb="FF000000"/>
      <name val="Times New Roman"/>
    </font>
    <font>
      <b/>
      <sz val="13"/>
      <color theme="1"/>
      <name val="Calibri"/>
    </font>
    <font>
      <b/>
      <sz val="10"/>
      <color theme="1"/>
      <name val="Arial"/>
      <scheme val="minor"/>
    </font>
    <font>
      <b/>
      <sz val="14"/>
      <color theme="1"/>
      <name val="Arial"/>
      <scheme val="minor"/>
    </font>
    <font>
      <b/>
      <sz val="29"/>
      <color theme="1"/>
      <name val="Calibri"/>
    </font>
    <font>
      <sz val="10"/>
      <color theme="1"/>
      <name val="Calibri"/>
    </font>
    <font>
      <b/>
      <sz val="10"/>
      <color rgb="FFFF0000"/>
      <name val="Calibri"/>
    </font>
    <font>
      <b/>
      <sz val="16"/>
      <color theme="1"/>
      <name val="Arial"/>
      <scheme val="minor"/>
    </font>
    <font>
      <b/>
      <sz val="12"/>
      <color rgb="FF000000"/>
      <name val="&quot;Times New Roman&quot;"/>
    </font>
    <font>
      <b/>
      <sz val="14"/>
      <color rgb="FF000000"/>
      <name val="&quot;Times New Roman&quot;"/>
    </font>
    <font>
      <b/>
      <sz val="10"/>
      <color rgb="FF000000"/>
      <name val="&quot;Times New Roman&quot;"/>
    </font>
    <font>
      <sz val="12"/>
      <color rgb="FF073763"/>
      <name val="Calibri"/>
    </font>
    <font>
      <b/>
      <sz val="12"/>
      <color rgb="FF073763"/>
      <name val="Calibri"/>
    </font>
    <font>
      <sz val="10"/>
      <color rgb="FF073763"/>
      <name val="Calibri"/>
    </font>
    <font>
      <sz val="10"/>
      <color rgb="FF000000"/>
      <name val="&quot;Times New Roman&quot;"/>
    </font>
    <font>
      <sz val="10"/>
      <color rgb="FF000000"/>
      <name val="Calibri"/>
    </font>
    <font>
      <sz val="10"/>
      <color rgb="FFFF0000"/>
      <name val="&quot;Times New Roman&quot;"/>
    </font>
    <font>
      <b/>
      <sz val="14"/>
      <color rgb="FF9900FF"/>
      <name val="Arial"/>
      <scheme val="minor"/>
    </font>
    <font>
      <b/>
      <u/>
      <sz val="12"/>
      <color rgb="FF073763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9"/>
      <color rgb="FFFF0000"/>
      <name val="Calibri"/>
    </font>
    <font>
      <sz val="12"/>
      <color rgb="FF000000"/>
      <name val="&quot;Times New Roman&quot;"/>
    </font>
    <font>
      <sz val="10"/>
      <color rgb="FF000000"/>
      <name val="Arial"/>
    </font>
    <font>
      <sz val="9"/>
      <color theme="1"/>
      <name val="Arial"/>
    </font>
    <font>
      <sz val="9"/>
      <color theme="1"/>
      <name val="Arial"/>
      <scheme val="minor"/>
    </font>
    <font>
      <b/>
      <sz val="9"/>
      <color rgb="FF000000"/>
      <name val="Arial"/>
      <scheme val="minor"/>
    </font>
    <font>
      <b/>
      <sz val="9"/>
      <color theme="1"/>
      <name val="Arial"/>
      <scheme val="minor"/>
    </font>
    <font>
      <b/>
      <sz val="9"/>
      <color rgb="FF1F1F1F"/>
      <name val="&quot;Google Sans&quot;"/>
    </font>
    <font>
      <b/>
      <sz val="10"/>
      <color theme="1"/>
      <name val="Arial"/>
      <scheme val="minor"/>
    </font>
    <font>
      <b/>
      <sz val="10"/>
      <color rgb="FF1155CC"/>
      <name val="&quot;Google Sans Mono&quot;"/>
    </font>
    <font>
      <b/>
      <sz val="13"/>
      <color rgb="FF000000"/>
      <name val="&quot;Google Sans Mono&quot;"/>
    </font>
    <font>
      <b/>
      <sz val="13"/>
      <color rgb="FF000000"/>
      <name val="Google Sans Mono"/>
    </font>
    <font>
      <b/>
      <sz val="13"/>
      <color theme="1"/>
      <name val="Arial"/>
      <scheme val="minor"/>
    </font>
    <font>
      <b/>
      <sz val="10"/>
      <color rgb="FF000000"/>
      <name val="Arial"/>
      <scheme val="minor"/>
    </font>
    <font>
      <b/>
      <sz val="10"/>
      <color rgb="FFFF0000"/>
      <name val="Arial"/>
      <scheme val="minor"/>
    </font>
    <font>
      <b/>
      <sz val="13"/>
      <color rgb="FF073763"/>
      <name val="&quot;Google Sans Mono&quot;"/>
    </font>
    <font>
      <b/>
      <sz val="13"/>
      <color rgb="FF073763"/>
      <name val="Arial"/>
      <scheme val="minor"/>
    </font>
    <font>
      <b/>
      <sz val="14"/>
      <color rgb="FF073763"/>
      <name val="Times New Roman"/>
    </font>
    <font>
      <b/>
      <sz val="11"/>
      <color rgb="FF073763"/>
      <name val="Times New Roman"/>
    </font>
    <font>
      <b/>
      <sz val="13"/>
      <color rgb="FF073763"/>
      <name val="Times New Roman"/>
    </font>
    <font>
      <sz val="11"/>
      <color rgb="FF073763"/>
      <name val="Times New Roman"/>
    </font>
    <font>
      <b/>
      <sz val="9"/>
      <color rgb="FF073763"/>
      <name val="Times New Roman"/>
    </font>
    <font>
      <b/>
      <sz val="8"/>
      <color rgb="FF073763"/>
      <name val="Times New Roman"/>
    </font>
    <font>
      <b/>
      <sz val="8"/>
      <color theme="1"/>
      <name val="Arial"/>
      <scheme val="minor"/>
    </font>
    <font>
      <b/>
      <sz val="10"/>
      <color rgb="FF073763"/>
      <name val="Times New Roman"/>
    </font>
    <font>
      <sz val="10"/>
      <color rgb="FF073763"/>
      <name val="Times New Roman"/>
    </font>
    <font>
      <sz val="13"/>
      <color rgb="FF073763"/>
      <name val="Times New Roman"/>
    </font>
    <font>
      <sz val="13"/>
      <color theme="1"/>
      <name val="Arial"/>
      <scheme val="minor"/>
    </font>
    <font>
      <b/>
      <sz val="10"/>
      <color rgb="FF073763"/>
      <name val="Times New Roman"/>
    </font>
    <font>
      <sz val="10"/>
      <color rgb="FF314C59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sz val="10"/>
      <color theme="1"/>
      <name val="Arial"/>
      <scheme val="minor"/>
    </font>
    <font>
      <b/>
      <sz val="10"/>
      <color rgb="FF314C59"/>
      <name val="&quot;Times New Roman&quot;"/>
    </font>
    <font>
      <sz val="10"/>
      <color rgb="FF314C59"/>
      <name val="&quot;Times New Roman&quot;"/>
    </font>
    <font>
      <b/>
      <sz val="11"/>
      <color rgb="FF314C59"/>
      <name val="&quot;Times New Roman&quot;"/>
    </font>
    <font>
      <b/>
      <sz val="10"/>
      <color rgb="FF000000"/>
      <name val="Arial"/>
    </font>
    <font>
      <sz val="8"/>
      <color rgb="FF314C59"/>
      <name val="&quot;Times New Roman&quot;"/>
    </font>
    <font>
      <b/>
      <sz val="12"/>
      <color rgb="FF314C59"/>
      <name val="&quot;Times New Roman&quot;"/>
    </font>
    <font>
      <b/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9D08E"/>
        <bgColor rgb="FFA9D08E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  <fill>
      <patternFill patternType="solid">
        <fgColor rgb="FF00FFFF"/>
        <bgColor rgb="FF00FFFF"/>
      </patternFill>
    </fill>
    <fill>
      <patternFill patternType="solid">
        <fgColor rgb="FFB7B7B7"/>
        <bgColor rgb="FFB7B7B7"/>
      </patternFill>
    </fill>
    <fill>
      <patternFill patternType="solid">
        <fgColor rgb="FFDCE6F1"/>
        <bgColor rgb="FFDCE6F1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78909C"/>
        <bgColor rgb="FF78909C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  <fill>
      <patternFill patternType="solid">
        <fgColor rgb="FFA4C2F4"/>
        <bgColor rgb="FFA4C2F4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6FA8DC"/>
        <bgColor rgb="FF6FA8D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F5959C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B7E1CD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9"/>
      </patternFill>
    </fill>
    <fill>
      <patternFill patternType="solid">
        <fgColor rgb="FFFFFFFF"/>
        <bgColor rgb="FFF5959C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B6D7A8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</borders>
  <cellStyleXfs count="1">
    <xf numFmtId="0" fontId="0" fillId="0" borderId="0"/>
  </cellStyleXfs>
  <cellXfs count="47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1" fillId="0" borderId="9" xfId="0" applyFont="1" applyBorder="1" applyAlignment="1">
      <alignment horizontal="right"/>
    </xf>
    <xf numFmtId="0" fontId="11" fillId="0" borderId="10" xfId="0" applyFont="1" applyBorder="1"/>
    <xf numFmtId="0" fontId="11" fillId="0" borderId="3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10" fontId="4" fillId="6" borderId="1" xfId="0" applyNumberFormat="1" applyFont="1" applyFill="1" applyBorder="1" applyAlignment="1">
      <alignment horizontal="right"/>
    </xf>
    <xf numFmtId="0" fontId="4" fillId="6" borderId="1" xfId="0" applyFont="1" applyFill="1" applyBorder="1"/>
    <xf numFmtId="0" fontId="9" fillId="6" borderId="3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right"/>
    </xf>
    <xf numFmtId="0" fontId="1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4" fillId="6" borderId="2" xfId="0" applyFont="1" applyFill="1" applyBorder="1"/>
    <xf numFmtId="0" fontId="12" fillId="6" borderId="1" xfId="0" applyFont="1" applyFill="1" applyBorder="1"/>
    <xf numFmtId="3" fontId="4" fillId="6" borderId="1" xfId="0" applyNumberFormat="1" applyFont="1" applyFill="1" applyBorder="1" applyAlignment="1">
      <alignment horizontal="right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11" fillId="0" borderId="8" xfId="0" applyFont="1" applyBorder="1" applyAlignment="1"/>
    <xf numFmtId="0" fontId="11" fillId="0" borderId="10" xfId="0" applyFont="1" applyBorder="1" applyAlignment="1"/>
    <xf numFmtId="0" fontId="11" fillId="0" borderId="10" xfId="0" applyFont="1" applyBorder="1" applyAlignment="1"/>
    <xf numFmtId="164" fontId="11" fillId="0" borderId="10" xfId="0" applyNumberFormat="1" applyFont="1" applyBorder="1" applyAlignment="1"/>
    <xf numFmtId="165" fontId="11" fillId="0" borderId="10" xfId="0" applyNumberFormat="1" applyFont="1" applyBorder="1" applyAlignment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/>
    <xf numFmtId="164" fontId="11" fillId="0" borderId="0" xfId="0" applyNumberFormat="1" applyFont="1" applyAlignment="1"/>
    <xf numFmtId="0" fontId="2" fillId="0" borderId="3" xfId="0" applyFont="1" applyBorder="1" applyAlignment="1"/>
    <xf numFmtId="0" fontId="2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11" borderId="3" xfId="0" applyFont="1" applyFill="1" applyBorder="1" applyAlignment="1">
      <alignment horizontal="left"/>
    </xf>
    <xf numFmtId="0" fontId="11" fillId="0" borderId="8" xfId="0" applyFont="1" applyBorder="1" applyAlignment="1"/>
    <xf numFmtId="0" fontId="14" fillId="7" borderId="0" xfId="0" applyFont="1" applyFill="1" applyAlignment="1">
      <alignment horizontal="left"/>
    </xf>
    <xf numFmtId="0" fontId="14" fillId="7" borderId="0" xfId="0" applyFont="1" applyFill="1" applyAlignment="1">
      <alignment horizontal="center" wrapText="1"/>
    </xf>
    <xf numFmtId="49" fontId="14" fillId="7" borderId="0" xfId="0" applyNumberFormat="1" applyFont="1" applyFill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21" fillId="14" borderId="3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left" vertical="center"/>
    </xf>
    <xf numFmtId="49" fontId="22" fillId="14" borderId="8" xfId="0" applyNumberFormat="1" applyFont="1" applyFill="1" applyBorder="1" applyAlignment="1">
      <alignment horizontal="center" vertical="center" wrapText="1"/>
    </xf>
    <xf numFmtId="49" fontId="21" fillId="14" borderId="8" xfId="0" applyNumberFormat="1" applyFont="1" applyFill="1" applyBorder="1" applyAlignment="1">
      <alignment horizontal="center" vertical="center" wrapText="1"/>
    </xf>
    <xf numFmtId="0" fontId="23" fillId="14" borderId="8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left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right"/>
    </xf>
    <xf numFmtId="0" fontId="25" fillId="15" borderId="3" xfId="0" applyFont="1" applyFill="1" applyBorder="1" applyAlignment="1"/>
    <xf numFmtId="49" fontId="25" fillId="15" borderId="3" xfId="0" applyNumberFormat="1" applyFont="1" applyFill="1" applyBorder="1" applyAlignment="1"/>
    <xf numFmtId="49" fontId="24" fillId="15" borderId="3" xfId="0" applyNumberFormat="1" applyFont="1" applyFill="1" applyBorder="1" applyAlignment="1">
      <alignment horizontal="center"/>
    </xf>
    <xf numFmtId="0" fontId="24" fillId="15" borderId="3" xfId="0" applyFont="1" applyFill="1" applyBorder="1" applyAlignment="1"/>
    <xf numFmtId="0" fontId="24" fillId="15" borderId="3" xfId="0" applyFont="1" applyFill="1" applyBorder="1" applyAlignment="1"/>
    <xf numFmtId="49" fontId="25" fillId="15" borderId="3" xfId="0" applyNumberFormat="1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right" vertical="top"/>
    </xf>
    <xf numFmtId="0" fontId="25" fillId="15" borderId="3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right"/>
    </xf>
    <xf numFmtId="0" fontId="25" fillId="16" borderId="3" xfId="0" applyFont="1" applyFill="1" applyBorder="1" applyAlignment="1"/>
    <xf numFmtId="49" fontId="25" fillId="16" borderId="3" xfId="0" applyNumberFormat="1" applyFont="1" applyFill="1" applyBorder="1" applyAlignment="1"/>
    <xf numFmtId="49" fontId="24" fillId="16" borderId="3" xfId="0" applyNumberFormat="1" applyFont="1" applyFill="1" applyBorder="1" applyAlignment="1">
      <alignment horizontal="center"/>
    </xf>
    <xf numFmtId="0" fontId="24" fillId="16" borderId="3" xfId="0" applyFont="1" applyFill="1" applyBorder="1" applyAlignment="1"/>
    <xf numFmtId="0" fontId="24" fillId="16" borderId="3" xfId="0" applyFont="1" applyFill="1" applyBorder="1" applyAlignment="1"/>
    <xf numFmtId="0" fontId="25" fillId="16" borderId="3" xfId="0" applyFont="1" applyFill="1" applyBorder="1" applyAlignment="1">
      <alignment horizontal="center" vertical="center"/>
    </xf>
    <xf numFmtId="164" fontId="24" fillId="16" borderId="3" xfId="0" applyNumberFormat="1" applyFont="1" applyFill="1" applyBorder="1" applyAlignment="1"/>
    <xf numFmtId="0" fontId="25" fillId="16" borderId="3" xfId="0" applyFont="1" applyFill="1" applyBorder="1" applyAlignment="1">
      <alignment horizontal="right" vertical="top"/>
    </xf>
    <xf numFmtId="0" fontId="25" fillId="16" borderId="3" xfId="0" applyFont="1" applyFill="1" applyBorder="1" applyAlignment="1">
      <alignment horizontal="center" vertical="center"/>
    </xf>
    <xf numFmtId="0" fontId="25" fillId="15" borderId="3" xfId="0" applyFont="1" applyFill="1" applyBorder="1" applyAlignment="1"/>
    <xf numFmtId="49" fontId="25" fillId="15" borderId="3" xfId="0" applyNumberFormat="1" applyFont="1" applyFill="1" applyBorder="1" applyAlignment="1"/>
    <xf numFmtId="49" fontId="24" fillId="15" borderId="3" xfId="0" applyNumberFormat="1" applyFont="1" applyFill="1" applyBorder="1" applyAlignment="1">
      <alignment horizontal="center"/>
    </xf>
    <xf numFmtId="0" fontId="24" fillId="15" borderId="3" xfId="0" applyFont="1" applyFill="1" applyBorder="1" applyAlignment="1"/>
    <xf numFmtId="0" fontId="24" fillId="15" borderId="3" xfId="0" applyFont="1" applyFill="1" applyBorder="1" applyAlignment="1"/>
    <xf numFmtId="49" fontId="25" fillId="15" borderId="3" xfId="0" applyNumberFormat="1" applyFont="1" applyFill="1" applyBorder="1" applyAlignment="1">
      <alignment horizontal="center" vertical="center"/>
    </xf>
    <xf numFmtId="164" fontId="24" fillId="15" borderId="3" xfId="0" applyNumberFormat="1" applyFont="1" applyFill="1" applyBorder="1" applyAlignment="1"/>
    <xf numFmtId="0" fontId="25" fillId="15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/>
    </xf>
    <xf numFmtId="49" fontId="25" fillId="16" borderId="3" xfId="0" applyNumberFormat="1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left"/>
    </xf>
    <xf numFmtId="0" fontId="24" fillId="16" borderId="3" xfId="0" applyFont="1" applyFill="1" applyBorder="1" applyAlignment="1">
      <alignment horizontal="left"/>
    </xf>
    <xf numFmtId="0" fontId="25" fillId="16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6" fillId="16" borderId="3" xfId="0" applyFont="1" applyFill="1" applyBorder="1" applyAlignment="1"/>
    <xf numFmtId="0" fontId="25" fillId="15" borderId="3" xfId="0" applyFont="1" applyFill="1" applyBorder="1" applyAlignment="1">
      <alignment horizontal="left"/>
    </xf>
    <xf numFmtId="0" fontId="24" fillId="15" borderId="3" xfId="0" applyFont="1" applyFill="1" applyBorder="1" applyAlignment="1">
      <alignment horizontal="left"/>
    </xf>
    <xf numFmtId="164" fontId="24" fillId="15" borderId="3" xfId="0" applyNumberFormat="1" applyFont="1" applyFill="1" applyBorder="1" applyAlignment="1"/>
    <xf numFmtId="0" fontId="25" fillId="16" borderId="3" xfId="0" applyFont="1" applyFill="1" applyBorder="1" applyAlignment="1">
      <alignment horizontal="left"/>
    </xf>
    <xf numFmtId="164" fontId="24" fillId="16" borderId="3" xfId="0" applyNumberFormat="1" applyFont="1" applyFill="1" applyBorder="1" applyAlignment="1"/>
    <xf numFmtId="0" fontId="25" fillId="15" borderId="3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/>
    <xf numFmtId="49" fontId="25" fillId="16" borderId="3" xfId="0" applyNumberFormat="1" applyFont="1" applyFill="1" applyBorder="1" applyAlignment="1"/>
    <xf numFmtId="49" fontId="24" fillId="16" borderId="3" xfId="0" applyNumberFormat="1" applyFont="1" applyFill="1" applyBorder="1" applyAlignment="1">
      <alignment horizontal="center"/>
    </xf>
    <xf numFmtId="0" fontId="24" fillId="16" borderId="3" xfId="0" applyFont="1" applyFill="1" applyBorder="1" applyAlignment="1"/>
    <xf numFmtId="49" fontId="25" fillId="16" borderId="3" xfId="0" applyNumberFormat="1" applyFont="1" applyFill="1" applyBorder="1" applyAlignment="1">
      <alignment horizontal="center" vertical="center"/>
    </xf>
    <xf numFmtId="0" fontId="24" fillId="16" borderId="3" xfId="0" applyFont="1" applyFill="1" applyBorder="1" applyAlignment="1"/>
    <xf numFmtId="0" fontId="25" fillId="15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4" fillId="15" borderId="10" xfId="0" applyFont="1" applyFill="1" applyBorder="1" applyAlignment="1"/>
    <xf numFmtId="0" fontId="24" fillId="16" borderId="10" xfId="0" applyFont="1" applyFill="1" applyBorder="1" applyAlignment="1"/>
    <xf numFmtId="0" fontId="25" fillId="15" borderId="3" xfId="0" applyFont="1" applyFill="1" applyBorder="1" applyAlignment="1">
      <alignment horizontal="left"/>
    </xf>
    <xf numFmtId="0" fontId="25" fillId="15" borderId="3" xfId="0" applyFont="1" applyFill="1" applyBorder="1" applyAlignment="1"/>
    <xf numFmtId="0" fontId="25" fillId="16" borderId="3" xfId="0" applyFont="1" applyFill="1" applyBorder="1" applyAlignment="1"/>
    <xf numFmtId="0" fontId="25" fillId="15" borderId="3" xfId="0" applyFont="1" applyFill="1" applyBorder="1" applyAlignment="1">
      <alignment horizontal="right"/>
    </xf>
    <xf numFmtId="0" fontId="25" fillId="16" borderId="3" xfId="0" applyFont="1" applyFill="1" applyBorder="1" applyAlignment="1">
      <alignment horizontal="right"/>
    </xf>
    <xf numFmtId="0" fontId="30" fillId="16" borderId="0" xfId="0" applyFont="1" applyFill="1" applyAlignment="1">
      <alignment horizontal="center" vertical="center"/>
    </xf>
    <xf numFmtId="0" fontId="30" fillId="15" borderId="0" xfId="0" applyFont="1" applyFill="1" applyAlignment="1">
      <alignment horizontal="center" vertical="center"/>
    </xf>
    <xf numFmtId="49" fontId="25" fillId="15" borderId="3" xfId="0" applyNumberFormat="1" applyFont="1" applyFill="1" applyBorder="1" applyAlignment="1"/>
    <xf numFmtId="49" fontId="25" fillId="16" borderId="3" xfId="0" applyNumberFormat="1" applyFont="1" applyFill="1" applyBorder="1" applyAlignment="1"/>
    <xf numFmtId="0" fontId="30" fillId="15" borderId="0" xfId="0" applyFont="1" applyFill="1" applyAlignment="1">
      <alignment horizontal="center" vertical="center"/>
    </xf>
    <xf numFmtId="49" fontId="24" fillId="16" borderId="3" xfId="0" applyNumberFormat="1" applyFont="1" applyFill="1" applyBorder="1" applyAlignment="1">
      <alignment horizontal="center"/>
    </xf>
    <xf numFmtId="0" fontId="25" fillId="12" borderId="3" xfId="0" applyFont="1" applyFill="1" applyBorder="1" applyAlignment="1"/>
    <xf numFmtId="166" fontId="24" fillId="15" borderId="3" xfId="0" applyNumberFormat="1" applyFont="1" applyFill="1" applyBorder="1" applyAlignment="1">
      <alignment horizontal="right"/>
    </xf>
    <xf numFmtId="166" fontId="24" fillId="16" borderId="3" xfId="0" applyNumberFormat="1" applyFont="1" applyFill="1" applyBorder="1" applyAlignment="1">
      <alignment horizontal="right"/>
    </xf>
    <xf numFmtId="0" fontId="25" fillId="16" borderId="3" xfId="0" applyFont="1" applyFill="1" applyBorder="1" applyAlignment="1">
      <alignment horizontal="center"/>
    </xf>
    <xf numFmtId="49" fontId="24" fillId="12" borderId="3" xfId="0" applyNumberFormat="1" applyFont="1" applyFill="1" applyBorder="1" applyAlignment="1">
      <alignment horizontal="center"/>
    </xf>
    <xf numFmtId="0" fontId="26" fillId="15" borderId="3" xfId="0" applyFont="1" applyFill="1" applyBorder="1" applyAlignment="1"/>
    <xf numFmtId="0" fontId="26" fillId="16" borderId="3" xfId="0" applyFont="1" applyFill="1" applyBorder="1" applyAlignment="1"/>
    <xf numFmtId="166" fontId="24" fillId="16" borderId="3" xfId="0" applyNumberFormat="1" applyFont="1" applyFill="1" applyBorder="1" applyAlignment="1">
      <alignment horizontal="right"/>
    </xf>
    <xf numFmtId="49" fontId="24" fillId="12" borderId="3" xfId="0" applyNumberFormat="1" applyFont="1" applyFill="1" applyBorder="1" applyAlignment="1">
      <alignment horizontal="center"/>
    </xf>
    <xf numFmtId="0" fontId="26" fillId="15" borderId="3" xfId="0" applyFont="1" applyFill="1" applyBorder="1" applyAlignment="1"/>
    <xf numFmtId="0" fontId="29" fillId="15" borderId="3" xfId="0" applyFont="1" applyFill="1" applyBorder="1" applyAlignment="1"/>
    <xf numFmtId="166" fontId="24" fillId="16" borderId="3" xfId="0" applyNumberFormat="1" applyFont="1" applyFill="1" applyBorder="1" applyAlignment="1">
      <alignment horizontal="right"/>
    </xf>
    <xf numFmtId="166" fontId="24" fillId="15" borderId="3" xfId="0" applyNumberFormat="1" applyFont="1" applyFill="1" applyBorder="1" applyAlignment="1">
      <alignment horizontal="right"/>
    </xf>
    <xf numFmtId="166" fontId="24" fillId="16" borderId="3" xfId="0" applyNumberFormat="1" applyFont="1" applyFill="1" applyBorder="1" applyAlignment="1"/>
    <xf numFmtId="166" fontId="24" fillId="15" borderId="3" xfId="0" applyNumberFormat="1" applyFont="1" applyFill="1" applyBorder="1" applyAlignment="1"/>
    <xf numFmtId="0" fontId="25" fillId="16" borderId="3" xfId="0" applyFont="1" applyFill="1" applyBorder="1" applyAlignment="1">
      <alignment horizontal="center"/>
    </xf>
    <xf numFmtId="0" fontId="27" fillId="15" borderId="3" xfId="0" applyFont="1" applyFill="1" applyBorder="1" applyAlignment="1"/>
    <xf numFmtId="0" fontId="13" fillId="15" borderId="3" xfId="0" applyFont="1" applyFill="1" applyBorder="1" applyAlignment="1"/>
    <xf numFmtId="0" fontId="24" fillId="16" borderId="10" xfId="0" applyFont="1" applyFill="1" applyBorder="1" applyAlignment="1"/>
    <xf numFmtId="0" fontId="24" fillId="15" borderId="10" xfId="0" applyFont="1" applyFill="1" applyBorder="1" applyAlignment="1"/>
    <xf numFmtId="0" fontId="25" fillId="15" borderId="3" xfId="0" applyFont="1" applyFill="1" applyBorder="1" applyAlignment="1">
      <alignment horizontal="center"/>
    </xf>
    <xf numFmtId="0" fontId="24" fillId="16" borderId="0" xfId="0" applyFont="1" applyFill="1" applyAlignment="1"/>
    <xf numFmtId="0" fontId="24" fillId="15" borderId="0" xfId="0" applyFont="1" applyFill="1" applyAlignment="1"/>
    <xf numFmtId="0" fontId="28" fillId="15" borderId="3" xfId="0" applyFont="1" applyFill="1" applyBorder="1" applyAlignment="1"/>
    <xf numFmtId="49" fontId="31" fillId="16" borderId="3" xfId="0" applyNumberFormat="1" applyFont="1" applyFill="1" applyBorder="1" applyAlignment="1"/>
    <xf numFmtId="0" fontId="2" fillId="0" borderId="0" xfId="0" applyFont="1" applyAlignment="1">
      <alignment horizontal="left" vertical="top"/>
    </xf>
    <xf numFmtId="49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20" fillId="12" borderId="0" xfId="0" applyFont="1" applyFill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/>
    </xf>
    <xf numFmtId="49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15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1" fillId="0" borderId="8" xfId="0" applyNumberFormat="1" applyFont="1" applyBorder="1" applyAlignment="1"/>
    <xf numFmtId="164" fontId="11" fillId="0" borderId="8" xfId="0" applyNumberFormat="1" applyFont="1" applyBorder="1" applyAlignment="1"/>
    <xf numFmtId="0" fontId="35" fillId="0" borderId="8" xfId="0" applyFont="1" applyBorder="1" applyAlignment="1">
      <alignment horizontal="right" vertical="top"/>
    </xf>
    <xf numFmtId="0" fontId="36" fillId="0" borderId="8" xfId="0" applyFont="1" applyBorder="1" applyAlignment="1">
      <alignment horizontal="right" vertical="top"/>
    </xf>
    <xf numFmtId="49" fontId="11" fillId="0" borderId="10" xfId="0" applyNumberFormat="1" applyFont="1" applyBorder="1" applyAlignment="1"/>
    <xf numFmtId="0" fontId="36" fillId="0" borderId="10" xfId="0" applyFont="1" applyBorder="1" applyAlignment="1">
      <alignment horizontal="right" vertical="top"/>
    </xf>
    <xf numFmtId="0" fontId="1" fillId="0" borderId="10" xfId="0" applyFont="1" applyBorder="1" applyAlignment="1">
      <alignment horizontal="right"/>
    </xf>
    <xf numFmtId="0" fontId="2" fillId="0" borderId="10" xfId="0" applyFont="1" applyBorder="1" applyAlignment="1">
      <alignment horizontal="left" vertical="top"/>
    </xf>
    <xf numFmtId="0" fontId="1" fillId="0" borderId="10" xfId="0" applyFont="1" applyBorder="1" applyAlignment="1"/>
    <xf numFmtId="0" fontId="1" fillId="0" borderId="0" xfId="0" applyFont="1" applyAlignment="1"/>
    <xf numFmtId="0" fontId="36" fillId="0" borderId="10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35" fillId="0" borderId="10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6" fillId="0" borderId="3" xfId="0" applyFont="1" applyBorder="1" applyAlignment="1">
      <alignment horizontal="right" vertical="top"/>
    </xf>
    <xf numFmtId="0" fontId="36" fillId="0" borderId="3" xfId="0" applyFont="1" applyBorder="1" applyAlignment="1">
      <alignment vertical="top"/>
    </xf>
    <xf numFmtId="0" fontId="36" fillId="0" borderId="3" xfId="0" applyFont="1" applyBorder="1" applyAlignment="1">
      <alignment vertical="top"/>
    </xf>
    <xf numFmtId="0" fontId="1" fillId="0" borderId="3" xfId="0" applyFont="1" applyBorder="1" applyAlignment="1"/>
    <xf numFmtId="0" fontId="15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7" borderId="0" xfId="0" applyFont="1" applyFill="1"/>
    <xf numFmtId="0" fontId="36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36" fillId="0" borderId="0" xfId="0" applyFont="1" applyAlignment="1">
      <alignment horizontal="right" vertical="top"/>
    </xf>
    <xf numFmtId="0" fontId="15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164" fontId="2" fillId="0" borderId="3" xfId="0" applyNumberFormat="1" applyFont="1" applyBorder="1" applyAlignment="1">
      <alignment horizontal="left" vertical="top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3" xfId="0" applyFont="1" applyBorder="1"/>
    <xf numFmtId="0" fontId="41" fillId="15" borderId="3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0" fillId="12" borderId="3" xfId="0" applyFont="1" applyFill="1" applyBorder="1" applyAlignment="1">
      <alignment horizontal="center" vertical="center" wrapText="1"/>
    </xf>
    <xf numFmtId="0" fontId="39" fillId="9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/>
    <xf numFmtId="0" fontId="42" fillId="0" borderId="3" xfId="0" applyFont="1" applyBorder="1"/>
    <xf numFmtId="0" fontId="43" fillId="15" borderId="3" xfId="0" applyFont="1" applyFill="1" applyBorder="1" applyAlignment="1">
      <alignment horizontal="center"/>
    </xf>
    <xf numFmtId="0" fontId="44" fillId="15" borderId="3" xfId="0" applyFont="1" applyFill="1" applyBorder="1"/>
    <xf numFmtId="0" fontId="45" fillId="0" borderId="3" xfId="0" applyFont="1" applyBorder="1" applyAlignment="1"/>
    <xf numFmtId="0" fontId="46" fillId="0" borderId="3" xfId="0" applyFont="1" applyBorder="1" applyAlignment="1">
      <alignment horizontal="right"/>
    </xf>
    <xf numFmtId="0" fontId="15" fillId="17" borderId="3" xfId="0" applyFont="1" applyFill="1" applyBorder="1"/>
    <xf numFmtId="0" fontId="15" fillId="17" borderId="3" xfId="0" applyFont="1" applyFill="1" applyBorder="1" applyAlignment="1">
      <alignment horizontal="center" vertical="center"/>
    </xf>
    <xf numFmtId="0" fontId="47" fillId="0" borderId="3" xfId="0" applyFont="1" applyBorder="1" applyAlignment="1"/>
    <xf numFmtId="0" fontId="46" fillId="0" borderId="3" xfId="0" applyFont="1" applyBorder="1" applyAlignment="1">
      <alignment horizontal="right"/>
    </xf>
    <xf numFmtId="0" fontId="15" fillId="0" borderId="3" xfId="0" applyFont="1" applyBorder="1" applyAlignment="1"/>
    <xf numFmtId="10" fontId="15" fillId="0" borderId="3" xfId="0" applyNumberFormat="1" applyFont="1" applyBorder="1"/>
    <xf numFmtId="0" fontId="48" fillId="0" borderId="3" xfId="0" applyFont="1" applyBorder="1" applyAlignment="1"/>
    <xf numFmtId="0" fontId="38" fillId="0" borderId="3" xfId="0" applyFont="1" applyBorder="1" applyAlignment="1"/>
    <xf numFmtId="0" fontId="41" fillId="12" borderId="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18" borderId="3" xfId="0" applyFont="1" applyFill="1" applyBorder="1" applyAlignment="1">
      <alignment horizontal="center" vertical="center" wrapText="1"/>
    </xf>
    <xf numFmtId="0" fontId="39" fillId="19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0" fontId="43" fillId="15" borderId="3" xfId="0" applyFont="1" applyFill="1" applyBorder="1" applyAlignment="1">
      <alignment horizontal="right" vertical="center"/>
    </xf>
    <xf numFmtId="0" fontId="49" fillId="15" borderId="3" xfId="0" applyFont="1" applyFill="1" applyBorder="1" applyAlignment="1">
      <alignment horizontal="right" vertical="center"/>
    </xf>
    <xf numFmtId="0" fontId="46" fillId="0" borderId="3" xfId="0" applyFont="1" applyBorder="1" applyAlignment="1">
      <alignment horizontal="right" vertical="center"/>
    </xf>
    <xf numFmtId="0" fontId="46" fillId="0" borderId="3" xfId="0" applyFont="1" applyBorder="1" applyAlignment="1">
      <alignment horizontal="right" vertical="center"/>
    </xf>
    <xf numFmtId="0" fontId="50" fillId="8" borderId="3" xfId="0" applyFont="1" applyFill="1" applyBorder="1" applyAlignment="1">
      <alignment horizontal="right" vertical="center"/>
    </xf>
    <xf numFmtId="0" fontId="4" fillId="20" borderId="3" xfId="0" applyFont="1" applyFill="1" applyBorder="1" applyAlignment="1">
      <alignment horizontal="left"/>
    </xf>
    <xf numFmtId="0" fontId="15" fillId="20" borderId="3" xfId="0" applyFont="1" applyFill="1" applyBorder="1" applyAlignment="1">
      <alignment horizontal="right" vertical="center"/>
    </xf>
    <xf numFmtId="0" fontId="46" fillId="20" borderId="3" xfId="0" applyFont="1" applyFill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52" fillId="0" borderId="3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4" fillId="0" borderId="3" xfId="0" applyFont="1" applyBorder="1" applyAlignment="1">
      <alignment horizontal="left"/>
    </xf>
    <xf numFmtId="0" fontId="55" fillId="15" borderId="3" xfId="0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39" fillId="10" borderId="3" xfId="0" applyFont="1" applyFill="1" applyBorder="1" applyAlignment="1">
      <alignment horizontal="center" vertical="center" wrapText="1"/>
    </xf>
    <xf numFmtId="0" fontId="55" fillId="21" borderId="3" xfId="0" applyFont="1" applyFill="1" applyBorder="1" applyAlignment="1">
      <alignment horizontal="center" vertical="center" wrapText="1"/>
    </xf>
    <xf numFmtId="0" fontId="55" fillId="8" borderId="3" xfId="0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57" fillId="10" borderId="0" xfId="0" applyFont="1" applyFill="1" applyAlignment="1">
      <alignment horizontal="center" vertical="center"/>
    </xf>
    <xf numFmtId="0" fontId="52" fillId="0" borderId="3" xfId="0" applyFont="1" applyBorder="1" applyAlignment="1">
      <alignment horizontal="right" vertical="center"/>
    </xf>
    <xf numFmtId="0" fontId="58" fillId="0" borderId="3" xfId="0" applyFont="1" applyBorder="1" applyAlignment="1">
      <alignment horizontal="right" vertical="center"/>
    </xf>
    <xf numFmtId="0" fontId="53" fillId="0" borderId="3" xfId="0" applyFont="1" applyBorder="1" applyAlignment="1">
      <alignment horizontal="right" vertical="center"/>
    </xf>
    <xf numFmtId="0" fontId="53" fillId="21" borderId="3" xfId="0" applyFont="1" applyFill="1" applyBorder="1" applyAlignment="1">
      <alignment horizontal="right" vertical="center"/>
    </xf>
    <xf numFmtId="9" fontId="53" fillId="21" borderId="3" xfId="0" applyNumberFormat="1" applyFont="1" applyFill="1" applyBorder="1" applyAlignment="1">
      <alignment horizontal="right" vertical="center"/>
    </xf>
    <xf numFmtId="0" fontId="53" fillId="8" borderId="3" xfId="0" applyFont="1" applyFill="1" applyBorder="1" applyAlignment="1">
      <alignment horizontal="right" vertical="center"/>
    </xf>
    <xf numFmtId="9" fontId="53" fillId="8" borderId="3" xfId="0" applyNumberFormat="1" applyFont="1" applyFill="1" applyBorder="1" applyAlignment="1">
      <alignment horizontal="right" vertical="center"/>
    </xf>
    <xf numFmtId="0" fontId="46" fillId="10" borderId="3" xfId="0" applyFont="1" applyFill="1" applyBorder="1" applyAlignment="1">
      <alignment horizontal="right" vertical="center"/>
    </xf>
    <xf numFmtId="0" fontId="54" fillId="0" borderId="3" xfId="0" applyFont="1" applyBorder="1" applyAlignment="1">
      <alignment horizontal="right" vertical="center"/>
    </xf>
    <xf numFmtId="0" fontId="59" fillId="0" borderId="3" xfId="0" applyFont="1" applyBorder="1" applyAlignment="1">
      <alignment horizontal="right" vertical="center"/>
    </xf>
    <xf numFmtId="0" fontId="60" fillId="0" borderId="3" xfId="0" applyFont="1" applyBorder="1" applyAlignment="1">
      <alignment horizontal="right" vertical="center"/>
    </xf>
    <xf numFmtId="0" fontId="60" fillId="21" borderId="3" xfId="0" applyFont="1" applyFill="1" applyBorder="1" applyAlignment="1">
      <alignment horizontal="right" vertical="center"/>
    </xf>
    <xf numFmtId="9" fontId="60" fillId="21" borderId="3" xfId="0" applyNumberFormat="1" applyFont="1" applyFill="1" applyBorder="1" applyAlignment="1">
      <alignment horizontal="right" vertical="center"/>
    </xf>
    <xf numFmtId="0" fontId="60" fillId="8" borderId="3" xfId="0" applyFont="1" applyFill="1" applyBorder="1" applyAlignment="1">
      <alignment horizontal="right" vertical="center"/>
    </xf>
    <xf numFmtId="9" fontId="60" fillId="8" borderId="3" xfId="0" applyNumberFormat="1" applyFont="1" applyFill="1" applyBorder="1" applyAlignment="1">
      <alignment horizontal="right" vertical="center"/>
    </xf>
    <xf numFmtId="0" fontId="61" fillId="10" borderId="3" xfId="0" applyFont="1" applyFill="1" applyBorder="1" applyAlignment="1">
      <alignment horizontal="right" vertical="center"/>
    </xf>
    <xf numFmtId="0" fontId="60" fillId="0" borderId="3" xfId="0" applyFont="1" applyBorder="1" applyAlignment="1">
      <alignment horizontal="right" vertical="center"/>
    </xf>
    <xf numFmtId="0" fontId="52" fillId="20" borderId="3" xfId="0" applyFont="1" applyFill="1" applyBorder="1" applyAlignment="1">
      <alignment horizontal="left"/>
    </xf>
    <xf numFmtId="0" fontId="62" fillId="20" borderId="3" xfId="0" applyFont="1" applyFill="1" applyBorder="1" applyAlignment="1">
      <alignment horizontal="right" vertical="center"/>
    </xf>
    <xf numFmtId="0" fontId="53" fillId="20" borderId="3" xfId="0" applyFont="1" applyFill="1" applyBorder="1" applyAlignment="1">
      <alignment horizontal="right" vertical="center"/>
    </xf>
    <xf numFmtId="9" fontId="53" fillId="20" borderId="3" xfId="0" applyNumberFormat="1" applyFont="1" applyFill="1" applyBorder="1" applyAlignment="1">
      <alignment horizontal="right" vertical="center"/>
    </xf>
    <xf numFmtId="0" fontId="46" fillId="10" borderId="3" xfId="0" applyFont="1" applyFill="1" applyBorder="1" applyAlignment="1">
      <alignment horizontal="right" vertical="center"/>
    </xf>
    <xf numFmtId="0" fontId="52" fillId="0" borderId="0" xfId="0" applyFont="1" applyAlignment="1">
      <alignment horizontal="left"/>
    </xf>
    <xf numFmtId="0" fontId="62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9" fontId="53" fillId="0" borderId="0" xfId="0" applyNumberFormat="1" applyFont="1" applyAlignment="1">
      <alignment horizontal="right" vertical="center"/>
    </xf>
    <xf numFmtId="0" fontId="46" fillId="10" borderId="0" xfId="0" applyFont="1" applyFill="1" applyAlignment="1">
      <alignment horizontal="right" vertical="center"/>
    </xf>
    <xf numFmtId="167" fontId="52" fillId="0" borderId="0" xfId="0" applyNumberFormat="1" applyFont="1" applyAlignment="1">
      <alignment horizontal="left"/>
    </xf>
    <xf numFmtId="14" fontId="52" fillId="0" borderId="0" xfId="0" applyNumberFormat="1" applyFont="1" applyAlignment="1">
      <alignment horizontal="left"/>
    </xf>
    <xf numFmtId="0" fontId="53" fillId="0" borderId="0" xfId="0" applyFont="1" applyAlignment="1">
      <alignment horizontal="right" vertical="center"/>
    </xf>
    <xf numFmtId="164" fontId="52" fillId="0" borderId="0" xfId="0" applyNumberFormat="1" applyFont="1" applyAlignment="1">
      <alignment horizontal="left"/>
    </xf>
    <xf numFmtId="165" fontId="52" fillId="0" borderId="0" xfId="0" applyNumberFormat="1" applyFont="1" applyAlignment="1">
      <alignment horizontal="left"/>
    </xf>
    <xf numFmtId="0" fontId="55" fillId="22" borderId="9" xfId="0" applyFont="1" applyFill="1" applyBorder="1" applyAlignment="1">
      <alignment horizontal="center" vertical="center" wrapText="1"/>
    </xf>
    <xf numFmtId="0" fontId="55" fillId="22" borderId="3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3" fillId="22" borderId="3" xfId="0" applyFont="1" applyFill="1" applyBorder="1" applyAlignment="1">
      <alignment horizontal="right" vertical="center"/>
    </xf>
    <xf numFmtId="0" fontId="60" fillId="22" borderId="3" xfId="0" applyFont="1" applyFill="1" applyBorder="1" applyAlignment="1">
      <alignment horizontal="right" vertical="center"/>
    </xf>
    <xf numFmtId="0" fontId="66" fillId="0" borderId="0" xfId="0" applyFont="1" applyAlignment="1">
      <alignment horizontal="left"/>
    </xf>
    <xf numFmtId="164" fontId="66" fillId="0" borderId="0" xfId="0" applyNumberFormat="1" applyFont="1" applyAlignment="1">
      <alignment horizontal="left"/>
    </xf>
    <xf numFmtId="0" fontId="68" fillId="0" borderId="10" xfId="0" applyFont="1" applyBorder="1" applyAlignment="1">
      <alignment horizontal="center"/>
    </xf>
    <xf numFmtId="0" fontId="68" fillId="0" borderId="9" xfId="0" applyFont="1" applyBorder="1" applyAlignment="1">
      <alignment horizontal="center"/>
    </xf>
    <xf numFmtId="0" fontId="68" fillId="0" borderId="10" xfId="0" applyFont="1" applyBorder="1" applyAlignment="1">
      <alignment horizontal="center"/>
    </xf>
    <xf numFmtId="0" fontId="68" fillId="0" borderId="10" xfId="0" applyFont="1" applyBorder="1" applyAlignment="1">
      <alignment horizontal="center"/>
    </xf>
    <xf numFmtId="0" fontId="68" fillId="0" borderId="9" xfId="0" applyFont="1" applyBorder="1" applyAlignment="1">
      <alignment horizontal="center"/>
    </xf>
    <xf numFmtId="0" fontId="68" fillId="0" borderId="9" xfId="0" applyFont="1" applyBorder="1" applyAlignment="1">
      <alignment horizontal="left"/>
    </xf>
    <xf numFmtId="0" fontId="68" fillId="0" borderId="9" xfId="0" applyFont="1" applyBorder="1" applyAlignment="1">
      <alignment horizontal="center"/>
    </xf>
    <xf numFmtId="0" fontId="68" fillId="0" borderId="18" xfId="0" applyFont="1" applyBorder="1" applyAlignment="1">
      <alignment horizontal="center"/>
    </xf>
    <xf numFmtId="0" fontId="68" fillId="0" borderId="10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164" fontId="68" fillId="0" borderId="10" xfId="0" applyNumberFormat="1" applyFont="1" applyBorder="1" applyAlignment="1">
      <alignment horizontal="left"/>
    </xf>
    <xf numFmtId="0" fontId="67" fillId="3" borderId="8" xfId="0" applyFont="1" applyFill="1" applyBorder="1" applyAlignment="1">
      <alignment horizontal="center" vertical="center" wrapText="1"/>
    </xf>
    <xf numFmtId="0" fontId="67" fillId="3" borderId="8" xfId="0" applyFont="1" applyFill="1" applyBorder="1" applyAlignment="1">
      <alignment horizontal="center" vertical="center" wrapText="1"/>
    </xf>
    <xf numFmtId="0" fontId="67" fillId="3" borderId="10" xfId="0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center"/>
    </xf>
    <xf numFmtId="0" fontId="68" fillId="0" borderId="10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164" fontId="68" fillId="0" borderId="10" xfId="0" applyNumberFormat="1" applyFont="1" applyBorder="1" applyAlignment="1">
      <alignment horizontal="left"/>
    </xf>
    <xf numFmtId="0" fontId="68" fillId="0" borderId="12" xfId="0" applyFont="1" applyBorder="1" applyAlignment="1">
      <alignment horizontal="center"/>
    </xf>
    <xf numFmtId="0" fontId="68" fillId="0" borderId="18" xfId="0" applyFont="1" applyBorder="1" applyAlignment="1">
      <alignment horizontal="center"/>
    </xf>
    <xf numFmtId="0" fontId="68" fillId="0" borderId="10" xfId="0" applyFont="1" applyBorder="1" applyAlignment="1">
      <alignment horizontal="center"/>
    </xf>
    <xf numFmtId="0" fontId="36" fillId="0" borderId="10" xfId="0" applyFont="1" applyBorder="1" applyAlignment="1"/>
    <xf numFmtId="165" fontId="68" fillId="0" borderId="10" xfId="0" applyNumberFormat="1" applyFont="1" applyBorder="1" applyAlignment="1">
      <alignment horizontal="left"/>
    </xf>
    <xf numFmtId="0" fontId="68" fillId="0" borderId="12" xfId="0" applyFont="1" applyBorder="1" applyAlignment="1">
      <alignment horizontal="center"/>
    </xf>
    <xf numFmtId="0" fontId="68" fillId="0" borderId="18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12" borderId="9" xfId="0" applyFont="1" applyFill="1" applyBorder="1" applyAlignment="1">
      <alignment horizontal="left"/>
    </xf>
    <xf numFmtId="0" fontId="68" fillId="12" borderId="10" xfId="0" applyFont="1" applyFill="1" applyBorder="1" applyAlignment="1">
      <alignment horizontal="left"/>
    </xf>
    <xf numFmtId="0" fontId="68" fillId="12" borderId="10" xfId="0" applyFont="1" applyFill="1" applyBorder="1" applyAlignment="1">
      <alignment horizontal="left"/>
    </xf>
    <xf numFmtId="165" fontId="68" fillId="0" borderId="10" xfId="0" applyNumberFormat="1" applyFont="1" applyBorder="1" applyAlignment="1">
      <alignment horizontal="left"/>
    </xf>
    <xf numFmtId="0" fontId="68" fillId="12" borderId="10" xfId="0" applyFont="1" applyFill="1" applyBorder="1" applyAlignment="1">
      <alignment horizontal="left"/>
    </xf>
    <xf numFmtId="0" fontId="68" fillId="0" borderId="18" xfId="0" applyFont="1" applyBorder="1" applyAlignment="1">
      <alignment horizontal="center"/>
    </xf>
    <xf numFmtId="0" fontId="68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68" fillId="0" borderId="17" xfId="0" applyFont="1" applyBorder="1" applyAlignment="1">
      <alignment horizontal="left"/>
    </xf>
    <xf numFmtId="164" fontId="68" fillId="0" borderId="10" xfId="0" applyNumberFormat="1" applyFont="1" applyBorder="1" applyAlignment="1">
      <alignment horizontal="center"/>
    </xf>
    <xf numFmtId="0" fontId="68" fillId="0" borderId="8" xfId="0" applyFont="1" applyBorder="1" applyAlignment="1">
      <alignment horizontal="center"/>
    </xf>
    <xf numFmtId="0" fontId="36" fillId="0" borderId="0" xfId="0" applyFont="1" applyAlignment="1"/>
    <xf numFmtId="0" fontId="68" fillId="0" borderId="9" xfId="0" applyFont="1" applyBorder="1" applyAlignment="1">
      <alignment horizontal="left"/>
    </xf>
    <xf numFmtId="0" fontId="68" fillId="0" borderId="8" xfId="0" applyFont="1" applyBorder="1" applyAlignment="1">
      <alignment horizontal="left"/>
    </xf>
    <xf numFmtId="0" fontId="68" fillId="0" borderId="10" xfId="0" applyFont="1" applyBorder="1" applyAlignment="1">
      <alignment horizontal="right"/>
    </xf>
    <xf numFmtId="0" fontId="68" fillId="0" borderId="9" xfId="0" applyFont="1" applyBorder="1" applyAlignment="1">
      <alignment horizontal="center"/>
    </xf>
    <xf numFmtId="0" fontId="68" fillId="0" borderId="9" xfId="0" applyFont="1" applyBorder="1" applyAlignment="1">
      <alignment horizontal="center"/>
    </xf>
    <xf numFmtId="0" fontId="36" fillId="0" borderId="10" xfId="0" applyFont="1" applyBorder="1" applyAlignment="1"/>
    <xf numFmtId="0" fontId="36" fillId="12" borderId="10" xfId="0" applyFont="1" applyFill="1" applyBorder="1" applyAlignment="1"/>
    <xf numFmtId="164" fontId="68" fillId="0" borderId="10" xfId="0" applyNumberFormat="1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0" xfId="0" applyFont="1" applyBorder="1" applyAlignment="1"/>
    <xf numFmtId="0" fontId="36" fillId="0" borderId="9" xfId="0" applyFont="1" applyBorder="1" applyAlignment="1">
      <alignment horizontal="center"/>
    </xf>
    <xf numFmtId="0" fontId="68" fillId="0" borderId="18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68" fillId="0" borderId="9" xfId="0" applyFont="1" applyBorder="1" applyAlignment="1">
      <alignment horizontal="left"/>
    </xf>
    <xf numFmtId="0" fontId="72" fillId="0" borderId="10" xfId="0" applyFont="1" applyBorder="1" applyAlignment="1">
      <alignment horizontal="center"/>
    </xf>
    <xf numFmtId="0" fontId="72" fillId="0" borderId="10" xfId="0" applyFont="1" applyBorder="1" applyAlignment="1">
      <alignment horizontal="left"/>
    </xf>
    <xf numFmtId="0" fontId="72" fillId="0" borderId="10" xfId="0" applyFont="1" applyBorder="1" applyAlignment="1">
      <alignment horizontal="left"/>
    </xf>
    <xf numFmtId="165" fontId="72" fillId="0" borderId="10" xfId="0" applyNumberFormat="1" applyFont="1" applyBorder="1" applyAlignment="1">
      <alignment horizontal="left"/>
    </xf>
    <xf numFmtId="164" fontId="72" fillId="0" borderId="10" xfId="0" applyNumberFormat="1" applyFont="1" applyBorder="1" applyAlignment="1">
      <alignment horizontal="left"/>
    </xf>
    <xf numFmtId="0" fontId="72" fillId="0" borderId="10" xfId="0" applyFont="1" applyBorder="1" applyAlignment="1">
      <alignment horizontal="center"/>
    </xf>
    <xf numFmtId="0" fontId="36" fillId="0" borderId="0" xfId="0" applyFon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" xfId="0" applyFont="1" applyBorder="1" applyAlignment="1"/>
    <xf numFmtId="0" fontId="36" fillId="0" borderId="3" xfId="0" applyFont="1" applyBorder="1" applyAlignment="1"/>
    <xf numFmtId="0" fontId="36" fillId="0" borderId="8" xfId="0" applyFont="1" applyBorder="1" applyAlignment="1"/>
    <xf numFmtId="0" fontId="36" fillId="0" borderId="8" xfId="0" applyFont="1" applyBorder="1" applyAlignment="1"/>
    <xf numFmtId="0" fontId="36" fillId="0" borderId="8" xfId="0" applyFont="1" applyBorder="1" applyAlignment="1">
      <alignment horizontal="center"/>
    </xf>
    <xf numFmtId="0" fontId="36" fillId="0" borderId="8" xfId="0" applyFont="1" applyBorder="1" applyAlignment="1"/>
    <xf numFmtId="0" fontId="36" fillId="0" borderId="3" xfId="0" applyFont="1" applyBorder="1" applyAlignment="1"/>
    <xf numFmtId="0" fontId="36" fillId="0" borderId="8" xfId="0" applyFont="1" applyBorder="1" applyAlignment="1">
      <alignment horizontal="center"/>
    </xf>
    <xf numFmtId="0" fontId="36" fillId="0" borderId="0" xfId="0" applyFont="1" applyAlignment="1"/>
    <xf numFmtId="164" fontId="13" fillId="2" borderId="10" xfId="0" applyNumberFormat="1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6" fillId="5" borderId="5" xfId="0" applyFont="1" applyFill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0" fontId="8" fillId="5" borderId="5" xfId="0" applyFont="1" applyFill="1" applyBorder="1" applyAlignment="1">
      <alignment horizontal="right" wrapText="1"/>
    </xf>
    <xf numFmtId="0" fontId="6" fillId="7" borderId="5" xfId="0" applyFont="1" applyFill="1" applyBorder="1" applyAlignment="1">
      <alignment horizontal="center"/>
    </xf>
    <xf numFmtId="164" fontId="17" fillId="12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center" wrapText="1"/>
    </xf>
    <xf numFmtId="164" fontId="32" fillId="12" borderId="0" xfId="0" applyNumberFormat="1" applyFont="1" applyFill="1" applyAlignment="1">
      <alignment horizontal="right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7" fillId="0" borderId="9" xfId="0" applyFont="1" applyBorder="1"/>
    <xf numFmtId="0" fontId="53" fillId="0" borderId="13" xfId="0" applyFont="1" applyBorder="1" applyAlignment="1">
      <alignment horizontal="center" vertical="center" wrapText="1"/>
    </xf>
    <xf numFmtId="0" fontId="55" fillId="21" borderId="14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55" fillId="8" borderId="14" xfId="0" applyFont="1" applyFill="1" applyBorder="1" applyAlignment="1">
      <alignment horizontal="center" vertical="center" wrapText="1"/>
    </xf>
    <xf numFmtId="0" fontId="55" fillId="22" borderId="14" xfId="0" applyFont="1" applyFill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51" fillId="0" borderId="13" xfId="0" applyFont="1" applyBorder="1" applyAlignment="1">
      <alignment horizontal="center" vertical="center" wrapText="1"/>
    </xf>
    <xf numFmtId="0" fontId="68" fillId="3" borderId="13" xfId="0" applyFont="1" applyFill="1" applyBorder="1" applyAlignment="1">
      <alignment horizontal="center" vertical="center" wrapText="1"/>
    </xf>
    <xf numFmtId="0" fontId="67" fillId="3" borderId="15" xfId="0" applyFont="1" applyFill="1" applyBorder="1" applyAlignment="1">
      <alignment horizontal="center" vertical="center" wrapText="1"/>
    </xf>
    <xf numFmtId="0" fontId="67" fillId="3" borderId="13" xfId="0" applyFont="1" applyFill="1" applyBorder="1" applyAlignment="1">
      <alignment horizontal="center" vertical="center" wrapText="1"/>
    </xf>
    <xf numFmtId="0" fontId="70" fillId="12" borderId="1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vertical="center" wrapText="1"/>
    </xf>
    <xf numFmtId="0" fontId="13" fillId="23" borderId="3" xfId="0" applyFont="1" applyFill="1" applyBorder="1" applyAlignment="1">
      <alignment horizontal="left"/>
    </xf>
    <xf numFmtId="0" fontId="64" fillId="23" borderId="3" xfId="0" applyFont="1" applyFill="1" applyBorder="1" applyAlignment="1">
      <alignment horizontal="left" vertical="center"/>
    </xf>
    <xf numFmtId="0" fontId="64" fillId="23" borderId="3" xfId="0" applyFont="1" applyFill="1" applyBorder="1" applyAlignment="1">
      <alignment horizontal="left"/>
    </xf>
    <xf numFmtId="0" fontId="64" fillId="23" borderId="8" xfId="0" applyFont="1" applyFill="1" applyBorder="1" applyAlignment="1">
      <alignment horizontal="left"/>
    </xf>
    <xf numFmtId="0" fontId="13" fillId="23" borderId="8" xfId="0" applyFont="1" applyFill="1" applyBorder="1" applyAlignment="1">
      <alignment horizontal="left"/>
    </xf>
    <xf numFmtId="164" fontId="64" fillId="23" borderId="8" xfId="0" applyNumberFormat="1" applyFont="1" applyFill="1" applyBorder="1" applyAlignment="1">
      <alignment horizontal="left"/>
    </xf>
    <xf numFmtId="164" fontId="13" fillId="23" borderId="8" xfId="0" applyNumberFormat="1" applyFont="1" applyFill="1" applyBorder="1" applyAlignment="1">
      <alignment horizontal="left"/>
    </xf>
    <xf numFmtId="164" fontId="13" fillId="23" borderId="3" xfId="0" applyNumberFormat="1" applyFont="1" applyFill="1" applyBorder="1" applyAlignment="1">
      <alignment horizontal="left"/>
    </xf>
    <xf numFmtId="0" fontId="13" fillId="23" borderId="9" xfId="0" applyFont="1" applyFill="1" applyBorder="1" applyAlignment="1">
      <alignment horizontal="left"/>
    </xf>
    <xf numFmtId="0" fontId="64" fillId="23" borderId="9" xfId="0" applyFont="1" applyFill="1" applyBorder="1" applyAlignment="1">
      <alignment horizontal="left"/>
    </xf>
    <xf numFmtId="0" fontId="64" fillId="23" borderId="10" xfId="0" applyFont="1" applyFill="1" applyBorder="1" applyAlignment="1">
      <alignment horizontal="left"/>
    </xf>
    <xf numFmtId="0" fontId="13" fillId="23" borderId="10" xfId="0" applyFont="1" applyFill="1" applyBorder="1" applyAlignment="1">
      <alignment horizontal="left"/>
    </xf>
    <xf numFmtId="164" fontId="64" fillId="23" borderId="10" xfId="0" applyNumberFormat="1" applyFont="1" applyFill="1" applyBorder="1" applyAlignment="1">
      <alignment horizontal="left"/>
    </xf>
    <xf numFmtId="164" fontId="13" fillId="23" borderId="10" xfId="0" applyNumberFormat="1" applyFont="1" applyFill="1" applyBorder="1" applyAlignment="1">
      <alignment horizontal="left"/>
    </xf>
    <xf numFmtId="164" fontId="13" fillId="23" borderId="9" xfId="0" applyNumberFormat="1" applyFont="1" applyFill="1" applyBorder="1" applyAlignment="1">
      <alignment horizontal="left"/>
    </xf>
    <xf numFmtId="165" fontId="64" fillId="23" borderId="10" xfId="0" applyNumberFormat="1" applyFont="1" applyFill="1" applyBorder="1" applyAlignment="1">
      <alignment horizontal="left"/>
    </xf>
    <xf numFmtId="164" fontId="65" fillId="23" borderId="10" xfId="0" applyNumberFormat="1" applyFont="1" applyFill="1" applyBorder="1" applyAlignment="1">
      <alignment horizontal="left"/>
    </xf>
    <xf numFmtId="164" fontId="64" fillId="23" borderId="9" xfId="0" applyNumberFormat="1" applyFont="1" applyFill="1" applyBorder="1" applyAlignment="1">
      <alignment horizontal="left"/>
    </xf>
    <xf numFmtId="0" fontId="13" fillId="24" borderId="9" xfId="0" applyFont="1" applyFill="1" applyBorder="1" applyAlignment="1">
      <alignment horizontal="left"/>
    </xf>
    <xf numFmtId="0" fontId="64" fillId="24" borderId="3" xfId="0" applyFont="1" applyFill="1" applyBorder="1" applyAlignment="1">
      <alignment horizontal="left"/>
    </xf>
    <xf numFmtId="0" fontId="64" fillId="24" borderId="9" xfId="0" applyFont="1" applyFill="1" applyBorder="1" applyAlignment="1">
      <alignment horizontal="left"/>
    </xf>
    <xf numFmtId="0" fontId="64" fillId="24" borderId="10" xfId="0" applyFont="1" applyFill="1" applyBorder="1" applyAlignment="1">
      <alignment horizontal="left"/>
    </xf>
    <xf numFmtId="0" fontId="13" fillId="24" borderId="10" xfId="0" applyFont="1" applyFill="1" applyBorder="1" applyAlignment="1">
      <alignment horizontal="left"/>
    </xf>
    <xf numFmtId="164" fontId="64" fillId="24" borderId="10" xfId="0" applyNumberFormat="1" applyFont="1" applyFill="1" applyBorder="1" applyAlignment="1">
      <alignment horizontal="left"/>
    </xf>
    <xf numFmtId="164" fontId="13" fillId="24" borderId="10" xfId="0" applyNumberFormat="1" applyFont="1" applyFill="1" applyBorder="1" applyAlignment="1">
      <alignment horizontal="left"/>
    </xf>
    <xf numFmtId="164" fontId="13" fillId="24" borderId="9" xfId="0" applyNumberFormat="1" applyFont="1" applyFill="1" applyBorder="1" applyAlignment="1">
      <alignment horizontal="left"/>
    </xf>
    <xf numFmtId="0" fontId="63" fillId="23" borderId="3" xfId="0" applyFont="1" applyFill="1" applyBorder="1" applyAlignment="1">
      <alignment horizontal="left" vertical="center"/>
    </xf>
    <xf numFmtId="0" fontId="64" fillId="23" borderId="19" xfId="0" applyFont="1" applyFill="1" applyBorder="1" applyAlignment="1">
      <alignment horizontal="left" vertical="center"/>
    </xf>
    <xf numFmtId="0" fontId="64" fillId="23" borderId="20" xfId="0" applyFont="1" applyFill="1" applyBorder="1" applyAlignment="1">
      <alignment horizontal="left" vertical="center"/>
    </xf>
    <xf numFmtId="172" fontId="64" fillId="23" borderId="10" xfId="0" applyNumberFormat="1" applyFont="1" applyFill="1" applyBorder="1" applyAlignment="1">
      <alignment horizontal="left"/>
    </xf>
    <xf numFmtId="0" fontId="64" fillId="23" borderId="0" xfId="0" applyFont="1" applyFill="1" applyAlignment="1">
      <alignment horizontal="left" vertical="center"/>
    </xf>
    <xf numFmtId="0" fontId="64" fillId="23" borderId="0" xfId="0" applyFont="1" applyFill="1" applyAlignment="1">
      <alignment horizontal="left"/>
    </xf>
    <xf numFmtId="0" fontId="64" fillId="24" borderId="0" xfId="0" applyFont="1" applyFill="1" applyAlignment="1">
      <alignment horizontal="left" vertical="center"/>
    </xf>
    <xf numFmtId="0" fontId="64" fillId="24" borderId="3" xfId="0" applyFont="1" applyFill="1" applyBorder="1" applyAlignment="1">
      <alignment horizontal="left" vertical="center"/>
    </xf>
    <xf numFmtId="165" fontId="64" fillId="24" borderId="10" xfId="0" applyNumberFormat="1" applyFont="1" applyFill="1" applyBorder="1" applyAlignment="1">
      <alignment horizontal="left"/>
    </xf>
    <xf numFmtId="0" fontId="13" fillId="25" borderId="9" xfId="0" applyFont="1" applyFill="1" applyBorder="1" applyAlignment="1">
      <alignment horizontal="left"/>
    </xf>
    <xf numFmtId="0" fontId="64" fillId="25" borderId="0" xfId="0" applyFont="1" applyFill="1" applyAlignment="1">
      <alignment horizontal="left" vertical="center"/>
    </xf>
    <xf numFmtId="0" fontId="64" fillId="25" borderId="9" xfId="0" applyFont="1" applyFill="1" applyBorder="1" applyAlignment="1">
      <alignment horizontal="left"/>
    </xf>
    <xf numFmtId="0" fontId="64" fillId="25" borderId="10" xfId="0" applyFont="1" applyFill="1" applyBorder="1" applyAlignment="1">
      <alignment horizontal="left"/>
    </xf>
    <xf numFmtId="0" fontId="13" fillId="25" borderId="10" xfId="0" applyFont="1" applyFill="1" applyBorder="1" applyAlignment="1">
      <alignment horizontal="left"/>
    </xf>
    <xf numFmtId="164" fontId="64" fillId="25" borderId="10" xfId="0" applyNumberFormat="1" applyFont="1" applyFill="1" applyBorder="1" applyAlignment="1">
      <alignment horizontal="left"/>
    </xf>
    <xf numFmtId="164" fontId="13" fillId="25" borderId="10" xfId="0" applyNumberFormat="1" applyFont="1" applyFill="1" applyBorder="1" applyAlignment="1">
      <alignment horizontal="left"/>
    </xf>
    <xf numFmtId="0" fontId="64" fillId="25" borderId="3" xfId="0" applyFont="1" applyFill="1" applyBorder="1" applyAlignment="1">
      <alignment horizontal="left" vertical="center"/>
    </xf>
    <xf numFmtId="164" fontId="13" fillId="25" borderId="9" xfId="0" applyNumberFormat="1" applyFont="1" applyFill="1" applyBorder="1" applyAlignment="1">
      <alignment horizontal="left"/>
    </xf>
    <xf numFmtId="0" fontId="63" fillId="23" borderId="0" xfId="0" applyFont="1" applyFill="1" applyAlignment="1">
      <alignment horizontal="left" vertical="center"/>
    </xf>
    <xf numFmtId="164" fontId="13" fillId="26" borderId="10" xfId="0" applyNumberFormat="1" applyFont="1" applyFill="1" applyBorder="1" applyAlignment="1">
      <alignment horizontal="left"/>
    </xf>
    <xf numFmtId="164" fontId="64" fillId="27" borderId="9" xfId="0" applyNumberFormat="1" applyFont="1" applyFill="1" applyBorder="1" applyAlignment="1">
      <alignment horizontal="left"/>
    </xf>
    <xf numFmtId="0" fontId="64" fillId="24" borderId="0" xfId="0" applyFont="1" applyFill="1" applyAlignment="1">
      <alignment horizontal="left"/>
    </xf>
    <xf numFmtId="173" fontId="64" fillId="23" borderId="10" xfId="0" applyNumberFormat="1" applyFont="1" applyFill="1" applyBorder="1" applyAlignment="1">
      <alignment horizontal="left"/>
    </xf>
    <xf numFmtId="164" fontId="64" fillId="23" borderId="3" xfId="0" applyNumberFormat="1" applyFont="1" applyFill="1" applyBorder="1" applyAlignment="1">
      <alignment horizontal="left"/>
    </xf>
    <xf numFmtId="165" fontId="64" fillId="23" borderId="8" xfId="0" applyNumberFormat="1" applyFont="1" applyFill="1" applyBorder="1" applyAlignment="1">
      <alignment horizontal="left"/>
    </xf>
    <xf numFmtId="164" fontId="64" fillId="24" borderId="9" xfId="0" applyNumberFormat="1" applyFont="1" applyFill="1" applyBorder="1" applyAlignment="1">
      <alignment horizontal="left"/>
    </xf>
    <xf numFmtId="49" fontId="13" fillId="28" borderId="8" xfId="0" applyNumberFormat="1" applyFont="1" applyFill="1" applyBorder="1" applyAlignment="1">
      <alignment horizontal="left"/>
    </xf>
    <xf numFmtId="49" fontId="13" fillId="28" borderId="10" xfId="0" applyNumberFormat="1" applyFont="1" applyFill="1" applyBorder="1" applyAlignment="1">
      <alignment horizontal="left"/>
    </xf>
    <xf numFmtId="49" fontId="13" fillId="29" borderId="10" xfId="0" applyNumberFormat="1" applyFont="1" applyFill="1" applyBorder="1" applyAlignment="1">
      <alignment horizontal="left"/>
    </xf>
    <xf numFmtId="49" fontId="13" fillId="30" borderId="10" xfId="0" applyNumberFormat="1" applyFont="1" applyFill="1" applyBorder="1" applyAlignment="1">
      <alignment horizontal="left"/>
    </xf>
    <xf numFmtId="49" fontId="66" fillId="28" borderId="0" xfId="0" applyNumberFormat="1" applyFont="1" applyFill="1" applyAlignment="1">
      <alignment horizontal="left"/>
    </xf>
    <xf numFmtId="0" fontId="0" fillId="28" borderId="0" xfId="0" applyFont="1" applyFill="1" applyAlignment="1"/>
    <xf numFmtId="49" fontId="13" fillId="31" borderId="10" xfId="0" applyNumberFormat="1" applyFont="1" applyFill="1" applyBorder="1" applyAlignment="1">
      <alignment horizontal="left"/>
    </xf>
    <xf numFmtId="0" fontId="73" fillId="32" borderId="3" xfId="0" applyFont="1" applyFill="1" applyBorder="1" applyAlignment="1">
      <alignment horizontal="center" vertical="center" wrapText="1"/>
    </xf>
    <xf numFmtId="49" fontId="73" fillId="32" borderId="3" xfId="0" applyNumberFormat="1" applyFont="1" applyFill="1" applyBorder="1" applyAlignment="1">
      <alignment horizontal="center" vertical="center" wrapText="1"/>
    </xf>
    <xf numFmtId="164" fontId="73" fillId="32" borderId="3" xfId="0" applyNumberFormat="1" applyFont="1" applyFill="1" applyBorder="1" applyAlignment="1">
      <alignment horizontal="center" vertical="center" wrapText="1"/>
    </xf>
    <xf numFmtId="0" fontId="0" fillId="33" borderId="0" xfId="0" applyFont="1" applyFill="1" applyAlignment="1"/>
  </cellXfs>
  <cellStyles count="1">
    <cellStyle name="Обычный" xfId="0" builtinId="0"/>
  </cellStyles>
  <dxfs count="6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FF"/>
      </font>
      <fill>
        <patternFill patternType="none"/>
      </fill>
    </dxf>
    <dxf>
      <font>
        <color rgb="FF98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solid">
          <fgColor rgb="FFF4CCCC"/>
          <bgColor rgb="FFF4CCCC"/>
        </patternFill>
      </fill>
    </dxf>
    <dxf>
      <font>
        <color rgb="FF00B050"/>
      </font>
      <fill>
        <patternFill patternType="solid">
          <fgColor rgb="FFB7E1CD"/>
          <bgColor rgb="FFB7E1CD"/>
        </patternFill>
      </fill>
    </dxf>
    <dxf>
      <font>
        <color rgb="FF00B050"/>
      </font>
      <fill>
        <patternFill patternType="none"/>
      </fill>
    </dxf>
    <dxf>
      <font>
        <color rgb="FFFF00FF"/>
      </font>
      <fill>
        <patternFill patternType="none"/>
      </fill>
    </dxf>
    <dxf>
      <font>
        <color rgb="FF98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solid">
          <fgColor rgb="FFF4CCCC"/>
          <bgColor rgb="FFF4CCCC"/>
        </patternFill>
      </fill>
    </dxf>
    <dxf>
      <font>
        <color rgb="FF00B050"/>
      </font>
      <fill>
        <patternFill patternType="solid">
          <fgColor rgb="FFB7E1CD"/>
          <bgColor rgb="FFB7E1CD"/>
        </patternFill>
      </fill>
    </dxf>
    <dxf>
      <font>
        <color rgb="FF00B050"/>
      </font>
      <fill>
        <patternFill patternType="none"/>
      </fill>
    </dxf>
    <dxf>
      <font>
        <color rgb="FFFF00FF"/>
      </font>
      <fill>
        <patternFill patternType="none"/>
      </fill>
    </dxf>
    <dxf>
      <font>
        <color rgb="FF980000"/>
      </font>
      <fill>
        <patternFill patternType="none"/>
      </fill>
    </dxf>
    <dxf>
      <font>
        <b/>
        <color rgb="FFFF0000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8">
    <tableStyle name="Контроль 888-style" pivot="0" count="3">
      <tableStyleElement type="headerRow" dxfId="64"/>
      <tableStyleElement type="firstRowStripe" dxfId="63"/>
      <tableStyleElement type="secondRowStripe" dxfId="62"/>
    </tableStyle>
    <tableStyle name="КОНТРОЛЬ Кількість НП по регіон-style" pivot="0" count="3">
      <tableStyleElement type="headerRow" dxfId="61"/>
      <tableStyleElement type="firstRowStripe" dxfId="60"/>
      <tableStyleElement type="secondRowStripe" dxfId="59"/>
    </tableStyle>
    <tableStyle name="2024_НГО до нарад-style" pivot="0" count="2">
      <tableStyleElement type="firstRowStripe" dxfId="58"/>
      <tableStyleElement type="secondRowStripe" dxfId="57"/>
    </tableStyle>
    <tableStyle name="2024_НГО до нарад-style 2" pivot="0" count="2">
      <tableStyleElement type="firstRowStripe" dxfId="56"/>
      <tableStyleElement type="secondRowStripe" dxfId="55"/>
    </tableStyle>
    <tableStyle name="2024_НГО до нарад-style 3" pivot="0" count="2">
      <tableStyleElement type="firstRowStripe" dxfId="54"/>
      <tableStyleElement type="secondRowStripe" dxfId="53"/>
    </tableStyle>
    <tableStyle name="2024 Статистика НГО НП по регіо-style" pivot="0" count="3">
      <tableStyleElement type="headerRow" dxfId="52"/>
      <tableStyleElement type="firstRowStripe" dxfId="51"/>
      <tableStyleElement type="secondRowStripe" dxfId="50"/>
    </tableStyle>
    <tableStyle name="Робоча Статистика-style" pivot="0" count="3">
      <tableStyleElement type="headerRow" dxfId="49"/>
      <tableStyleElement type="firstRowStripe" dxfId="48"/>
      <tableStyleElement type="secondRowStripe" dxfId="47"/>
    </tableStyle>
    <tableStyle name="Статистика НГО НП по регіонах-style" pivot="0" count="3">
      <tableStyleElement type="headerRow" dxfId="46"/>
      <tableStyleElement type="firstRowStripe" dxfId="45"/>
      <tableStyleElement type="secondRowStripe" dxfId="44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3:N27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Контроль 888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2:U26" headerRowCount="0">
  <tableColumns count="2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</tableColumns>
  <tableStyleInfo name="КОНТРОЛЬ Кількість НП по регіон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8" name="Table_8" displayName="Table_8" ref="A3:AF27" headerRowCount="0">
  <tableColumns count="3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</tableColumns>
  <tableStyleInfo name="Статистика НГО НП по регіонах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314C59"/>
      </a:dk1>
      <a:lt1>
        <a:srgbClr val="FFFFFF"/>
      </a:lt1>
      <a:dk2>
        <a:srgbClr val="314C59"/>
      </a:dk2>
      <a:lt2>
        <a:srgbClr val="FFFFFF"/>
      </a:lt2>
      <a:accent1>
        <a:srgbClr val="006391"/>
      </a:accent1>
      <a:accent2>
        <a:srgbClr val="E24A38"/>
      </a:accent2>
      <a:accent3>
        <a:srgbClr val="FEB929"/>
      </a:accent3>
      <a:accent4>
        <a:srgbClr val="28998B"/>
      </a:accent4>
      <a:accent5>
        <a:srgbClr val="C0DE00"/>
      </a:accent5>
      <a:accent6>
        <a:srgbClr val="F5959C"/>
      </a:accent6>
      <a:hlink>
        <a:srgbClr val="EAD1DC"/>
      </a:hlink>
      <a:folHlink>
        <a:srgbClr val="EAD1D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nks.dzk.gov.ua/ex/map?ot=13&amp;obj_num=021:062472:0000000001" TargetMode="External"/><Relationship Id="rId1" Type="http://schemas.openxmlformats.org/officeDocument/2006/relationships/hyperlink" Target="https://nks.dzk.gov.ua/ex/map?ot=13&amp;obj_num=021:049537:00000000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999"/>
  <sheetViews>
    <sheetView workbookViewId="0"/>
  </sheetViews>
  <sheetFormatPr defaultColWidth="12.5703125" defaultRowHeight="15" customHeight="1"/>
  <cols>
    <col min="1" max="1" width="11" customWidth="1"/>
    <col min="2" max="2" width="14.42578125" customWidth="1"/>
    <col min="3" max="3" width="15.42578125" customWidth="1"/>
    <col min="4" max="7" width="14.42578125" customWidth="1"/>
    <col min="8" max="8" width="17.140625" customWidth="1"/>
    <col min="9" max="9" width="16.7109375" customWidth="1"/>
    <col min="10" max="10" width="5.42578125" customWidth="1"/>
    <col min="11" max="13" width="14.7109375" customWidth="1"/>
    <col min="14" max="14" width="11" customWidth="1"/>
    <col min="15" max="15" width="13.28515625" customWidth="1"/>
    <col min="16" max="16" width="15.28515625" customWidth="1"/>
    <col min="17" max="17" width="13.85546875" customWidth="1"/>
    <col min="18" max="18" width="15.85546875" customWidth="1"/>
    <col min="19" max="34" width="11" customWidth="1"/>
  </cols>
  <sheetData>
    <row r="1" spans="1:34" ht="15.75" customHeight="1">
      <c r="A1" s="383" t="s">
        <v>2684</v>
      </c>
      <c r="B1" s="384"/>
      <c r="C1" s="384"/>
      <c r="D1" s="384"/>
      <c r="E1" s="384"/>
      <c r="F1" s="384"/>
      <c r="G1" s="384"/>
      <c r="H1" s="384"/>
      <c r="I1" s="5" t="s">
        <v>2685</v>
      </c>
      <c r="J1" s="6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27" customHeight="1">
      <c r="A2" s="385" t="s">
        <v>2686</v>
      </c>
      <c r="B2" s="386"/>
      <c r="C2" s="386"/>
      <c r="D2" s="386"/>
      <c r="E2" s="386"/>
      <c r="F2" s="386"/>
      <c r="G2" s="386"/>
      <c r="H2" s="387"/>
      <c r="I2" s="6"/>
      <c r="J2" s="388" t="s">
        <v>2687</v>
      </c>
      <c r="K2" s="386"/>
      <c r="L2" s="386"/>
      <c r="M2" s="386"/>
      <c r="N2" s="386"/>
      <c r="O2" s="38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37.5" customHeight="1">
      <c r="A3" s="8" t="s">
        <v>2688</v>
      </c>
      <c r="B3" s="9" t="s">
        <v>2689</v>
      </c>
      <c r="C3" s="9" t="s">
        <v>2690</v>
      </c>
      <c r="D3" s="9" t="s">
        <v>2691</v>
      </c>
      <c r="E3" s="9" t="s">
        <v>2692</v>
      </c>
      <c r="F3" s="9" t="s">
        <v>2693</v>
      </c>
      <c r="G3" s="9" t="s">
        <v>2694</v>
      </c>
      <c r="H3" s="9" t="s">
        <v>2695</v>
      </c>
      <c r="I3" s="6"/>
      <c r="J3" s="8" t="s">
        <v>2688</v>
      </c>
      <c r="K3" s="9" t="s">
        <v>2689</v>
      </c>
      <c r="L3" s="9" t="s">
        <v>2690</v>
      </c>
      <c r="M3" s="9" t="s">
        <v>2691</v>
      </c>
      <c r="N3" s="9" t="s">
        <v>2692</v>
      </c>
      <c r="O3" s="9" t="s">
        <v>2693</v>
      </c>
      <c r="P3" s="9" t="s">
        <v>2694</v>
      </c>
      <c r="Q3" s="9" t="s">
        <v>2695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.75" customHeight="1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2"/>
      <c r="J4" s="10">
        <v>1</v>
      </c>
      <c r="K4" s="11">
        <v>2</v>
      </c>
      <c r="L4" s="11">
        <v>3</v>
      </c>
      <c r="M4" s="11">
        <v>4</v>
      </c>
      <c r="N4" s="11">
        <v>5</v>
      </c>
      <c r="O4" s="11">
        <v>6</v>
      </c>
      <c r="P4" s="11">
        <v>7</v>
      </c>
      <c r="Q4" s="11">
        <v>8</v>
      </c>
    </row>
    <row r="5" spans="1:34" ht="15.75" customHeight="1">
      <c r="A5" s="13">
        <v>1</v>
      </c>
      <c r="B5" s="14" t="s">
        <v>29</v>
      </c>
      <c r="C5" s="15">
        <v>345885</v>
      </c>
      <c r="D5" s="16">
        <v>277159</v>
      </c>
      <c r="E5" s="16">
        <v>0</v>
      </c>
      <c r="F5" s="16">
        <v>45558</v>
      </c>
      <c r="G5" s="16">
        <v>23166</v>
      </c>
      <c r="H5" s="16">
        <v>7900</v>
      </c>
      <c r="I5" s="1"/>
      <c r="J5" s="13">
        <v>1</v>
      </c>
      <c r="K5" s="14" t="s">
        <v>29</v>
      </c>
      <c r="L5" s="17">
        <v>38288</v>
      </c>
      <c r="M5" s="17">
        <v>23907</v>
      </c>
      <c r="N5" s="17">
        <v>0</v>
      </c>
      <c r="O5" s="17">
        <v>11434</v>
      </c>
      <c r="P5" s="17">
        <v>2947</v>
      </c>
      <c r="Q5" s="17">
        <v>785</v>
      </c>
    </row>
    <row r="6" spans="1:34" ht="15.75" customHeight="1">
      <c r="A6" s="13">
        <v>2</v>
      </c>
      <c r="B6" s="14" t="s">
        <v>72</v>
      </c>
      <c r="C6" s="18">
        <v>211961</v>
      </c>
      <c r="D6" s="19">
        <v>171187</v>
      </c>
      <c r="E6" s="19">
        <v>0</v>
      </c>
      <c r="F6" s="19">
        <v>27489</v>
      </c>
      <c r="G6" s="19">
        <v>13285</v>
      </c>
      <c r="H6" s="19">
        <v>6699</v>
      </c>
      <c r="I6" s="1"/>
      <c r="J6" s="13">
        <v>2</v>
      </c>
      <c r="K6" s="14" t="s">
        <v>72</v>
      </c>
      <c r="L6" s="17">
        <v>18744</v>
      </c>
      <c r="M6" s="17">
        <v>14612</v>
      </c>
      <c r="N6" s="17">
        <v>0</v>
      </c>
      <c r="O6" s="17">
        <v>2434</v>
      </c>
      <c r="P6" s="17">
        <v>1698</v>
      </c>
      <c r="Q6" s="17">
        <v>591</v>
      </c>
    </row>
    <row r="7" spans="1:34" ht="15.75" customHeight="1">
      <c r="A7" s="13">
        <v>3</v>
      </c>
      <c r="B7" s="14" t="s">
        <v>1234</v>
      </c>
      <c r="C7" s="18">
        <v>312101</v>
      </c>
      <c r="D7" s="19">
        <v>225973</v>
      </c>
      <c r="E7" s="19">
        <v>0</v>
      </c>
      <c r="F7" s="19">
        <v>31470</v>
      </c>
      <c r="G7" s="19">
        <v>54658</v>
      </c>
      <c r="H7" s="19">
        <v>20993</v>
      </c>
      <c r="I7" s="1"/>
      <c r="J7" s="13">
        <v>3</v>
      </c>
      <c r="K7" s="14" t="s">
        <v>1234</v>
      </c>
      <c r="L7" s="17">
        <v>27916</v>
      </c>
      <c r="M7" s="17">
        <v>21261</v>
      </c>
      <c r="N7" s="17">
        <v>0</v>
      </c>
      <c r="O7" s="17">
        <v>3156</v>
      </c>
      <c r="P7" s="17">
        <v>3499</v>
      </c>
      <c r="Q7" s="17">
        <v>1594</v>
      </c>
    </row>
    <row r="8" spans="1:34" ht="15.75" customHeight="1">
      <c r="A8" s="13">
        <v>4</v>
      </c>
      <c r="B8" s="14" t="s">
        <v>2377</v>
      </c>
      <c r="C8" s="18">
        <v>27824</v>
      </c>
      <c r="D8" s="19">
        <v>21558</v>
      </c>
      <c r="E8" s="19">
        <v>0</v>
      </c>
      <c r="F8" s="19">
        <v>2810</v>
      </c>
      <c r="G8" s="19">
        <v>3456</v>
      </c>
      <c r="H8" s="19">
        <v>1534</v>
      </c>
      <c r="I8" s="1"/>
      <c r="J8" s="13">
        <v>4</v>
      </c>
      <c r="K8" s="14" t="s">
        <v>2377</v>
      </c>
      <c r="L8" s="17">
        <v>335</v>
      </c>
      <c r="M8" s="17">
        <v>335</v>
      </c>
      <c r="N8" s="17">
        <v>0</v>
      </c>
      <c r="O8" s="17">
        <v>0</v>
      </c>
      <c r="P8" s="17">
        <v>0</v>
      </c>
      <c r="Q8" s="17">
        <v>0</v>
      </c>
    </row>
    <row r="9" spans="1:34" ht="15.75" customHeight="1">
      <c r="A9" s="13">
        <v>5</v>
      </c>
      <c r="B9" s="14" t="s">
        <v>2386</v>
      </c>
      <c r="C9" s="18">
        <v>295639</v>
      </c>
      <c r="D9" s="19">
        <v>235533</v>
      </c>
      <c r="E9" s="19">
        <v>0</v>
      </c>
      <c r="F9" s="19">
        <v>26904</v>
      </c>
      <c r="G9" s="19">
        <v>33202</v>
      </c>
      <c r="H9" s="19">
        <v>9970</v>
      </c>
      <c r="I9" s="1"/>
      <c r="J9" s="13">
        <v>5</v>
      </c>
      <c r="K9" s="14" t="s">
        <v>2386</v>
      </c>
      <c r="L9" s="17">
        <v>32149</v>
      </c>
      <c r="M9" s="17">
        <v>24572</v>
      </c>
      <c r="N9" s="17">
        <v>0</v>
      </c>
      <c r="O9" s="17">
        <v>2927</v>
      </c>
      <c r="P9" s="17">
        <v>4650</v>
      </c>
      <c r="Q9" s="17">
        <v>1799</v>
      </c>
    </row>
    <row r="10" spans="1:34" ht="15.75" customHeight="1">
      <c r="A10" s="13">
        <v>6</v>
      </c>
      <c r="B10" s="14" t="s">
        <v>2427</v>
      </c>
      <c r="C10" s="18">
        <v>77879</v>
      </c>
      <c r="D10" s="19">
        <v>52467</v>
      </c>
      <c r="E10" s="19">
        <v>0</v>
      </c>
      <c r="F10" s="19">
        <v>20700</v>
      </c>
      <c r="G10" s="19">
        <v>4712</v>
      </c>
      <c r="H10" s="19">
        <v>10711</v>
      </c>
      <c r="I10" s="1"/>
      <c r="J10" s="13">
        <v>6</v>
      </c>
      <c r="K10" s="14" t="s">
        <v>2427</v>
      </c>
      <c r="L10" s="17">
        <v>5817</v>
      </c>
      <c r="M10" s="17">
        <v>3298</v>
      </c>
      <c r="N10" s="17">
        <v>0</v>
      </c>
      <c r="O10" s="17">
        <v>1695</v>
      </c>
      <c r="P10" s="17">
        <v>824</v>
      </c>
      <c r="Q10" s="17">
        <v>661</v>
      </c>
    </row>
    <row r="11" spans="1:34" ht="15.75" customHeight="1">
      <c r="A11" s="13">
        <v>7</v>
      </c>
      <c r="B11" s="14" t="s">
        <v>2442</v>
      </c>
      <c r="C11" s="18">
        <v>32523</v>
      </c>
      <c r="D11" s="19">
        <v>25232</v>
      </c>
      <c r="E11" s="19">
        <v>0</v>
      </c>
      <c r="F11" s="19">
        <v>1672</v>
      </c>
      <c r="G11" s="19">
        <v>5619</v>
      </c>
      <c r="H11" s="19">
        <v>4076</v>
      </c>
      <c r="I11" s="1"/>
      <c r="J11" s="13">
        <v>7</v>
      </c>
      <c r="K11" s="14" t="s">
        <v>2442</v>
      </c>
      <c r="L11" s="17">
        <v>1656</v>
      </c>
      <c r="M11" s="17">
        <v>1573</v>
      </c>
      <c r="N11" s="17">
        <v>0</v>
      </c>
      <c r="O11" s="17">
        <v>17</v>
      </c>
      <c r="P11" s="17">
        <v>66</v>
      </c>
      <c r="Q11" s="17">
        <v>38</v>
      </c>
    </row>
    <row r="12" spans="1:34" ht="15.75" customHeight="1">
      <c r="A12" s="13">
        <v>8</v>
      </c>
      <c r="B12" s="14" t="s">
        <v>2454</v>
      </c>
      <c r="C12" s="18">
        <v>98177</v>
      </c>
      <c r="D12" s="19">
        <v>67537</v>
      </c>
      <c r="E12" s="19">
        <v>0</v>
      </c>
      <c r="F12" s="19">
        <v>25873</v>
      </c>
      <c r="G12" s="19">
        <v>4767</v>
      </c>
      <c r="H12" s="19">
        <v>4239</v>
      </c>
      <c r="I12" s="1"/>
      <c r="J12" s="13">
        <v>8</v>
      </c>
      <c r="K12" s="14" t="s">
        <v>2454</v>
      </c>
      <c r="L12" s="17">
        <v>14179</v>
      </c>
      <c r="M12" s="17">
        <v>10136</v>
      </c>
      <c r="N12" s="17">
        <v>0</v>
      </c>
      <c r="O12" s="17">
        <v>3194</v>
      </c>
      <c r="P12" s="17">
        <v>849</v>
      </c>
      <c r="Q12" s="17">
        <v>275</v>
      </c>
    </row>
    <row r="13" spans="1:34" ht="15.75" customHeight="1">
      <c r="A13" s="13">
        <v>9</v>
      </c>
      <c r="B13" s="14" t="s">
        <v>2503</v>
      </c>
      <c r="C13" s="18">
        <v>30103</v>
      </c>
      <c r="D13" s="19">
        <v>21216</v>
      </c>
      <c r="E13" s="19">
        <v>0</v>
      </c>
      <c r="F13" s="19">
        <v>4015</v>
      </c>
      <c r="G13" s="19">
        <v>4872</v>
      </c>
      <c r="H13" s="19">
        <v>1444</v>
      </c>
      <c r="I13" s="1"/>
      <c r="J13" s="13">
        <v>9</v>
      </c>
      <c r="K13" s="14" t="s">
        <v>2503</v>
      </c>
      <c r="L13" s="17">
        <v>7808</v>
      </c>
      <c r="M13" s="17">
        <v>6563</v>
      </c>
      <c r="N13" s="17">
        <v>0</v>
      </c>
      <c r="O13" s="17">
        <v>6</v>
      </c>
      <c r="P13" s="17">
        <v>1239</v>
      </c>
      <c r="Q13" s="17">
        <v>260</v>
      </c>
    </row>
    <row r="14" spans="1:34" ht="15.75" customHeight="1">
      <c r="A14" s="13">
        <v>10</v>
      </c>
      <c r="B14" s="14" t="s">
        <v>2465</v>
      </c>
      <c r="C14" s="18">
        <v>334219</v>
      </c>
      <c r="D14" s="19">
        <v>237066</v>
      </c>
      <c r="E14" s="19">
        <v>0</v>
      </c>
      <c r="F14" s="19">
        <v>47613</v>
      </c>
      <c r="G14" s="19">
        <v>49540</v>
      </c>
      <c r="H14" s="19">
        <v>24293</v>
      </c>
      <c r="I14" s="1"/>
      <c r="J14" s="13">
        <v>10</v>
      </c>
      <c r="K14" s="14" t="s">
        <v>2465</v>
      </c>
      <c r="L14" s="17">
        <v>31832</v>
      </c>
      <c r="M14" s="17">
        <v>19852</v>
      </c>
      <c r="N14" s="17">
        <v>0</v>
      </c>
      <c r="O14" s="17">
        <v>7531</v>
      </c>
      <c r="P14" s="17">
        <v>4449</v>
      </c>
      <c r="Q14" s="17">
        <v>3579</v>
      </c>
    </row>
    <row r="15" spans="1:34" ht="15.75" customHeight="1">
      <c r="A15" s="13">
        <v>11</v>
      </c>
      <c r="B15" s="14" t="s">
        <v>2485</v>
      </c>
      <c r="C15" s="18">
        <v>254460</v>
      </c>
      <c r="D15" s="19">
        <v>218796</v>
      </c>
      <c r="E15" s="19">
        <v>0</v>
      </c>
      <c r="F15" s="19">
        <v>23995</v>
      </c>
      <c r="G15" s="19">
        <v>11669</v>
      </c>
      <c r="H15" s="19">
        <v>3457</v>
      </c>
      <c r="I15" s="1"/>
      <c r="J15" s="13">
        <v>11</v>
      </c>
      <c r="K15" s="14" t="s">
        <v>2485</v>
      </c>
      <c r="L15" s="17">
        <v>24670</v>
      </c>
      <c r="M15" s="17">
        <v>18616</v>
      </c>
      <c r="N15" s="17">
        <v>0</v>
      </c>
      <c r="O15" s="17">
        <v>4128</v>
      </c>
      <c r="P15" s="17">
        <v>1926</v>
      </c>
      <c r="Q15" s="17">
        <v>94</v>
      </c>
    </row>
    <row r="16" spans="1:34" ht="15.75" customHeight="1">
      <c r="A16" s="13">
        <v>12</v>
      </c>
      <c r="B16" s="14" t="s">
        <v>13</v>
      </c>
      <c r="C16" s="18">
        <v>1094</v>
      </c>
      <c r="D16" s="19">
        <v>1094</v>
      </c>
      <c r="E16" s="19">
        <v>0</v>
      </c>
      <c r="F16" s="19">
        <v>0</v>
      </c>
      <c r="G16" s="19">
        <v>0</v>
      </c>
      <c r="H16" s="19">
        <v>0</v>
      </c>
      <c r="I16" s="1"/>
      <c r="J16" s="13">
        <v>12</v>
      </c>
      <c r="K16" s="14" t="s">
        <v>13</v>
      </c>
      <c r="L16" s="17">
        <v>113</v>
      </c>
      <c r="M16" s="17">
        <v>113</v>
      </c>
      <c r="N16" s="17">
        <v>0</v>
      </c>
      <c r="O16" s="17">
        <v>0</v>
      </c>
      <c r="P16" s="17">
        <v>0</v>
      </c>
      <c r="Q16" s="17">
        <v>0</v>
      </c>
    </row>
    <row r="17" spans="1:17" ht="15.75" customHeight="1">
      <c r="A17" s="13">
        <v>13</v>
      </c>
      <c r="B17" s="14" t="s">
        <v>2495</v>
      </c>
      <c r="C17" s="18">
        <v>223291</v>
      </c>
      <c r="D17" s="19">
        <v>169262</v>
      </c>
      <c r="E17" s="19">
        <v>0</v>
      </c>
      <c r="F17" s="19">
        <v>34554</v>
      </c>
      <c r="G17" s="19">
        <v>19475</v>
      </c>
      <c r="H17" s="19">
        <v>15636</v>
      </c>
      <c r="I17" s="1"/>
      <c r="J17" s="13">
        <v>13</v>
      </c>
      <c r="K17" s="14" t="s">
        <v>2495</v>
      </c>
      <c r="L17" s="17">
        <v>26902</v>
      </c>
      <c r="M17" s="17">
        <v>18560</v>
      </c>
      <c r="N17" s="17">
        <v>0</v>
      </c>
      <c r="O17" s="17">
        <v>6388</v>
      </c>
      <c r="P17" s="17">
        <v>1954</v>
      </c>
      <c r="Q17" s="17">
        <v>1455</v>
      </c>
    </row>
    <row r="18" spans="1:17" ht="15.75" customHeight="1">
      <c r="A18" s="13">
        <v>14</v>
      </c>
      <c r="B18" s="14" t="s">
        <v>24</v>
      </c>
      <c r="C18" s="18">
        <v>185153</v>
      </c>
      <c r="D18" s="19">
        <v>163626</v>
      </c>
      <c r="E18" s="19">
        <v>0</v>
      </c>
      <c r="F18" s="19">
        <v>13575</v>
      </c>
      <c r="G18" s="19">
        <v>7952</v>
      </c>
      <c r="H18" s="19">
        <v>5686</v>
      </c>
      <c r="I18" s="1"/>
      <c r="J18" s="13">
        <v>14</v>
      </c>
      <c r="K18" s="14" t="s">
        <v>24</v>
      </c>
      <c r="L18" s="17">
        <v>18241</v>
      </c>
      <c r="M18" s="17">
        <v>16871</v>
      </c>
      <c r="N18" s="17">
        <v>0</v>
      </c>
      <c r="O18" s="17">
        <v>803</v>
      </c>
      <c r="P18" s="17">
        <v>567</v>
      </c>
      <c r="Q18" s="17">
        <v>397</v>
      </c>
    </row>
    <row r="19" spans="1:17" ht="15.75" customHeight="1">
      <c r="A19" s="13">
        <v>15</v>
      </c>
      <c r="B19" s="14" t="s">
        <v>2504</v>
      </c>
      <c r="C19" s="18">
        <v>306751</v>
      </c>
      <c r="D19" s="19">
        <v>253596</v>
      </c>
      <c r="E19" s="19">
        <v>0</v>
      </c>
      <c r="F19" s="19">
        <v>48677</v>
      </c>
      <c r="G19" s="19">
        <v>4478</v>
      </c>
      <c r="H19" s="19">
        <v>11281</v>
      </c>
      <c r="I19" s="1"/>
      <c r="J19" s="13">
        <v>15</v>
      </c>
      <c r="K19" s="14" t="s">
        <v>2504</v>
      </c>
      <c r="L19" s="17">
        <v>25989</v>
      </c>
      <c r="M19" s="17">
        <v>18286</v>
      </c>
      <c r="N19" s="17">
        <v>0</v>
      </c>
      <c r="O19" s="17">
        <v>6886</v>
      </c>
      <c r="P19" s="17">
        <v>817</v>
      </c>
      <c r="Q19" s="17">
        <v>1097</v>
      </c>
    </row>
    <row r="20" spans="1:17" ht="15.75" customHeight="1">
      <c r="A20" s="13">
        <v>16</v>
      </c>
      <c r="B20" s="14" t="s">
        <v>23</v>
      </c>
      <c r="C20" s="18">
        <v>291914</v>
      </c>
      <c r="D20" s="19">
        <v>225241</v>
      </c>
      <c r="E20" s="19">
        <v>0</v>
      </c>
      <c r="F20" s="19">
        <v>37426</v>
      </c>
      <c r="G20" s="19">
        <v>29247</v>
      </c>
      <c r="H20" s="19">
        <v>13209</v>
      </c>
      <c r="I20" s="1"/>
      <c r="J20" s="13">
        <v>16</v>
      </c>
      <c r="K20" s="14" t="s">
        <v>23</v>
      </c>
      <c r="L20" s="17">
        <v>23646</v>
      </c>
      <c r="M20" s="17">
        <v>15814</v>
      </c>
      <c r="N20" s="17">
        <v>0</v>
      </c>
      <c r="O20" s="17">
        <v>4911</v>
      </c>
      <c r="P20" s="17">
        <v>2921</v>
      </c>
      <c r="Q20" s="17">
        <v>1449</v>
      </c>
    </row>
    <row r="21" spans="1:17" ht="15.75" customHeight="1">
      <c r="A21" s="13">
        <v>17</v>
      </c>
      <c r="B21" s="14" t="s">
        <v>699</v>
      </c>
      <c r="C21" s="18">
        <v>188227</v>
      </c>
      <c r="D21" s="19">
        <v>146324</v>
      </c>
      <c r="E21" s="19">
        <v>0</v>
      </c>
      <c r="F21" s="19">
        <v>30910</v>
      </c>
      <c r="G21" s="19">
        <v>10993</v>
      </c>
      <c r="H21" s="19">
        <v>3491</v>
      </c>
      <c r="I21" s="1"/>
      <c r="J21" s="13">
        <v>17</v>
      </c>
      <c r="K21" s="14" t="s">
        <v>699</v>
      </c>
      <c r="L21" s="17">
        <v>26562</v>
      </c>
      <c r="M21" s="17">
        <v>19858</v>
      </c>
      <c r="N21" s="17">
        <v>0</v>
      </c>
      <c r="O21" s="17">
        <v>3698</v>
      </c>
      <c r="P21" s="17">
        <v>3006</v>
      </c>
      <c r="Q21" s="17">
        <v>593</v>
      </c>
    </row>
    <row r="22" spans="1:17" ht="15.75" customHeight="1">
      <c r="A22" s="13">
        <v>18</v>
      </c>
      <c r="B22" s="14" t="s">
        <v>2548</v>
      </c>
      <c r="C22" s="18">
        <v>309721</v>
      </c>
      <c r="D22" s="19">
        <v>273676</v>
      </c>
      <c r="E22" s="19">
        <v>0</v>
      </c>
      <c r="F22" s="19">
        <v>26166</v>
      </c>
      <c r="G22" s="19">
        <v>9879</v>
      </c>
      <c r="H22" s="19">
        <v>11009</v>
      </c>
      <c r="I22" s="1"/>
      <c r="J22" s="13">
        <v>18</v>
      </c>
      <c r="K22" s="14" t="s">
        <v>2548</v>
      </c>
      <c r="L22" s="17">
        <v>28236</v>
      </c>
      <c r="M22" s="17">
        <v>24988</v>
      </c>
      <c r="N22" s="17">
        <v>0</v>
      </c>
      <c r="O22" s="17">
        <v>1884</v>
      </c>
      <c r="P22" s="17">
        <v>1364</v>
      </c>
      <c r="Q22" s="17">
        <v>1336</v>
      </c>
    </row>
    <row r="23" spans="1:17" ht="15.75" customHeight="1">
      <c r="A23" s="13">
        <v>19</v>
      </c>
      <c r="B23" s="14" t="s">
        <v>2570</v>
      </c>
      <c r="C23" s="18">
        <v>149679</v>
      </c>
      <c r="D23" s="19">
        <v>117231</v>
      </c>
      <c r="E23" s="19">
        <v>0</v>
      </c>
      <c r="F23" s="19">
        <v>24724</v>
      </c>
      <c r="G23" s="19">
        <v>7723</v>
      </c>
      <c r="H23" s="19">
        <v>2547</v>
      </c>
      <c r="I23" s="1"/>
      <c r="J23" s="13">
        <v>19</v>
      </c>
      <c r="K23" s="14" t="s">
        <v>2570</v>
      </c>
      <c r="L23" s="17">
        <v>14966</v>
      </c>
      <c r="M23" s="17">
        <v>9463</v>
      </c>
      <c r="N23" s="17">
        <v>0</v>
      </c>
      <c r="O23" s="17">
        <v>4299</v>
      </c>
      <c r="P23" s="17">
        <v>1204</v>
      </c>
      <c r="Q23" s="17">
        <v>349</v>
      </c>
    </row>
    <row r="24" spans="1:17" ht="15.75" customHeight="1">
      <c r="A24" s="13">
        <v>20</v>
      </c>
      <c r="B24" s="14" t="s">
        <v>2574</v>
      </c>
      <c r="C24" s="18">
        <v>163611</v>
      </c>
      <c r="D24" s="19">
        <v>142656</v>
      </c>
      <c r="E24" s="19">
        <v>0</v>
      </c>
      <c r="F24" s="19">
        <v>11368</v>
      </c>
      <c r="G24" s="19">
        <v>9587</v>
      </c>
      <c r="H24" s="19">
        <v>5161</v>
      </c>
      <c r="I24" s="1"/>
      <c r="J24" s="13">
        <v>20</v>
      </c>
      <c r="K24" s="14" t="s">
        <v>2574</v>
      </c>
      <c r="L24" s="17">
        <v>6972</v>
      </c>
      <c r="M24" s="17">
        <v>6972</v>
      </c>
      <c r="N24" s="17">
        <v>0</v>
      </c>
      <c r="O24" s="17">
        <v>0</v>
      </c>
      <c r="P24" s="17">
        <v>0</v>
      </c>
      <c r="Q24" s="17">
        <v>0</v>
      </c>
    </row>
    <row r="25" spans="1:17" ht="15.75" customHeight="1">
      <c r="A25" s="13">
        <v>21</v>
      </c>
      <c r="B25" s="14" t="s">
        <v>2578</v>
      </c>
      <c r="C25" s="18">
        <v>19329</v>
      </c>
      <c r="D25" s="19">
        <v>16734</v>
      </c>
      <c r="E25" s="19">
        <v>0</v>
      </c>
      <c r="F25" s="19">
        <v>924</v>
      </c>
      <c r="G25" s="19">
        <v>1671</v>
      </c>
      <c r="H25" s="19">
        <v>185</v>
      </c>
      <c r="I25" s="1"/>
      <c r="J25" s="13">
        <v>21</v>
      </c>
      <c r="K25" s="14" t="s">
        <v>2578</v>
      </c>
      <c r="L25" s="17">
        <v>1159</v>
      </c>
      <c r="M25" s="17">
        <v>1159</v>
      </c>
      <c r="N25" s="17">
        <v>0</v>
      </c>
      <c r="O25" s="17">
        <v>0</v>
      </c>
      <c r="P25" s="17">
        <v>0</v>
      </c>
      <c r="Q25" s="17">
        <v>0</v>
      </c>
    </row>
    <row r="26" spans="1:17" ht="15.75" customHeight="1">
      <c r="A26" s="13">
        <v>22</v>
      </c>
      <c r="B26" s="14" t="s">
        <v>2579</v>
      </c>
      <c r="C26" s="18">
        <v>239227</v>
      </c>
      <c r="D26" s="19">
        <v>193315</v>
      </c>
      <c r="E26" s="19">
        <v>0</v>
      </c>
      <c r="F26" s="19">
        <v>24007</v>
      </c>
      <c r="G26" s="19">
        <v>21905</v>
      </c>
      <c r="H26" s="19">
        <v>2014</v>
      </c>
      <c r="I26" s="1"/>
      <c r="J26" s="13">
        <v>22</v>
      </c>
      <c r="K26" s="14" t="s">
        <v>2579</v>
      </c>
      <c r="L26" s="17">
        <v>30235</v>
      </c>
      <c r="M26" s="17">
        <v>22816</v>
      </c>
      <c r="N26" s="17">
        <v>0</v>
      </c>
      <c r="O26" s="17">
        <v>4049</v>
      </c>
      <c r="P26" s="17">
        <v>3370</v>
      </c>
      <c r="Q26" s="17">
        <v>424</v>
      </c>
    </row>
    <row r="27" spans="1:17" ht="15.75" customHeight="1">
      <c r="A27" s="13">
        <v>23</v>
      </c>
      <c r="B27" s="14" t="s">
        <v>2050</v>
      </c>
      <c r="C27" s="18">
        <v>207512</v>
      </c>
      <c r="D27" s="19">
        <v>167512</v>
      </c>
      <c r="E27" s="19">
        <v>0</v>
      </c>
      <c r="F27" s="19">
        <v>27254</v>
      </c>
      <c r="G27" s="19">
        <v>12746</v>
      </c>
      <c r="H27" s="19">
        <v>6103</v>
      </c>
      <c r="I27" s="1"/>
      <c r="J27" s="13">
        <v>23</v>
      </c>
      <c r="K27" s="14" t="s">
        <v>2050</v>
      </c>
      <c r="L27" s="17">
        <v>26048</v>
      </c>
      <c r="M27" s="17">
        <v>18880</v>
      </c>
      <c r="N27" s="17">
        <v>0</v>
      </c>
      <c r="O27" s="17">
        <v>5734</v>
      </c>
      <c r="P27" s="17">
        <v>1434</v>
      </c>
      <c r="Q27" s="17">
        <v>377</v>
      </c>
    </row>
    <row r="28" spans="1:17" ht="15.75" customHeight="1">
      <c r="A28" s="13">
        <v>24</v>
      </c>
      <c r="B28" s="14" t="s">
        <v>56</v>
      </c>
      <c r="C28" s="18">
        <v>120029</v>
      </c>
      <c r="D28" s="19">
        <v>93655</v>
      </c>
      <c r="E28" s="19">
        <v>0</v>
      </c>
      <c r="F28" s="19">
        <v>21114</v>
      </c>
      <c r="G28" s="19">
        <v>5260</v>
      </c>
      <c r="H28" s="19">
        <v>4612</v>
      </c>
      <c r="I28" s="1"/>
      <c r="J28" s="13">
        <v>24</v>
      </c>
      <c r="K28" s="14" t="s">
        <v>56</v>
      </c>
      <c r="L28" s="17">
        <v>11398</v>
      </c>
      <c r="M28" s="17">
        <v>8564</v>
      </c>
      <c r="N28" s="17">
        <v>0</v>
      </c>
      <c r="O28" s="17">
        <v>1970</v>
      </c>
      <c r="P28" s="17">
        <v>864</v>
      </c>
      <c r="Q28" s="17">
        <v>438</v>
      </c>
    </row>
    <row r="29" spans="1:17" ht="15.75" customHeight="1">
      <c r="A29" s="13">
        <v>25</v>
      </c>
      <c r="B29" s="14" t="s">
        <v>2444</v>
      </c>
      <c r="C29" s="18">
        <v>295403</v>
      </c>
      <c r="D29" s="19">
        <v>261810</v>
      </c>
      <c r="E29" s="19">
        <v>0</v>
      </c>
      <c r="F29" s="19">
        <v>20954</v>
      </c>
      <c r="G29" s="19">
        <v>12639</v>
      </c>
      <c r="H29" s="19">
        <v>4145</v>
      </c>
      <c r="I29" s="1"/>
      <c r="J29" s="13">
        <v>25</v>
      </c>
      <c r="K29" s="14" t="s">
        <v>2444</v>
      </c>
      <c r="L29" s="17">
        <v>33714</v>
      </c>
      <c r="M29" s="17">
        <v>29679</v>
      </c>
      <c r="N29" s="17">
        <v>0</v>
      </c>
      <c r="O29" s="17">
        <v>2479</v>
      </c>
      <c r="P29" s="17">
        <v>1556</v>
      </c>
      <c r="Q29" s="17">
        <v>692</v>
      </c>
    </row>
    <row r="30" spans="1:17" ht="15.75" customHeight="1">
      <c r="A30" s="1"/>
      <c r="B30" s="1" t="s">
        <v>2696</v>
      </c>
      <c r="C30" s="20">
        <f t="shared" ref="C30:H30" si="0">SUM(C5:C29)</f>
        <v>4721712</v>
      </c>
      <c r="D30" s="20">
        <f t="shared" si="0"/>
        <v>3779456</v>
      </c>
      <c r="E30" s="20">
        <f t="shared" si="0"/>
        <v>0</v>
      </c>
      <c r="F30" s="20">
        <f t="shared" si="0"/>
        <v>579752</v>
      </c>
      <c r="G30" s="20">
        <f t="shared" si="0"/>
        <v>362501</v>
      </c>
      <c r="H30" s="20">
        <f t="shared" si="0"/>
        <v>180395</v>
      </c>
      <c r="I30" s="1"/>
      <c r="J30" s="1"/>
      <c r="K30" s="1" t="s">
        <v>2696</v>
      </c>
      <c r="L30" s="1">
        <f t="shared" ref="L30:Q30" si="1">SUM(L5:L29)</f>
        <v>477575</v>
      </c>
      <c r="M30" s="1">
        <f t="shared" si="1"/>
        <v>356748</v>
      </c>
      <c r="N30" s="1">
        <f t="shared" si="1"/>
        <v>0</v>
      </c>
      <c r="O30" s="1">
        <f t="shared" si="1"/>
        <v>79623</v>
      </c>
      <c r="P30" s="1">
        <f t="shared" si="1"/>
        <v>41204</v>
      </c>
      <c r="Q30" s="1">
        <f t="shared" si="1"/>
        <v>18283</v>
      </c>
    </row>
    <row r="31" spans="1:17" ht="15.75" customHeight="1">
      <c r="A31" s="1"/>
      <c r="B31" s="1"/>
      <c r="C31" s="1"/>
      <c r="D31" s="21">
        <f>D30/C30</f>
        <v>0.80044187362549857</v>
      </c>
      <c r="E31" s="21"/>
      <c r="F31" s="21">
        <f>F30/C30</f>
        <v>0.12278427824484001</v>
      </c>
      <c r="G31" s="21">
        <f>G30/C30</f>
        <v>7.6773212766894722E-2</v>
      </c>
      <c r="H31" s="21">
        <f>H30/C30</f>
        <v>3.8205422101136199E-2</v>
      </c>
      <c r="I31" s="1"/>
      <c r="J31" s="1"/>
      <c r="K31" s="1"/>
      <c r="L31" s="1"/>
      <c r="M31" s="22">
        <f>M30/L30</f>
        <v>0.74699890069622576</v>
      </c>
      <c r="N31" s="23"/>
      <c r="O31" s="22">
        <f>O30/L30</f>
        <v>0.1667235512746689</v>
      </c>
      <c r="P31" s="22">
        <f>P30/L30</f>
        <v>8.627754802910538E-2</v>
      </c>
      <c r="Q31" s="22">
        <f>Q30/L30</f>
        <v>3.828299220017798E-2</v>
      </c>
    </row>
    <row r="32" spans="1:17" ht="24" customHeight="1">
      <c r="A32" s="389" t="s">
        <v>2697</v>
      </c>
      <c r="B32" s="386"/>
      <c r="C32" s="386"/>
      <c r="D32" s="386"/>
      <c r="E32" s="386"/>
      <c r="F32" s="386"/>
      <c r="G32" s="386"/>
      <c r="H32" s="387"/>
      <c r="I32" s="1"/>
      <c r="J32" s="1"/>
      <c r="K32" s="1"/>
      <c r="L32" s="1"/>
      <c r="M32" s="1"/>
      <c r="N32" s="1"/>
      <c r="O32" s="1"/>
      <c r="P32" s="1"/>
      <c r="Q32" s="1"/>
    </row>
    <row r="33" spans="1:34" ht="59.25" customHeight="1">
      <c r="A33" s="24" t="s">
        <v>2688</v>
      </c>
      <c r="B33" s="25" t="s">
        <v>2689</v>
      </c>
      <c r="C33" s="25" t="s">
        <v>2690</v>
      </c>
      <c r="D33" s="25" t="s">
        <v>2691</v>
      </c>
      <c r="E33" s="25" t="s">
        <v>2692</v>
      </c>
      <c r="F33" s="25" t="s">
        <v>2693</v>
      </c>
      <c r="G33" s="25" t="s">
        <v>2694</v>
      </c>
      <c r="H33" s="26" t="s">
        <v>2695</v>
      </c>
      <c r="I33" s="6"/>
      <c r="J33" s="6"/>
      <c r="K33" s="6"/>
      <c r="L33" s="6"/>
      <c r="M33" s="6"/>
      <c r="N33" s="6"/>
      <c r="O33" s="6">
        <f>100-8.63</f>
        <v>91.37</v>
      </c>
      <c r="P33" s="6"/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5.75" customHeight="1">
      <c r="A34" s="27">
        <v>1</v>
      </c>
      <c r="B34" s="28" t="s">
        <v>29</v>
      </c>
      <c r="C34" s="29">
        <f t="shared" ref="C34:H34" si="2">C5-L5</f>
        <v>307597</v>
      </c>
      <c r="D34" s="29">
        <f t="shared" si="2"/>
        <v>253252</v>
      </c>
      <c r="E34" s="29">
        <f t="shared" si="2"/>
        <v>0</v>
      </c>
      <c r="F34" s="29">
        <f t="shared" si="2"/>
        <v>34124</v>
      </c>
      <c r="G34" s="29">
        <f t="shared" si="2"/>
        <v>20219</v>
      </c>
      <c r="H34" s="29">
        <f t="shared" si="2"/>
        <v>7115</v>
      </c>
      <c r="I34" s="1"/>
      <c r="J34" s="1"/>
      <c r="K34" s="1"/>
      <c r="L34" s="1"/>
      <c r="M34" s="1"/>
      <c r="N34" s="1"/>
      <c r="O34" s="1"/>
      <c r="P34" s="1"/>
      <c r="Q34" s="1"/>
    </row>
    <row r="35" spans="1:34" ht="15.75" customHeight="1">
      <c r="A35" s="27">
        <v>2</v>
      </c>
      <c r="B35" s="28" t="s">
        <v>72</v>
      </c>
      <c r="C35" s="29">
        <f t="shared" ref="C35:H35" si="3">C6-L6</f>
        <v>193217</v>
      </c>
      <c r="D35" s="29">
        <f t="shared" si="3"/>
        <v>156575</v>
      </c>
      <c r="E35" s="29">
        <f t="shared" si="3"/>
        <v>0</v>
      </c>
      <c r="F35" s="29">
        <f t="shared" si="3"/>
        <v>25055</v>
      </c>
      <c r="G35" s="29">
        <f t="shared" si="3"/>
        <v>11587</v>
      </c>
      <c r="H35" s="29">
        <f t="shared" si="3"/>
        <v>6108</v>
      </c>
      <c r="I35" s="1"/>
      <c r="J35" s="1"/>
      <c r="K35" s="1"/>
      <c r="L35" s="1"/>
      <c r="M35" s="1"/>
      <c r="N35" s="1"/>
      <c r="O35" s="1"/>
      <c r="P35" s="1"/>
      <c r="Q35" s="1"/>
    </row>
    <row r="36" spans="1:34" ht="15.75" customHeight="1">
      <c r="A36" s="27">
        <v>3</v>
      </c>
      <c r="B36" s="28" t="s">
        <v>1234</v>
      </c>
      <c r="C36" s="29">
        <f t="shared" ref="C36:H36" si="4">C7-L7</f>
        <v>284185</v>
      </c>
      <c r="D36" s="29">
        <f t="shared" si="4"/>
        <v>204712</v>
      </c>
      <c r="E36" s="29">
        <f t="shared" si="4"/>
        <v>0</v>
      </c>
      <c r="F36" s="29">
        <f t="shared" si="4"/>
        <v>28314</v>
      </c>
      <c r="G36" s="29">
        <f t="shared" si="4"/>
        <v>51159</v>
      </c>
      <c r="H36" s="29">
        <f t="shared" si="4"/>
        <v>19399</v>
      </c>
      <c r="I36" s="1"/>
      <c r="J36" s="1"/>
      <c r="K36" s="1"/>
      <c r="L36" s="1"/>
      <c r="M36" s="1"/>
      <c r="N36" s="1"/>
      <c r="O36" s="1"/>
      <c r="P36" s="1"/>
      <c r="Q36" s="1"/>
    </row>
    <row r="37" spans="1:34" ht="15.75" customHeight="1">
      <c r="A37" s="27">
        <v>4</v>
      </c>
      <c r="B37" s="28" t="s">
        <v>2377</v>
      </c>
      <c r="C37" s="29">
        <f t="shared" ref="C37:H37" si="5">C8-L8</f>
        <v>27489</v>
      </c>
      <c r="D37" s="29">
        <f t="shared" si="5"/>
        <v>21223</v>
      </c>
      <c r="E37" s="29">
        <f t="shared" si="5"/>
        <v>0</v>
      </c>
      <c r="F37" s="29">
        <f t="shared" si="5"/>
        <v>2810</v>
      </c>
      <c r="G37" s="29">
        <f t="shared" si="5"/>
        <v>3456</v>
      </c>
      <c r="H37" s="29">
        <f t="shared" si="5"/>
        <v>1534</v>
      </c>
      <c r="I37" s="1"/>
      <c r="J37" s="1"/>
      <c r="K37" s="1"/>
      <c r="L37" s="1"/>
      <c r="M37" s="1"/>
      <c r="N37" s="1"/>
      <c r="O37" s="1"/>
      <c r="P37" s="1"/>
      <c r="Q37" s="1"/>
    </row>
    <row r="38" spans="1:34" ht="15.75" customHeight="1">
      <c r="A38" s="27">
        <v>5</v>
      </c>
      <c r="B38" s="28" t="s">
        <v>2386</v>
      </c>
      <c r="C38" s="29">
        <f t="shared" ref="C38:H38" si="6">C9-L9</f>
        <v>263490</v>
      </c>
      <c r="D38" s="29">
        <f t="shared" si="6"/>
        <v>210961</v>
      </c>
      <c r="E38" s="29">
        <f t="shared" si="6"/>
        <v>0</v>
      </c>
      <c r="F38" s="29">
        <f t="shared" si="6"/>
        <v>23977</v>
      </c>
      <c r="G38" s="29">
        <f t="shared" si="6"/>
        <v>28552</v>
      </c>
      <c r="H38" s="29">
        <f t="shared" si="6"/>
        <v>8171</v>
      </c>
      <c r="I38" s="1"/>
      <c r="J38" s="1"/>
      <c r="K38" s="1"/>
      <c r="L38" s="1"/>
      <c r="M38" s="1"/>
      <c r="N38" s="1"/>
      <c r="O38" s="1"/>
      <c r="P38" s="1"/>
      <c r="Q38" s="1"/>
    </row>
    <row r="39" spans="1:34" ht="15.75" customHeight="1">
      <c r="A39" s="27">
        <v>6</v>
      </c>
      <c r="B39" s="28" t="s">
        <v>2427</v>
      </c>
      <c r="C39" s="29">
        <f t="shared" ref="C39:H39" si="7">C10-L10</f>
        <v>72062</v>
      </c>
      <c r="D39" s="29">
        <f t="shared" si="7"/>
        <v>49169</v>
      </c>
      <c r="E39" s="29">
        <f t="shared" si="7"/>
        <v>0</v>
      </c>
      <c r="F39" s="29">
        <f t="shared" si="7"/>
        <v>19005</v>
      </c>
      <c r="G39" s="29">
        <f t="shared" si="7"/>
        <v>3888</v>
      </c>
      <c r="H39" s="29">
        <f t="shared" si="7"/>
        <v>10050</v>
      </c>
      <c r="I39" s="1"/>
      <c r="J39" s="1"/>
      <c r="K39" s="1"/>
      <c r="L39" s="1"/>
      <c r="M39" s="1"/>
      <c r="N39" s="1"/>
      <c r="O39" s="1"/>
      <c r="P39" s="1"/>
      <c r="Q39" s="1"/>
    </row>
    <row r="40" spans="1:34" ht="15.75" customHeight="1">
      <c r="A40" s="27">
        <v>7</v>
      </c>
      <c r="B40" s="28" t="s">
        <v>2442</v>
      </c>
      <c r="C40" s="29">
        <f t="shared" ref="C40:H40" si="8">C11-L11</f>
        <v>30867</v>
      </c>
      <c r="D40" s="29">
        <f t="shared" si="8"/>
        <v>23659</v>
      </c>
      <c r="E40" s="29">
        <f t="shared" si="8"/>
        <v>0</v>
      </c>
      <c r="F40" s="29">
        <f t="shared" si="8"/>
        <v>1655</v>
      </c>
      <c r="G40" s="29">
        <f t="shared" si="8"/>
        <v>5553</v>
      </c>
      <c r="H40" s="29">
        <f t="shared" si="8"/>
        <v>4038</v>
      </c>
      <c r="I40" s="1"/>
      <c r="J40" s="1"/>
      <c r="K40" s="1"/>
      <c r="L40" s="1"/>
      <c r="M40" s="1"/>
      <c r="N40" s="1"/>
      <c r="O40" s="1"/>
      <c r="P40" s="1"/>
      <c r="Q40" s="1"/>
    </row>
    <row r="41" spans="1:34" ht="15.75" customHeight="1">
      <c r="A41" s="27">
        <v>8</v>
      </c>
      <c r="B41" s="28" t="s">
        <v>2454</v>
      </c>
      <c r="C41" s="29">
        <f t="shared" ref="C41:H41" si="9">C12-L12</f>
        <v>83998</v>
      </c>
      <c r="D41" s="29">
        <f t="shared" si="9"/>
        <v>57401</v>
      </c>
      <c r="E41" s="29">
        <f t="shared" si="9"/>
        <v>0</v>
      </c>
      <c r="F41" s="29">
        <f t="shared" si="9"/>
        <v>22679</v>
      </c>
      <c r="G41" s="29">
        <f t="shared" si="9"/>
        <v>3918</v>
      </c>
      <c r="H41" s="29">
        <f t="shared" si="9"/>
        <v>3964</v>
      </c>
      <c r="I41" s="1"/>
      <c r="J41" s="1"/>
      <c r="K41" s="1"/>
      <c r="L41" s="1"/>
      <c r="M41" s="1"/>
      <c r="N41" s="1"/>
      <c r="O41" s="1"/>
      <c r="P41" s="1"/>
      <c r="Q41" s="1"/>
    </row>
    <row r="42" spans="1:34" ht="15.75" customHeight="1">
      <c r="A42" s="27">
        <v>9</v>
      </c>
      <c r="B42" s="28" t="s">
        <v>2503</v>
      </c>
      <c r="C42" s="29">
        <f t="shared" ref="C42:H42" si="10">C13-L13</f>
        <v>22295</v>
      </c>
      <c r="D42" s="29">
        <f t="shared" si="10"/>
        <v>14653</v>
      </c>
      <c r="E42" s="29">
        <f t="shared" si="10"/>
        <v>0</v>
      </c>
      <c r="F42" s="29">
        <f t="shared" si="10"/>
        <v>4009</v>
      </c>
      <c r="G42" s="29">
        <f t="shared" si="10"/>
        <v>3633</v>
      </c>
      <c r="H42" s="29">
        <f t="shared" si="10"/>
        <v>1184</v>
      </c>
      <c r="I42" s="1"/>
      <c r="J42" s="1"/>
      <c r="K42" s="1"/>
      <c r="L42" s="1"/>
      <c r="M42" s="1"/>
      <c r="N42" s="1"/>
      <c r="O42" s="1"/>
      <c r="P42" s="1"/>
      <c r="Q42" s="1"/>
    </row>
    <row r="43" spans="1:34" ht="15.75" customHeight="1">
      <c r="A43" s="27">
        <v>10</v>
      </c>
      <c r="B43" s="28" t="s">
        <v>2465</v>
      </c>
      <c r="C43" s="29">
        <f t="shared" ref="C43:H43" si="11">C14-L14</f>
        <v>302387</v>
      </c>
      <c r="D43" s="29">
        <f t="shared" si="11"/>
        <v>217214</v>
      </c>
      <c r="E43" s="29">
        <f t="shared" si="11"/>
        <v>0</v>
      </c>
      <c r="F43" s="29">
        <f t="shared" si="11"/>
        <v>40082</v>
      </c>
      <c r="G43" s="29">
        <f t="shared" si="11"/>
        <v>45091</v>
      </c>
      <c r="H43" s="29">
        <f t="shared" si="11"/>
        <v>20714</v>
      </c>
      <c r="I43" s="1"/>
      <c r="J43" s="1"/>
      <c r="K43" s="1"/>
      <c r="L43" s="1"/>
      <c r="M43" s="1"/>
      <c r="N43" s="1"/>
      <c r="O43" s="1"/>
      <c r="P43" s="1"/>
      <c r="Q43" s="1"/>
    </row>
    <row r="44" spans="1:34" ht="15.75" customHeight="1">
      <c r="A44" s="27">
        <v>11</v>
      </c>
      <c r="B44" s="28" t="s">
        <v>2485</v>
      </c>
      <c r="C44" s="29">
        <f t="shared" ref="C44:H44" si="12">C15-L15</f>
        <v>229790</v>
      </c>
      <c r="D44" s="29">
        <f t="shared" si="12"/>
        <v>200180</v>
      </c>
      <c r="E44" s="29">
        <f t="shared" si="12"/>
        <v>0</v>
      </c>
      <c r="F44" s="29">
        <f t="shared" si="12"/>
        <v>19867</v>
      </c>
      <c r="G44" s="29">
        <f t="shared" si="12"/>
        <v>9743</v>
      </c>
      <c r="H44" s="29">
        <f t="shared" si="12"/>
        <v>3363</v>
      </c>
      <c r="I44" s="1"/>
      <c r="J44" s="1"/>
      <c r="K44" s="1"/>
      <c r="L44" s="1"/>
      <c r="M44" s="1"/>
      <c r="N44" s="1"/>
      <c r="O44" s="1"/>
      <c r="P44" s="1"/>
      <c r="Q44" s="1"/>
    </row>
    <row r="45" spans="1:34" ht="15.75" customHeight="1">
      <c r="A45" s="27">
        <v>12</v>
      </c>
      <c r="B45" s="28" t="s">
        <v>13</v>
      </c>
      <c r="C45" s="29">
        <f t="shared" ref="C45:H45" si="13">C16-L16</f>
        <v>981</v>
      </c>
      <c r="D45" s="29">
        <f t="shared" si="13"/>
        <v>981</v>
      </c>
      <c r="E45" s="29">
        <f t="shared" si="13"/>
        <v>0</v>
      </c>
      <c r="F45" s="29">
        <f t="shared" si="13"/>
        <v>0</v>
      </c>
      <c r="G45" s="29">
        <f t="shared" si="13"/>
        <v>0</v>
      </c>
      <c r="H45" s="29">
        <f t="shared" si="13"/>
        <v>0</v>
      </c>
      <c r="I45" s="1"/>
      <c r="J45" s="1"/>
      <c r="K45" s="1"/>
      <c r="L45" s="1"/>
      <c r="M45" s="1"/>
      <c r="N45" s="1"/>
      <c r="O45" s="1"/>
      <c r="P45" s="1"/>
      <c r="Q45" s="1"/>
    </row>
    <row r="46" spans="1:34" ht="15.75" customHeight="1">
      <c r="A46" s="27">
        <v>13</v>
      </c>
      <c r="B46" s="28" t="s">
        <v>2495</v>
      </c>
      <c r="C46" s="29">
        <f t="shared" ref="C46:H46" si="14">C17-L17</f>
        <v>196389</v>
      </c>
      <c r="D46" s="29">
        <f t="shared" si="14"/>
        <v>150702</v>
      </c>
      <c r="E46" s="29">
        <f t="shared" si="14"/>
        <v>0</v>
      </c>
      <c r="F46" s="29">
        <f t="shared" si="14"/>
        <v>28166</v>
      </c>
      <c r="G46" s="29">
        <f t="shared" si="14"/>
        <v>17521</v>
      </c>
      <c r="H46" s="29">
        <f t="shared" si="14"/>
        <v>14181</v>
      </c>
      <c r="I46" s="1"/>
      <c r="J46" s="1"/>
      <c r="K46" s="1"/>
      <c r="L46" s="1"/>
      <c r="M46" s="1"/>
      <c r="N46" s="1"/>
      <c r="O46" s="1"/>
      <c r="P46" s="1"/>
      <c r="Q46" s="1"/>
    </row>
    <row r="47" spans="1:34" ht="15.75" customHeight="1">
      <c r="A47" s="27">
        <v>14</v>
      </c>
      <c r="B47" s="28" t="s">
        <v>24</v>
      </c>
      <c r="C47" s="29">
        <f t="shared" ref="C47:H47" si="15">C18-L18</f>
        <v>166912</v>
      </c>
      <c r="D47" s="29">
        <f t="shared" si="15"/>
        <v>146755</v>
      </c>
      <c r="E47" s="29">
        <f t="shared" si="15"/>
        <v>0</v>
      </c>
      <c r="F47" s="29">
        <f t="shared" si="15"/>
        <v>12772</v>
      </c>
      <c r="G47" s="29">
        <f t="shared" si="15"/>
        <v>7385</v>
      </c>
      <c r="H47" s="29">
        <f t="shared" si="15"/>
        <v>5289</v>
      </c>
      <c r="I47" s="1"/>
      <c r="J47" s="1"/>
      <c r="K47" s="1"/>
      <c r="L47" s="1"/>
      <c r="M47" s="1"/>
      <c r="N47" s="1"/>
      <c r="O47" s="1"/>
      <c r="P47" s="1"/>
      <c r="Q47" s="1"/>
    </row>
    <row r="48" spans="1:34" ht="15.75" customHeight="1">
      <c r="A48" s="27">
        <v>15</v>
      </c>
      <c r="B48" s="28" t="s">
        <v>2504</v>
      </c>
      <c r="C48" s="29">
        <f t="shared" ref="C48:H48" si="16">C19-L19</f>
        <v>280762</v>
      </c>
      <c r="D48" s="29">
        <f t="shared" si="16"/>
        <v>235310</v>
      </c>
      <c r="E48" s="29">
        <f t="shared" si="16"/>
        <v>0</v>
      </c>
      <c r="F48" s="29">
        <f t="shared" si="16"/>
        <v>41791</v>
      </c>
      <c r="G48" s="29">
        <f t="shared" si="16"/>
        <v>3661</v>
      </c>
      <c r="H48" s="29">
        <f t="shared" si="16"/>
        <v>10184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27">
        <v>16</v>
      </c>
      <c r="B49" s="28" t="s">
        <v>23</v>
      </c>
      <c r="C49" s="29">
        <f t="shared" ref="C49:H49" si="17">C20-L20</f>
        <v>268268</v>
      </c>
      <c r="D49" s="29">
        <f t="shared" si="17"/>
        <v>209427</v>
      </c>
      <c r="E49" s="29">
        <f t="shared" si="17"/>
        <v>0</v>
      </c>
      <c r="F49" s="29">
        <f t="shared" si="17"/>
        <v>32515</v>
      </c>
      <c r="G49" s="29">
        <f t="shared" si="17"/>
        <v>26326</v>
      </c>
      <c r="H49" s="29">
        <f t="shared" si="17"/>
        <v>11760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27">
        <v>17</v>
      </c>
      <c r="B50" s="28" t="s">
        <v>699</v>
      </c>
      <c r="C50" s="29">
        <f t="shared" ref="C50:H50" si="18">C21-L21</f>
        <v>161665</v>
      </c>
      <c r="D50" s="29">
        <f t="shared" si="18"/>
        <v>126466</v>
      </c>
      <c r="E50" s="29">
        <f t="shared" si="18"/>
        <v>0</v>
      </c>
      <c r="F50" s="29">
        <f t="shared" si="18"/>
        <v>27212</v>
      </c>
      <c r="G50" s="29">
        <f t="shared" si="18"/>
        <v>7987</v>
      </c>
      <c r="H50" s="29">
        <f t="shared" si="18"/>
        <v>2898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>
      <c r="A51" s="27">
        <v>18</v>
      </c>
      <c r="B51" s="28" t="s">
        <v>2548</v>
      </c>
      <c r="C51" s="29">
        <f t="shared" ref="C51:H51" si="19">C22-L22</f>
        <v>281485</v>
      </c>
      <c r="D51" s="29">
        <f t="shared" si="19"/>
        <v>248688</v>
      </c>
      <c r="E51" s="29">
        <f t="shared" si="19"/>
        <v>0</v>
      </c>
      <c r="F51" s="29">
        <f t="shared" si="19"/>
        <v>24282</v>
      </c>
      <c r="G51" s="29">
        <f t="shared" si="19"/>
        <v>8515</v>
      </c>
      <c r="H51" s="29">
        <f t="shared" si="19"/>
        <v>9673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27">
        <v>19</v>
      </c>
      <c r="B52" s="28" t="s">
        <v>2570</v>
      </c>
      <c r="C52" s="29">
        <f t="shared" ref="C52:H52" si="20">C23-L23</f>
        <v>134713</v>
      </c>
      <c r="D52" s="29">
        <f t="shared" si="20"/>
        <v>107768</v>
      </c>
      <c r="E52" s="29">
        <f t="shared" si="20"/>
        <v>0</v>
      </c>
      <c r="F52" s="29">
        <f t="shared" si="20"/>
        <v>20425</v>
      </c>
      <c r="G52" s="29">
        <f t="shared" si="20"/>
        <v>6519</v>
      </c>
      <c r="H52" s="29">
        <f t="shared" si="20"/>
        <v>2198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27">
        <v>20</v>
      </c>
      <c r="B53" s="28" t="s">
        <v>2574</v>
      </c>
      <c r="C53" s="29">
        <f t="shared" ref="C53:H53" si="21">C24-L24</f>
        <v>156639</v>
      </c>
      <c r="D53" s="29">
        <f t="shared" si="21"/>
        <v>135684</v>
      </c>
      <c r="E53" s="29">
        <f t="shared" si="21"/>
        <v>0</v>
      </c>
      <c r="F53" s="29">
        <f t="shared" si="21"/>
        <v>11368</v>
      </c>
      <c r="G53" s="29">
        <f t="shared" si="21"/>
        <v>9587</v>
      </c>
      <c r="H53" s="29">
        <f t="shared" si="21"/>
        <v>5161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27">
        <v>21</v>
      </c>
      <c r="B54" s="28" t="s">
        <v>2578</v>
      </c>
      <c r="C54" s="29">
        <f t="shared" ref="C54:H54" si="22">C25-L25</f>
        <v>18170</v>
      </c>
      <c r="D54" s="29">
        <f t="shared" si="22"/>
        <v>15575</v>
      </c>
      <c r="E54" s="29">
        <f t="shared" si="22"/>
        <v>0</v>
      </c>
      <c r="F54" s="29">
        <f t="shared" si="22"/>
        <v>924</v>
      </c>
      <c r="G54" s="29">
        <f t="shared" si="22"/>
        <v>1671</v>
      </c>
      <c r="H54" s="29">
        <f t="shared" si="22"/>
        <v>185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27">
        <v>22</v>
      </c>
      <c r="B55" s="28" t="s">
        <v>2579</v>
      </c>
      <c r="C55" s="29">
        <f t="shared" ref="C55:H55" si="23">C26-L26</f>
        <v>208992</v>
      </c>
      <c r="D55" s="29">
        <f t="shared" si="23"/>
        <v>170499</v>
      </c>
      <c r="E55" s="29">
        <f t="shared" si="23"/>
        <v>0</v>
      </c>
      <c r="F55" s="29">
        <f t="shared" si="23"/>
        <v>19958</v>
      </c>
      <c r="G55" s="29">
        <f t="shared" si="23"/>
        <v>18535</v>
      </c>
      <c r="H55" s="29">
        <f t="shared" si="23"/>
        <v>1590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27">
        <v>23</v>
      </c>
      <c r="B56" s="28" t="s">
        <v>2050</v>
      </c>
      <c r="C56" s="29">
        <f t="shared" ref="C56:H56" si="24">C27-L27</f>
        <v>181464</v>
      </c>
      <c r="D56" s="29">
        <f t="shared" si="24"/>
        <v>148632</v>
      </c>
      <c r="E56" s="29">
        <f t="shared" si="24"/>
        <v>0</v>
      </c>
      <c r="F56" s="29">
        <f t="shared" si="24"/>
        <v>21520</v>
      </c>
      <c r="G56" s="29">
        <f t="shared" si="24"/>
        <v>11312</v>
      </c>
      <c r="H56" s="29">
        <f t="shared" si="24"/>
        <v>5726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27">
        <v>24</v>
      </c>
      <c r="B57" s="28" t="s">
        <v>56</v>
      </c>
      <c r="C57" s="29">
        <f t="shared" ref="C57:H57" si="25">C28-L28</f>
        <v>108631</v>
      </c>
      <c r="D57" s="29">
        <f t="shared" si="25"/>
        <v>85091</v>
      </c>
      <c r="E57" s="29">
        <f t="shared" si="25"/>
        <v>0</v>
      </c>
      <c r="F57" s="29">
        <f t="shared" si="25"/>
        <v>19144</v>
      </c>
      <c r="G57" s="29">
        <f t="shared" si="25"/>
        <v>4396</v>
      </c>
      <c r="H57" s="29">
        <f t="shared" si="25"/>
        <v>4174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27">
        <v>25</v>
      </c>
      <c r="B58" s="28" t="s">
        <v>2444</v>
      </c>
      <c r="C58" s="29">
        <f t="shared" ref="C58:H58" si="26">C29-L29</f>
        <v>261689</v>
      </c>
      <c r="D58" s="29">
        <f t="shared" si="26"/>
        <v>232131</v>
      </c>
      <c r="E58" s="29">
        <f t="shared" si="26"/>
        <v>0</v>
      </c>
      <c r="F58" s="29">
        <f t="shared" si="26"/>
        <v>18475</v>
      </c>
      <c r="G58" s="29">
        <f t="shared" si="26"/>
        <v>11083</v>
      </c>
      <c r="H58" s="29">
        <f t="shared" si="26"/>
        <v>3453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30"/>
      <c r="B59" s="31" t="s">
        <v>2696</v>
      </c>
      <c r="C59" s="32">
        <f t="shared" ref="C59:H59" si="27">C30-L30</f>
        <v>4244137</v>
      </c>
      <c r="D59" s="32">
        <f t="shared" si="27"/>
        <v>3422708</v>
      </c>
      <c r="E59" s="32">
        <f t="shared" si="27"/>
        <v>0</v>
      </c>
      <c r="F59" s="32">
        <f t="shared" si="27"/>
        <v>500129</v>
      </c>
      <c r="G59" s="32">
        <f t="shared" si="27"/>
        <v>321297</v>
      </c>
      <c r="H59" s="32">
        <f t="shared" si="27"/>
        <v>162112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30"/>
      <c r="B60" s="23"/>
      <c r="C60" s="23"/>
      <c r="D60" s="22">
        <f>D59/C59</f>
        <v>0.80645558802649397</v>
      </c>
      <c r="E60" s="23"/>
      <c r="F60" s="22">
        <f>F59/C59</f>
        <v>0.1178399754767577</v>
      </c>
      <c r="G60" s="22">
        <f>G59/C59</f>
        <v>7.5703729639264708E-2</v>
      </c>
      <c r="H60" s="22">
        <f>H59/C59</f>
        <v>3.8196693462063079E-2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/>
    <row r="62" spans="1:17" ht="15.75" customHeight="1"/>
    <row r="63" spans="1:17" ht="15.75" customHeight="1"/>
    <row r="64" spans="1:17" ht="15.75" customHeight="1">
      <c r="H64" s="2">
        <v>1579539</v>
      </c>
      <c r="I64" s="2">
        <v>3700000</v>
      </c>
      <c r="K64" s="2">
        <v>2529000</v>
      </c>
      <c r="L64" s="2">
        <v>2782000</v>
      </c>
      <c r="M64" s="2">
        <v>3060000</v>
      </c>
    </row>
    <row r="65" spans="7:13" ht="15.75" customHeight="1"/>
    <row r="66" spans="7:13" ht="15.75" customHeight="1">
      <c r="G66" s="2">
        <v>1687</v>
      </c>
      <c r="H66" s="3">
        <f t="shared" ref="H66:I66" si="28">$G$66</f>
        <v>1687</v>
      </c>
      <c r="I66" s="3">
        <f t="shared" si="28"/>
        <v>1687</v>
      </c>
      <c r="K66" s="3">
        <f t="shared" ref="K66:M66" si="29">$G$66</f>
        <v>1687</v>
      </c>
      <c r="L66" s="3">
        <f t="shared" si="29"/>
        <v>1687</v>
      </c>
      <c r="M66" s="3">
        <f t="shared" si="29"/>
        <v>1687</v>
      </c>
    </row>
    <row r="67" spans="7:13" ht="15.75" customHeight="1">
      <c r="H67" s="33">
        <f t="shared" ref="H67:I67" si="30">H64/H66</f>
        <v>936.30053349140485</v>
      </c>
      <c r="I67" s="33">
        <f t="shared" si="30"/>
        <v>2193.2424422050976</v>
      </c>
      <c r="J67" s="33"/>
      <c r="K67" s="33">
        <f t="shared" ref="K67:M67" si="31">K64/K66</f>
        <v>1499.1108476585655</v>
      </c>
      <c r="L67" s="33">
        <f t="shared" si="31"/>
        <v>1649.0812092471845</v>
      </c>
      <c r="M67" s="33">
        <f t="shared" si="31"/>
        <v>1813.8707765263782</v>
      </c>
    </row>
    <row r="68" spans="7:13" ht="15.75" customHeight="1"/>
    <row r="69" spans="7:13" ht="15.75" customHeight="1"/>
    <row r="70" spans="7:13" ht="15.75" customHeight="1"/>
    <row r="71" spans="7:13" ht="15.75" customHeight="1"/>
    <row r="72" spans="7:13" ht="15.75" customHeight="1"/>
    <row r="73" spans="7:13" ht="15.75" customHeight="1"/>
    <row r="74" spans="7:13" ht="15.75" customHeight="1"/>
    <row r="75" spans="7:13" ht="15.75" customHeight="1"/>
    <row r="76" spans="7:13" ht="15.75" customHeight="1"/>
    <row r="77" spans="7:13" ht="15.75" customHeight="1"/>
    <row r="78" spans="7:13" ht="15.75" customHeight="1"/>
    <row r="79" spans="7:13" ht="15.75" customHeight="1"/>
    <row r="80" spans="7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H1"/>
    <mergeCell ref="A2:H2"/>
    <mergeCell ref="J2:O2"/>
    <mergeCell ref="A32:H3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L3436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7.140625" customWidth="1"/>
    <col min="2" max="2" width="15.42578125" customWidth="1"/>
    <col min="3" max="3" width="24" customWidth="1"/>
    <col min="4" max="4" width="14.42578125" customWidth="1"/>
    <col min="5" max="5" width="7.42578125" customWidth="1"/>
    <col min="6" max="6" width="18.5703125" customWidth="1"/>
    <col min="7" max="7" width="30" customWidth="1"/>
    <col min="8" max="8" width="20.85546875" customWidth="1"/>
    <col min="9" max="9" width="19.85546875" customWidth="1"/>
    <col min="10" max="10" width="14.28515625" customWidth="1"/>
    <col min="11" max="11" width="19" customWidth="1"/>
    <col min="12" max="12" width="13.5703125" hidden="1" customWidth="1"/>
  </cols>
  <sheetData>
    <row r="1" spans="1:12" ht="15.75" customHeight="1">
      <c r="A1" s="50" t="s">
        <v>2698</v>
      </c>
      <c r="B1" s="51"/>
      <c r="C1" s="52"/>
      <c r="D1" s="52"/>
      <c r="E1" s="53"/>
      <c r="F1" s="53"/>
      <c r="G1" s="51"/>
      <c r="H1" s="51"/>
      <c r="I1" s="51"/>
      <c r="J1" s="34"/>
      <c r="K1" s="54"/>
      <c r="L1" s="55"/>
    </row>
    <row r="2" spans="1:12" ht="40.5" customHeight="1">
      <c r="A2" s="390">
        <v>45317</v>
      </c>
      <c r="B2" s="384"/>
      <c r="C2" s="56"/>
      <c r="D2" s="57"/>
      <c r="E2" s="58"/>
      <c r="F2" s="59"/>
      <c r="G2" s="60"/>
      <c r="H2" s="61"/>
      <c r="I2" s="62"/>
      <c r="J2" s="63"/>
      <c r="K2" s="64"/>
      <c r="L2" s="65">
        <f>COUNT(L4:L2283)</f>
        <v>291</v>
      </c>
    </row>
    <row r="3" spans="1:12" ht="15.75" customHeight="1">
      <c r="A3" s="66" t="s">
        <v>2718</v>
      </c>
      <c r="B3" s="67" t="s">
        <v>2704</v>
      </c>
      <c r="C3" s="68" t="s">
        <v>3058</v>
      </c>
      <c r="D3" s="69" t="s">
        <v>2699</v>
      </c>
      <c r="E3" s="70" t="s">
        <v>2700</v>
      </c>
      <c r="F3" s="71" t="s">
        <v>3059</v>
      </c>
      <c r="G3" s="72" t="s">
        <v>2702</v>
      </c>
      <c r="H3" s="72" t="s">
        <v>2703</v>
      </c>
      <c r="I3" s="68" t="s">
        <v>3060</v>
      </c>
      <c r="J3" s="73" t="s">
        <v>3061</v>
      </c>
      <c r="K3" s="73" t="s">
        <v>3062</v>
      </c>
      <c r="L3" s="74" t="s">
        <v>3063</v>
      </c>
    </row>
    <row r="4" spans="1:12" ht="15.75" customHeight="1">
      <c r="A4" s="75">
        <v>1</v>
      </c>
      <c r="B4" s="76" t="s">
        <v>29</v>
      </c>
      <c r="C4" s="77" t="s">
        <v>3064</v>
      </c>
      <c r="D4" s="78" t="s">
        <v>9700</v>
      </c>
      <c r="E4" s="79"/>
      <c r="F4" s="80" t="s">
        <v>64</v>
      </c>
      <c r="G4" s="80" t="s">
        <v>3065</v>
      </c>
      <c r="H4" s="80" t="s">
        <v>9701</v>
      </c>
      <c r="I4" s="81" t="s">
        <v>9702</v>
      </c>
      <c r="J4" s="141">
        <v>45098.474305555559</v>
      </c>
      <c r="K4" s="82">
        <v>1</v>
      </c>
      <c r="L4" s="83">
        <v>2024</v>
      </c>
    </row>
    <row r="5" spans="1:12" ht="15.75" customHeight="1">
      <c r="A5" s="84">
        <v>2</v>
      </c>
      <c r="B5" s="85" t="s">
        <v>2427</v>
      </c>
      <c r="C5" s="86" t="s">
        <v>3068</v>
      </c>
      <c r="D5" s="87" t="s">
        <v>3069</v>
      </c>
      <c r="E5" s="88"/>
      <c r="F5" s="88"/>
      <c r="G5" s="89" t="s">
        <v>3070</v>
      </c>
      <c r="H5" s="89" t="s">
        <v>9703</v>
      </c>
      <c r="I5" s="104" t="s">
        <v>9704</v>
      </c>
      <c r="J5" s="91">
        <v>45103</v>
      </c>
      <c r="K5" s="85">
        <v>1</v>
      </c>
      <c r="L5" s="93"/>
    </row>
    <row r="6" spans="1:12" ht="15.75" customHeight="1">
      <c r="A6" s="75">
        <v>3</v>
      </c>
      <c r="B6" s="76" t="s">
        <v>2442</v>
      </c>
      <c r="C6" s="77" t="s">
        <v>3072</v>
      </c>
      <c r="D6" s="78" t="s">
        <v>3073</v>
      </c>
      <c r="E6" s="79"/>
      <c r="F6" s="80" t="s">
        <v>2453</v>
      </c>
      <c r="G6" s="80" t="s">
        <v>3074</v>
      </c>
      <c r="H6" s="80" t="s">
        <v>9705</v>
      </c>
      <c r="I6" s="81" t="s">
        <v>9706</v>
      </c>
      <c r="J6" s="141">
        <v>45103.474999999999</v>
      </c>
      <c r="K6" s="82">
        <v>1</v>
      </c>
      <c r="L6" s="101"/>
    </row>
    <row r="7" spans="1:12" ht="15.75" customHeight="1">
      <c r="A7" s="84">
        <v>4</v>
      </c>
      <c r="B7" s="119" t="s">
        <v>2504</v>
      </c>
      <c r="C7" s="120" t="s">
        <v>3077</v>
      </c>
      <c r="D7" s="121" t="s">
        <v>3078</v>
      </c>
      <c r="E7" s="124"/>
      <c r="F7" s="122" t="s">
        <v>2515</v>
      </c>
      <c r="G7" s="122" t="s">
        <v>3079</v>
      </c>
      <c r="H7" s="122" t="s">
        <v>9707</v>
      </c>
      <c r="I7" s="123" t="s">
        <v>9708</v>
      </c>
      <c r="J7" s="142">
        <v>45103.601388888892</v>
      </c>
      <c r="K7" s="92">
        <v>1</v>
      </c>
      <c r="L7" s="102">
        <v>2024</v>
      </c>
    </row>
    <row r="8" spans="1:12" ht="15.75" customHeight="1">
      <c r="A8" s="75">
        <v>5</v>
      </c>
      <c r="B8" s="76" t="s">
        <v>2454</v>
      </c>
      <c r="C8" s="77" t="s">
        <v>3085</v>
      </c>
      <c r="D8" s="78" t="s">
        <v>3086</v>
      </c>
      <c r="E8" s="79"/>
      <c r="F8" s="80" t="s">
        <v>2460</v>
      </c>
      <c r="G8" s="80" t="s">
        <v>3087</v>
      </c>
      <c r="H8" s="80" t="s">
        <v>9709</v>
      </c>
      <c r="I8" s="81" t="s">
        <v>9710</v>
      </c>
      <c r="J8" s="141">
        <v>45104.606944444444</v>
      </c>
      <c r="K8" s="82">
        <v>1</v>
      </c>
      <c r="L8" s="101"/>
    </row>
    <row r="9" spans="1:12" ht="15.75" customHeight="1">
      <c r="A9" s="84">
        <v>6</v>
      </c>
      <c r="B9" s="119" t="s">
        <v>2465</v>
      </c>
      <c r="C9" s="120" t="s">
        <v>3089</v>
      </c>
      <c r="D9" s="121" t="s">
        <v>3090</v>
      </c>
      <c r="E9" s="124"/>
      <c r="F9" s="143" t="s">
        <v>9711</v>
      </c>
      <c r="G9" s="122" t="s">
        <v>2476</v>
      </c>
      <c r="H9" s="122" t="s">
        <v>9712</v>
      </c>
      <c r="I9" s="123" t="s">
        <v>9713</v>
      </c>
      <c r="J9" s="142">
        <v>45104.724305555559</v>
      </c>
      <c r="K9" s="92">
        <v>34</v>
      </c>
      <c r="L9" s="102">
        <v>2024</v>
      </c>
    </row>
    <row r="10" spans="1:12" ht="15.75" customHeight="1">
      <c r="A10" s="75">
        <v>7</v>
      </c>
      <c r="B10" s="76" t="s">
        <v>2465</v>
      </c>
      <c r="C10" s="77" t="s">
        <v>3096</v>
      </c>
      <c r="D10" s="78" t="s">
        <v>3097</v>
      </c>
      <c r="E10" s="79"/>
      <c r="F10" s="80" t="s">
        <v>2711</v>
      </c>
      <c r="G10" s="80" t="s">
        <v>3098</v>
      </c>
      <c r="H10" s="80" t="s">
        <v>9714</v>
      </c>
      <c r="I10" s="81" t="s">
        <v>9715</v>
      </c>
      <c r="J10" s="141">
        <v>45105.525694444441</v>
      </c>
      <c r="K10" s="82">
        <v>1</v>
      </c>
      <c r="L10" s="101"/>
    </row>
    <row r="11" spans="1:12" ht="15.75" customHeight="1">
      <c r="A11" s="84">
        <v>8</v>
      </c>
      <c r="B11" s="119" t="s">
        <v>2465</v>
      </c>
      <c r="C11" s="120" t="s">
        <v>3100</v>
      </c>
      <c r="D11" s="121" t="s">
        <v>3101</v>
      </c>
      <c r="E11" s="124"/>
      <c r="F11" s="122" t="s">
        <v>2471</v>
      </c>
      <c r="G11" s="122" t="s">
        <v>3098</v>
      </c>
      <c r="H11" s="122" t="s">
        <v>9714</v>
      </c>
      <c r="I11" s="123" t="s">
        <v>9716</v>
      </c>
      <c r="J11" s="142">
        <v>45105.70208333333</v>
      </c>
      <c r="K11" s="92">
        <v>1</v>
      </c>
      <c r="L11" s="107"/>
    </row>
    <row r="12" spans="1:12" ht="15.75" customHeight="1">
      <c r="A12" s="75">
        <v>9</v>
      </c>
      <c r="B12" s="76" t="s">
        <v>2465</v>
      </c>
      <c r="C12" s="77" t="s">
        <v>3102</v>
      </c>
      <c r="D12" s="78" t="s">
        <v>3103</v>
      </c>
      <c r="E12" s="79"/>
      <c r="F12" s="80" t="s">
        <v>2482</v>
      </c>
      <c r="G12" s="80" t="s">
        <v>3098</v>
      </c>
      <c r="H12" s="80" t="s">
        <v>9714</v>
      </c>
      <c r="I12" s="81" t="s">
        <v>9717</v>
      </c>
      <c r="J12" s="141">
        <v>45105.703472222223</v>
      </c>
      <c r="K12" s="82">
        <v>1</v>
      </c>
      <c r="L12" s="101"/>
    </row>
    <row r="13" spans="1:12" ht="15.75" customHeight="1">
      <c r="A13" s="84">
        <v>10</v>
      </c>
      <c r="B13" s="119" t="s">
        <v>2465</v>
      </c>
      <c r="C13" s="120" t="s">
        <v>3104</v>
      </c>
      <c r="D13" s="121" t="s">
        <v>3105</v>
      </c>
      <c r="E13" s="124"/>
      <c r="F13" s="122" t="s">
        <v>2480</v>
      </c>
      <c r="G13" s="122" t="s">
        <v>2479</v>
      </c>
      <c r="H13" s="122" t="s">
        <v>2477</v>
      </c>
      <c r="I13" s="123" t="s">
        <v>9718</v>
      </c>
      <c r="J13" s="142">
        <v>45106.539583333331</v>
      </c>
      <c r="K13" s="92">
        <v>1</v>
      </c>
      <c r="L13" s="108"/>
    </row>
    <row r="14" spans="1:12" ht="15.75" customHeight="1">
      <c r="A14" s="75">
        <v>11</v>
      </c>
      <c r="B14" s="76" t="s">
        <v>2386</v>
      </c>
      <c r="C14" s="77" t="s">
        <v>3112</v>
      </c>
      <c r="D14" s="78" t="s">
        <v>3113</v>
      </c>
      <c r="E14" s="79"/>
      <c r="F14" s="80" t="s">
        <v>2398</v>
      </c>
      <c r="G14" s="80" t="s">
        <v>3108</v>
      </c>
      <c r="H14" s="80" t="s">
        <v>9719</v>
      </c>
      <c r="I14" s="81" t="s">
        <v>9720</v>
      </c>
      <c r="J14" s="141">
        <v>45107.425694444442</v>
      </c>
      <c r="K14" s="82">
        <v>1</v>
      </c>
      <c r="L14" s="101"/>
    </row>
    <row r="15" spans="1:12" ht="15.75" customHeight="1">
      <c r="A15" s="84">
        <v>12</v>
      </c>
      <c r="B15" s="119" t="s">
        <v>2386</v>
      </c>
      <c r="C15" s="120" t="s">
        <v>3114</v>
      </c>
      <c r="D15" s="121" t="s">
        <v>3115</v>
      </c>
      <c r="E15" s="124"/>
      <c r="F15" s="122" t="s">
        <v>6</v>
      </c>
      <c r="G15" s="122" t="s">
        <v>3108</v>
      </c>
      <c r="H15" s="122" t="s">
        <v>9719</v>
      </c>
      <c r="I15" s="123" t="s">
        <v>9721</v>
      </c>
      <c r="J15" s="142">
        <v>45107.430555555555</v>
      </c>
      <c r="K15" s="92">
        <v>1</v>
      </c>
      <c r="L15" s="107"/>
    </row>
    <row r="16" spans="1:12" ht="15.75" customHeight="1">
      <c r="A16" s="75">
        <v>13</v>
      </c>
      <c r="B16" s="76" t="s">
        <v>2386</v>
      </c>
      <c r="C16" s="77" t="s">
        <v>3116</v>
      </c>
      <c r="D16" s="78" t="s">
        <v>3117</v>
      </c>
      <c r="E16" s="79"/>
      <c r="F16" s="80" t="s">
        <v>2400</v>
      </c>
      <c r="G16" s="80" t="s">
        <v>3108</v>
      </c>
      <c r="H16" s="80" t="s">
        <v>9719</v>
      </c>
      <c r="I16" s="81" t="s">
        <v>9722</v>
      </c>
      <c r="J16" s="141">
        <v>45107.434027777781</v>
      </c>
      <c r="K16" s="82">
        <v>1</v>
      </c>
      <c r="L16" s="101"/>
    </row>
    <row r="17" spans="1:12" ht="15.75" customHeight="1">
      <c r="A17" s="84">
        <v>14</v>
      </c>
      <c r="B17" s="119" t="s">
        <v>2386</v>
      </c>
      <c r="C17" s="120" t="s">
        <v>3110</v>
      </c>
      <c r="D17" s="121" t="s">
        <v>3111</v>
      </c>
      <c r="E17" s="124"/>
      <c r="F17" s="122" t="s">
        <v>2401</v>
      </c>
      <c r="G17" s="122" t="s">
        <v>3108</v>
      </c>
      <c r="H17" s="122" t="s">
        <v>9719</v>
      </c>
      <c r="I17" s="123" t="s">
        <v>9723</v>
      </c>
      <c r="J17" s="142">
        <v>45107.447222222225</v>
      </c>
      <c r="K17" s="92">
        <v>1</v>
      </c>
      <c r="L17" s="107"/>
    </row>
    <row r="18" spans="1:12" ht="15.75" customHeight="1">
      <c r="A18" s="75">
        <v>15</v>
      </c>
      <c r="B18" s="76" t="s">
        <v>2465</v>
      </c>
      <c r="C18" s="77" t="s">
        <v>3119</v>
      </c>
      <c r="D18" s="78" t="s">
        <v>3120</v>
      </c>
      <c r="E18" s="79"/>
      <c r="F18" s="80" t="s">
        <v>2472</v>
      </c>
      <c r="G18" s="80" t="s">
        <v>3121</v>
      </c>
      <c r="H18" s="80" t="s">
        <v>9724</v>
      </c>
      <c r="I18" s="81" t="s">
        <v>9725</v>
      </c>
      <c r="J18" s="141">
        <v>45107.609027777777</v>
      </c>
      <c r="K18" s="82">
        <v>1</v>
      </c>
      <c r="L18" s="83">
        <v>2024</v>
      </c>
    </row>
    <row r="19" spans="1:12" ht="15.75" customHeight="1">
      <c r="A19" s="84">
        <v>16</v>
      </c>
      <c r="B19" s="119" t="s">
        <v>2386</v>
      </c>
      <c r="C19" s="120" t="s">
        <v>3106</v>
      </c>
      <c r="D19" s="121" t="s">
        <v>3107</v>
      </c>
      <c r="E19" s="124"/>
      <c r="F19" s="122" t="s">
        <v>7</v>
      </c>
      <c r="G19" s="122" t="s">
        <v>3108</v>
      </c>
      <c r="H19" s="122" t="s">
        <v>9719</v>
      </c>
      <c r="I19" s="123" t="s">
        <v>9726</v>
      </c>
      <c r="J19" s="142">
        <v>45107.630555555559</v>
      </c>
      <c r="K19" s="92">
        <v>1</v>
      </c>
      <c r="L19" s="107"/>
    </row>
    <row r="20" spans="1:12" ht="15.75" customHeight="1">
      <c r="A20" s="75">
        <v>17</v>
      </c>
      <c r="B20" s="76" t="s">
        <v>2386</v>
      </c>
      <c r="C20" s="77" t="s">
        <v>3123</v>
      </c>
      <c r="D20" s="78" t="s">
        <v>3124</v>
      </c>
      <c r="E20" s="79"/>
      <c r="F20" s="80" t="s">
        <v>2399</v>
      </c>
      <c r="G20" s="80" t="s">
        <v>3108</v>
      </c>
      <c r="H20" s="80" t="s">
        <v>9719</v>
      </c>
      <c r="I20" s="81" t="s">
        <v>9727</v>
      </c>
      <c r="J20" s="141">
        <v>45110.431944444441</v>
      </c>
      <c r="K20" s="82">
        <v>1</v>
      </c>
      <c r="L20" s="101"/>
    </row>
    <row r="21" spans="1:12" ht="15.75" customHeight="1">
      <c r="A21" s="84">
        <v>18</v>
      </c>
      <c r="B21" s="119" t="s">
        <v>2386</v>
      </c>
      <c r="C21" s="120" t="s">
        <v>3125</v>
      </c>
      <c r="D21" s="121" t="s">
        <v>3126</v>
      </c>
      <c r="E21" s="124"/>
      <c r="F21" s="122" t="s">
        <v>2403</v>
      </c>
      <c r="G21" s="122" t="s">
        <v>3108</v>
      </c>
      <c r="H21" s="122" t="s">
        <v>9719</v>
      </c>
      <c r="I21" s="123" t="s">
        <v>9728</v>
      </c>
      <c r="J21" s="142">
        <v>45110.490277777775</v>
      </c>
      <c r="K21" s="92">
        <v>1</v>
      </c>
      <c r="L21" s="107"/>
    </row>
    <row r="22" spans="1:12" ht="15.75" customHeight="1">
      <c r="A22" s="75">
        <v>19</v>
      </c>
      <c r="B22" s="76" t="s">
        <v>2386</v>
      </c>
      <c r="C22" s="77" t="s">
        <v>3127</v>
      </c>
      <c r="D22" s="78" t="s">
        <v>3128</v>
      </c>
      <c r="E22" s="79"/>
      <c r="F22" s="80" t="s">
        <v>9729</v>
      </c>
      <c r="G22" s="80" t="s">
        <v>3108</v>
      </c>
      <c r="H22" s="80" t="s">
        <v>9719</v>
      </c>
      <c r="I22" s="81" t="s">
        <v>9730</v>
      </c>
      <c r="J22" s="141">
        <v>45110.515277777777</v>
      </c>
      <c r="K22" s="82">
        <v>1</v>
      </c>
      <c r="L22" s="101"/>
    </row>
    <row r="23" spans="1:12" ht="15.75" customHeight="1">
      <c r="A23" s="84">
        <v>20</v>
      </c>
      <c r="B23" s="119" t="s">
        <v>2386</v>
      </c>
      <c r="C23" s="120" t="s">
        <v>3129</v>
      </c>
      <c r="D23" s="121" t="s">
        <v>3130</v>
      </c>
      <c r="E23" s="124"/>
      <c r="F23" s="122" t="s">
        <v>2405</v>
      </c>
      <c r="G23" s="122" t="s">
        <v>3108</v>
      </c>
      <c r="H23" s="122" t="s">
        <v>9719</v>
      </c>
      <c r="I23" s="123" t="s">
        <v>9731</v>
      </c>
      <c r="J23" s="142">
        <v>45110.603472222225</v>
      </c>
      <c r="K23" s="92">
        <v>1</v>
      </c>
      <c r="L23" s="107"/>
    </row>
    <row r="24" spans="1:12" ht="15.75" customHeight="1">
      <c r="A24" s="75">
        <v>21</v>
      </c>
      <c r="B24" s="76" t="s">
        <v>2050</v>
      </c>
      <c r="C24" s="77" t="s">
        <v>3131</v>
      </c>
      <c r="D24" s="144" t="s">
        <v>3132</v>
      </c>
      <c r="E24" s="145" t="s">
        <v>9732</v>
      </c>
      <c r="F24" s="145" t="s">
        <v>1584</v>
      </c>
      <c r="G24" s="80" t="s">
        <v>3133</v>
      </c>
      <c r="H24" s="80" t="s">
        <v>9733</v>
      </c>
      <c r="I24" s="81" t="s">
        <v>9734</v>
      </c>
      <c r="J24" s="141">
        <v>45110.745833333334</v>
      </c>
      <c r="K24" s="82">
        <v>1</v>
      </c>
      <c r="L24" s="101"/>
    </row>
    <row r="25" spans="1:12" ht="15.75" customHeight="1">
      <c r="A25" s="84">
        <v>22</v>
      </c>
      <c r="B25" s="119" t="s">
        <v>2386</v>
      </c>
      <c r="C25" s="120" t="s">
        <v>3135</v>
      </c>
      <c r="D25" s="121" t="s">
        <v>3136</v>
      </c>
      <c r="E25" s="124"/>
      <c r="F25" s="122" t="s">
        <v>2407</v>
      </c>
      <c r="G25" s="122" t="s">
        <v>3108</v>
      </c>
      <c r="H25" s="122" t="s">
        <v>9719</v>
      </c>
      <c r="I25" s="123" t="s">
        <v>9735</v>
      </c>
      <c r="J25" s="142">
        <v>45111.457638888889</v>
      </c>
      <c r="K25" s="92">
        <v>1</v>
      </c>
      <c r="L25" s="107"/>
    </row>
    <row r="26" spans="1:12" ht="15.75" customHeight="1">
      <c r="A26" s="75">
        <v>23</v>
      </c>
      <c r="B26" s="76" t="s">
        <v>2386</v>
      </c>
      <c r="C26" s="77" t="s">
        <v>3145</v>
      </c>
      <c r="D26" s="78" t="s">
        <v>3146</v>
      </c>
      <c r="E26" s="79"/>
      <c r="F26" s="80" t="s">
        <v>42</v>
      </c>
      <c r="G26" s="80" t="s">
        <v>3108</v>
      </c>
      <c r="H26" s="80" t="s">
        <v>9719</v>
      </c>
      <c r="I26" s="81" t="s">
        <v>9736</v>
      </c>
      <c r="J26" s="141">
        <v>45111.474999999999</v>
      </c>
      <c r="K26" s="82">
        <v>1</v>
      </c>
      <c r="L26" s="101"/>
    </row>
    <row r="27" spans="1:12" ht="15.75" customHeight="1">
      <c r="A27" s="84">
        <v>24</v>
      </c>
      <c r="B27" s="119" t="s">
        <v>2386</v>
      </c>
      <c r="C27" s="120" t="s">
        <v>3137</v>
      </c>
      <c r="D27" s="121" t="s">
        <v>3138</v>
      </c>
      <c r="E27" s="124"/>
      <c r="F27" s="122" t="s">
        <v>2408</v>
      </c>
      <c r="G27" s="122" t="s">
        <v>3108</v>
      </c>
      <c r="H27" s="122" t="s">
        <v>9719</v>
      </c>
      <c r="I27" s="123" t="s">
        <v>9737</v>
      </c>
      <c r="J27" s="142">
        <v>45111.48333333333</v>
      </c>
      <c r="K27" s="92">
        <v>1</v>
      </c>
      <c r="L27" s="107"/>
    </row>
    <row r="28" spans="1:12" ht="15.75" customHeight="1">
      <c r="A28" s="75">
        <v>25</v>
      </c>
      <c r="B28" s="76" t="s">
        <v>2386</v>
      </c>
      <c r="C28" s="77" t="s">
        <v>3139</v>
      </c>
      <c r="D28" s="78" t="s">
        <v>3140</v>
      </c>
      <c r="E28" s="79"/>
      <c r="F28" s="80" t="s">
        <v>5</v>
      </c>
      <c r="G28" s="80" t="s">
        <v>2396</v>
      </c>
      <c r="H28" s="80" t="s">
        <v>2395</v>
      </c>
      <c r="I28" s="81" t="s">
        <v>9738</v>
      </c>
      <c r="J28" s="141">
        <v>45111.748611111114</v>
      </c>
      <c r="K28" s="82">
        <v>1</v>
      </c>
      <c r="L28" s="101"/>
    </row>
    <row r="29" spans="1:12" ht="15.75" customHeight="1">
      <c r="A29" s="84">
        <v>26</v>
      </c>
      <c r="B29" s="119" t="s">
        <v>2386</v>
      </c>
      <c r="C29" s="120" t="s">
        <v>3141</v>
      </c>
      <c r="D29" s="121" t="s">
        <v>3142</v>
      </c>
      <c r="E29" s="124"/>
      <c r="F29" s="122" t="s">
        <v>58</v>
      </c>
      <c r="G29" s="122" t="s">
        <v>2396</v>
      </c>
      <c r="H29" s="122" t="s">
        <v>2395</v>
      </c>
      <c r="I29" s="123" t="s">
        <v>9739</v>
      </c>
      <c r="J29" s="142">
        <v>45111.75</v>
      </c>
      <c r="K29" s="92">
        <v>1</v>
      </c>
      <c r="L29" s="107"/>
    </row>
    <row r="30" spans="1:12" ht="15.75" customHeight="1">
      <c r="A30" s="75">
        <v>27</v>
      </c>
      <c r="B30" s="76" t="s">
        <v>2386</v>
      </c>
      <c r="C30" s="77" t="s">
        <v>3143</v>
      </c>
      <c r="D30" s="78" t="s">
        <v>3144</v>
      </c>
      <c r="E30" s="79"/>
      <c r="F30" s="80" t="s">
        <v>2402</v>
      </c>
      <c r="G30" s="80" t="s">
        <v>2396</v>
      </c>
      <c r="H30" s="80" t="s">
        <v>2395</v>
      </c>
      <c r="I30" s="81" t="s">
        <v>9740</v>
      </c>
      <c r="J30" s="141">
        <v>45111.752083333333</v>
      </c>
      <c r="K30" s="82">
        <v>1</v>
      </c>
      <c r="L30" s="115"/>
    </row>
    <row r="31" spans="1:12" ht="15.75" customHeight="1">
      <c r="A31" s="84">
        <v>28</v>
      </c>
      <c r="B31" s="85" t="s">
        <v>2386</v>
      </c>
      <c r="C31" s="86" t="s">
        <v>3151</v>
      </c>
      <c r="D31" s="87" t="s">
        <v>3152</v>
      </c>
      <c r="E31" s="88"/>
      <c r="F31" s="89" t="s">
        <v>2409</v>
      </c>
      <c r="G31" s="89" t="s">
        <v>3108</v>
      </c>
      <c r="H31" s="89" t="s">
        <v>9719</v>
      </c>
      <c r="I31" s="104" t="s">
        <v>9741</v>
      </c>
      <c r="J31" s="91">
        <v>45112</v>
      </c>
      <c r="K31" s="85">
        <v>1</v>
      </c>
      <c r="L31" s="93"/>
    </row>
    <row r="32" spans="1:12" ht="15.75" customHeight="1">
      <c r="A32" s="75">
        <v>29</v>
      </c>
      <c r="B32" s="94" t="s">
        <v>2386</v>
      </c>
      <c r="C32" s="95" t="s">
        <v>3153</v>
      </c>
      <c r="D32" s="96" t="s">
        <v>3154</v>
      </c>
      <c r="E32" s="97"/>
      <c r="F32" s="98" t="s">
        <v>2404</v>
      </c>
      <c r="G32" s="98" t="s">
        <v>3108</v>
      </c>
      <c r="H32" s="98" t="s">
        <v>9719</v>
      </c>
      <c r="I32" s="99" t="s">
        <v>9742</v>
      </c>
      <c r="J32" s="100">
        <v>45112</v>
      </c>
      <c r="K32" s="94">
        <v>1</v>
      </c>
      <c r="L32" s="116"/>
    </row>
    <row r="33" spans="1:12" ht="15.75" customHeight="1">
      <c r="A33" s="84">
        <v>30</v>
      </c>
      <c r="B33" s="85" t="s">
        <v>2050</v>
      </c>
      <c r="C33" s="86" t="s">
        <v>3161</v>
      </c>
      <c r="D33" s="87" t="s">
        <v>3162</v>
      </c>
      <c r="E33" s="146" t="s">
        <v>9743</v>
      </c>
      <c r="F33" s="146" t="s">
        <v>2577</v>
      </c>
      <c r="G33" s="89" t="s">
        <v>3163</v>
      </c>
      <c r="H33" s="89" t="s">
        <v>9744</v>
      </c>
      <c r="I33" s="104" t="s">
        <v>9745</v>
      </c>
      <c r="J33" s="91">
        <v>45112</v>
      </c>
      <c r="K33" s="85">
        <v>1</v>
      </c>
      <c r="L33" s="93"/>
    </row>
    <row r="34" spans="1:12" ht="15.75" customHeight="1">
      <c r="A34" s="75">
        <v>31</v>
      </c>
      <c r="B34" s="76" t="s">
        <v>2050</v>
      </c>
      <c r="C34" s="77" t="s">
        <v>3165</v>
      </c>
      <c r="D34" s="78" t="s">
        <v>3166</v>
      </c>
      <c r="E34" s="145" t="s">
        <v>9732</v>
      </c>
      <c r="F34" s="145" t="s">
        <v>2597</v>
      </c>
      <c r="G34" s="80" t="s">
        <v>3163</v>
      </c>
      <c r="H34" s="80" t="s">
        <v>9744</v>
      </c>
      <c r="I34" s="81" t="s">
        <v>9746</v>
      </c>
      <c r="J34" s="141">
        <v>45112.536805555559</v>
      </c>
      <c r="K34" s="82">
        <v>1</v>
      </c>
      <c r="L34" s="101"/>
    </row>
    <row r="35" spans="1:12" ht="15.75" customHeight="1">
      <c r="A35" s="84">
        <v>32</v>
      </c>
      <c r="B35" s="119" t="s">
        <v>2386</v>
      </c>
      <c r="C35" s="120" t="s">
        <v>3155</v>
      </c>
      <c r="D35" s="121" t="s">
        <v>3156</v>
      </c>
      <c r="E35" s="124"/>
      <c r="F35" s="122" t="s">
        <v>2410</v>
      </c>
      <c r="G35" s="122" t="s">
        <v>3108</v>
      </c>
      <c r="H35" s="122" t="s">
        <v>9719</v>
      </c>
      <c r="I35" s="123" t="s">
        <v>9747</v>
      </c>
      <c r="J35" s="142">
        <v>45112.569444444445</v>
      </c>
      <c r="K35" s="92">
        <v>1</v>
      </c>
      <c r="L35" s="108"/>
    </row>
    <row r="36" spans="1:12" ht="15.75" customHeight="1">
      <c r="A36" s="75">
        <v>33</v>
      </c>
      <c r="B36" s="76" t="s">
        <v>2386</v>
      </c>
      <c r="C36" s="77" t="s">
        <v>3157</v>
      </c>
      <c r="D36" s="78" t="s">
        <v>3158</v>
      </c>
      <c r="E36" s="79"/>
      <c r="F36" s="80" t="s">
        <v>9748</v>
      </c>
      <c r="G36" s="80" t="s">
        <v>3108</v>
      </c>
      <c r="H36" s="80" t="s">
        <v>9719</v>
      </c>
      <c r="I36" s="81" t="s">
        <v>9749</v>
      </c>
      <c r="J36" s="141">
        <v>45112.57708333333</v>
      </c>
      <c r="K36" s="82">
        <v>1</v>
      </c>
      <c r="L36" s="101"/>
    </row>
    <row r="37" spans="1:12" ht="15.75" customHeight="1">
      <c r="A37" s="84">
        <v>34</v>
      </c>
      <c r="B37" s="119" t="s">
        <v>2386</v>
      </c>
      <c r="C37" s="120" t="s">
        <v>3159</v>
      </c>
      <c r="D37" s="121" t="s">
        <v>3160</v>
      </c>
      <c r="E37" s="124"/>
      <c r="F37" s="122" t="s">
        <v>2411</v>
      </c>
      <c r="G37" s="122" t="s">
        <v>3108</v>
      </c>
      <c r="H37" s="122" t="s">
        <v>9719</v>
      </c>
      <c r="I37" s="123" t="s">
        <v>9750</v>
      </c>
      <c r="J37" s="142">
        <v>45112.588194444441</v>
      </c>
      <c r="K37" s="92">
        <v>1</v>
      </c>
      <c r="L37" s="107"/>
    </row>
    <row r="38" spans="1:12" ht="15.75" customHeight="1">
      <c r="A38" s="75">
        <v>35</v>
      </c>
      <c r="B38" s="94" t="s">
        <v>2386</v>
      </c>
      <c r="C38" s="95" t="s">
        <v>3169</v>
      </c>
      <c r="D38" s="96" t="s">
        <v>3170</v>
      </c>
      <c r="E38" s="97"/>
      <c r="F38" s="98" t="s">
        <v>59</v>
      </c>
      <c r="G38" s="98" t="s">
        <v>3108</v>
      </c>
      <c r="H38" s="98" t="s">
        <v>9719</v>
      </c>
      <c r="I38" s="99" t="s">
        <v>9751</v>
      </c>
      <c r="J38" s="100">
        <v>45113</v>
      </c>
      <c r="K38" s="94">
        <v>1</v>
      </c>
      <c r="L38" s="116"/>
    </row>
    <row r="39" spans="1:12" ht="15.75" customHeight="1">
      <c r="A39" s="84">
        <v>36</v>
      </c>
      <c r="B39" s="85" t="s">
        <v>2386</v>
      </c>
      <c r="C39" s="86" t="s">
        <v>3171</v>
      </c>
      <c r="D39" s="87" t="s">
        <v>3172</v>
      </c>
      <c r="E39" s="88"/>
      <c r="F39" s="89" t="s">
        <v>2406</v>
      </c>
      <c r="G39" s="89" t="s">
        <v>3108</v>
      </c>
      <c r="H39" s="89" t="s">
        <v>9719</v>
      </c>
      <c r="I39" s="104" t="s">
        <v>9752</v>
      </c>
      <c r="J39" s="91">
        <v>45113</v>
      </c>
      <c r="K39" s="85">
        <v>1</v>
      </c>
      <c r="L39" s="93"/>
    </row>
    <row r="40" spans="1:12" ht="15.75" customHeight="1">
      <c r="A40" s="75">
        <v>37</v>
      </c>
      <c r="B40" s="76" t="s">
        <v>2386</v>
      </c>
      <c r="C40" s="77" t="s">
        <v>3167</v>
      </c>
      <c r="D40" s="78" t="s">
        <v>3168</v>
      </c>
      <c r="E40" s="79"/>
      <c r="F40" s="80" t="s">
        <v>452</v>
      </c>
      <c r="G40" s="80" t="s">
        <v>2396</v>
      </c>
      <c r="H40" s="80" t="s">
        <v>2395</v>
      </c>
      <c r="I40" s="81" t="s">
        <v>9753</v>
      </c>
      <c r="J40" s="141">
        <v>45113.584722222222</v>
      </c>
      <c r="K40" s="82">
        <v>1</v>
      </c>
      <c r="L40" s="101"/>
    </row>
    <row r="41" spans="1:12" ht="15.75" customHeight="1">
      <c r="A41" s="84">
        <v>38</v>
      </c>
      <c r="B41" s="85" t="s">
        <v>2386</v>
      </c>
      <c r="C41" s="86" t="s">
        <v>3188</v>
      </c>
      <c r="D41" s="87" t="s">
        <v>3189</v>
      </c>
      <c r="E41" s="88"/>
      <c r="F41" s="89" t="s">
        <v>2389</v>
      </c>
      <c r="G41" s="89" t="s">
        <v>3180</v>
      </c>
      <c r="H41" s="89" t="s">
        <v>9754</v>
      </c>
      <c r="I41" s="104" t="s">
        <v>9755</v>
      </c>
      <c r="J41" s="91">
        <v>45114</v>
      </c>
      <c r="K41" s="85">
        <v>1</v>
      </c>
      <c r="L41" s="117">
        <v>2024</v>
      </c>
    </row>
    <row r="42" spans="1:12" ht="15.75" customHeight="1">
      <c r="A42" s="75">
        <v>39</v>
      </c>
      <c r="B42" s="94" t="s">
        <v>2386</v>
      </c>
      <c r="C42" s="95" t="s">
        <v>3192</v>
      </c>
      <c r="D42" s="96" t="s">
        <v>3193</v>
      </c>
      <c r="E42" s="97"/>
      <c r="F42" s="98" t="s">
        <v>2705</v>
      </c>
      <c r="G42" s="98" t="s">
        <v>3108</v>
      </c>
      <c r="H42" s="98" t="s">
        <v>9719</v>
      </c>
      <c r="I42" s="99" t="s">
        <v>9756</v>
      </c>
      <c r="J42" s="100">
        <v>45114</v>
      </c>
      <c r="K42" s="94">
        <v>1</v>
      </c>
      <c r="L42" s="116"/>
    </row>
    <row r="43" spans="1:12" ht="15.75" customHeight="1">
      <c r="A43" s="84">
        <v>40</v>
      </c>
      <c r="B43" s="85" t="s">
        <v>2579</v>
      </c>
      <c r="C43" s="86" t="s">
        <v>3197</v>
      </c>
      <c r="D43" s="87" t="s">
        <v>3198</v>
      </c>
      <c r="E43" s="88"/>
      <c r="F43" s="89"/>
      <c r="G43" s="89" t="s">
        <v>3199</v>
      </c>
      <c r="H43" s="89" t="s">
        <v>9757</v>
      </c>
      <c r="I43" s="104" t="s">
        <v>9758</v>
      </c>
      <c r="J43" s="91">
        <v>45114</v>
      </c>
      <c r="K43" s="85">
        <v>1</v>
      </c>
      <c r="L43" s="93"/>
    </row>
    <row r="44" spans="1:12" ht="15.75" customHeight="1">
      <c r="A44" s="75">
        <v>41</v>
      </c>
      <c r="B44" s="76" t="s">
        <v>2444</v>
      </c>
      <c r="C44" s="77" t="s">
        <v>3203</v>
      </c>
      <c r="D44" s="78" t="s">
        <v>3204</v>
      </c>
      <c r="E44" s="79"/>
      <c r="F44" s="80" t="s">
        <v>2635</v>
      </c>
      <c r="G44" s="80" t="s">
        <v>3205</v>
      </c>
      <c r="H44" s="80" t="s">
        <v>9759</v>
      </c>
      <c r="I44" s="81" t="s">
        <v>9760</v>
      </c>
      <c r="J44" s="141">
        <v>45114.387499999997</v>
      </c>
      <c r="K44" s="82">
        <v>1</v>
      </c>
      <c r="L44" s="83">
        <v>2024</v>
      </c>
    </row>
    <row r="45" spans="1:12" ht="15.75" customHeight="1">
      <c r="A45" s="84">
        <v>42</v>
      </c>
      <c r="B45" s="119" t="s">
        <v>2579</v>
      </c>
      <c r="C45" s="120" t="s">
        <v>3201</v>
      </c>
      <c r="D45" s="121" t="s">
        <v>3202</v>
      </c>
      <c r="E45" s="124"/>
      <c r="F45" s="122" t="s">
        <v>2583</v>
      </c>
      <c r="G45" s="122" t="s">
        <v>3199</v>
      </c>
      <c r="H45" s="122" t="s">
        <v>9757</v>
      </c>
      <c r="I45" s="123" t="s">
        <v>9761</v>
      </c>
      <c r="J45" s="142">
        <v>45114.46597222222</v>
      </c>
      <c r="K45" s="92">
        <v>1</v>
      </c>
      <c r="L45" s="107"/>
    </row>
    <row r="46" spans="1:12" ht="15.75" customHeight="1">
      <c r="A46" s="75">
        <v>43</v>
      </c>
      <c r="B46" s="76" t="s">
        <v>2386</v>
      </c>
      <c r="C46" s="77" t="s">
        <v>3186</v>
      </c>
      <c r="D46" s="78" t="s">
        <v>3187</v>
      </c>
      <c r="E46" s="79"/>
      <c r="F46" s="80" t="s">
        <v>43</v>
      </c>
      <c r="G46" s="80" t="s">
        <v>3180</v>
      </c>
      <c r="H46" s="80" t="s">
        <v>9754</v>
      </c>
      <c r="I46" s="81" t="s">
        <v>9762</v>
      </c>
      <c r="J46" s="141">
        <v>45114.533333333333</v>
      </c>
      <c r="K46" s="82">
        <v>1</v>
      </c>
      <c r="L46" s="83">
        <v>2024</v>
      </c>
    </row>
    <row r="47" spans="1:12" ht="15.75" customHeight="1">
      <c r="A47" s="84">
        <v>44</v>
      </c>
      <c r="B47" s="85" t="s">
        <v>2386</v>
      </c>
      <c r="C47" s="86" t="s">
        <v>3178</v>
      </c>
      <c r="D47" s="87" t="s">
        <v>3179</v>
      </c>
      <c r="E47" s="88"/>
      <c r="F47" s="89" t="s">
        <v>2392</v>
      </c>
      <c r="G47" s="89" t="s">
        <v>3180</v>
      </c>
      <c r="H47" s="89" t="s">
        <v>9754</v>
      </c>
      <c r="I47" s="104" t="s">
        <v>9763</v>
      </c>
      <c r="J47" s="147">
        <v>45114.551979166667</v>
      </c>
      <c r="K47" s="133">
        <v>1</v>
      </c>
      <c r="L47" s="90">
        <v>2024</v>
      </c>
    </row>
    <row r="48" spans="1:12" ht="15.75" customHeight="1">
      <c r="A48" s="75">
        <v>45</v>
      </c>
      <c r="B48" s="76" t="s">
        <v>2386</v>
      </c>
      <c r="C48" s="77" t="s">
        <v>3190</v>
      </c>
      <c r="D48" s="78" t="s">
        <v>3191</v>
      </c>
      <c r="E48" s="79"/>
      <c r="F48" s="80" t="s">
        <v>2397</v>
      </c>
      <c r="G48" s="80" t="s">
        <v>3108</v>
      </c>
      <c r="H48" s="80" t="s">
        <v>9719</v>
      </c>
      <c r="I48" s="81" t="s">
        <v>9764</v>
      </c>
      <c r="J48" s="141">
        <v>45114.558333333334</v>
      </c>
      <c r="K48" s="82">
        <v>1</v>
      </c>
      <c r="L48" s="101"/>
    </row>
    <row r="49" spans="1:12" ht="15.75" customHeight="1">
      <c r="A49" s="84">
        <v>46</v>
      </c>
      <c r="B49" s="119" t="s">
        <v>2386</v>
      </c>
      <c r="C49" s="120" t="s">
        <v>3194</v>
      </c>
      <c r="D49" s="121" t="s">
        <v>3195</v>
      </c>
      <c r="E49" s="124"/>
      <c r="F49" s="122" t="s">
        <v>38</v>
      </c>
      <c r="G49" s="122" t="s">
        <v>3108</v>
      </c>
      <c r="H49" s="122" t="s">
        <v>9719</v>
      </c>
      <c r="I49" s="123" t="s">
        <v>9765</v>
      </c>
      <c r="J49" s="142">
        <v>45114.568055555559</v>
      </c>
      <c r="K49" s="92">
        <v>1</v>
      </c>
      <c r="L49" s="107"/>
    </row>
    <row r="50" spans="1:12" ht="15.75" customHeight="1">
      <c r="A50" s="75">
        <v>47</v>
      </c>
      <c r="B50" s="94" t="s">
        <v>2579</v>
      </c>
      <c r="C50" s="95" t="s">
        <v>3208</v>
      </c>
      <c r="D50" s="96" t="s">
        <v>3202</v>
      </c>
      <c r="E50" s="97"/>
      <c r="F50" s="97"/>
      <c r="G50" s="98" t="s">
        <v>3199</v>
      </c>
      <c r="H50" s="98" t="s">
        <v>9757</v>
      </c>
      <c r="I50" s="99" t="s">
        <v>9766</v>
      </c>
      <c r="J50" s="100">
        <v>45117</v>
      </c>
      <c r="K50" s="94">
        <v>1</v>
      </c>
      <c r="L50" s="116"/>
    </row>
    <row r="51" spans="1:12" ht="15.75" customHeight="1">
      <c r="A51" s="84">
        <v>48</v>
      </c>
      <c r="B51" s="85" t="s">
        <v>2579</v>
      </c>
      <c r="C51" s="86" t="s">
        <v>3220</v>
      </c>
      <c r="D51" s="87" t="s">
        <v>3221</v>
      </c>
      <c r="E51" s="88"/>
      <c r="F51" s="88"/>
      <c r="G51" s="89" t="s">
        <v>3199</v>
      </c>
      <c r="H51" s="89" t="s">
        <v>9757</v>
      </c>
      <c r="I51" s="104" t="s">
        <v>9767</v>
      </c>
      <c r="J51" s="91">
        <v>45118</v>
      </c>
      <c r="K51" s="85">
        <v>1</v>
      </c>
      <c r="L51" s="93"/>
    </row>
    <row r="52" spans="1:12" ht="15.75" customHeight="1">
      <c r="A52" s="75">
        <v>49</v>
      </c>
      <c r="B52" s="76" t="s">
        <v>2050</v>
      </c>
      <c r="C52" s="77" t="s">
        <v>3222</v>
      </c>
      <c r="D52" s="78" t="s">
        <v>3223</v>
      </c>
      <c r="E52" s="145" t="s">
        <v>9743</v>
      </c>
      <c r="F52" s="145" t="s">
        <v>2616</v>
      </c>
      <c r="G52" s="80" t="s">
        <v>2615</v>
      </c>
      <c r="H52" s="80" t="s">
        <v>9768</v>
      </c>
      <c r="I52" s="81" t="s">
        <v>9769</v>
      </c>
      <c r="J52" s="141">
        <v>45118.509027777778</v>
      </c>
      <c r="K52" s="82">
        <v>1</v>
      </c>
      <c r="L52" s="83">
        <v>2024</v>
      </c>
    </row>
    <row r="53" spans="1:12" ht="15.75" customHeight="1">
      <c r="A53" s="84">
        <v>50</v>
      </c>
      <c r="B53" s="119" t="s">
        <v>2579</v>
      </c>
      <c r="C53" s="120" t="s">
        <v>3219</v>
      </c>
      <c r="D53" s="121" t="s">
        <v>3202</v>
      </c>
      <c r="E53" s="124"/>
      <c r="F53" s="122" t="s">
        <v>49</v>
      </c>
      <c r="G53" s="122" t="s">
        <v>3199</v>
      </c>
      <c r="H53" s="122" t="s">
        <v>9757</v>
      </c>
      <c r="I53" s="123" t="s">
        <v>9770</v>
      </c>
      <c r="J53" s="142">
        <v>45118.852083333331</v>
      </c>
      <c r="K53" s="92">
        <v>1</v>
      </c>
      <c r="L53" s="107"/>
    </row>
    <row r="54" spans="1:12" ht="15.75" customHeight="1">
      <c r="A54" s="75">
        <v>51</v>
      </c>
      <c r="B54" s="76" t="s">
        <v>29</v>
      </c>
      <c r="C54" s="77" t="s">
        <v>3225</v>
      </c>
      <c r="D54" s="78" t="s">
        <v>9771</v>
      </c>
      <c r="E54" s="79"/>
      <c r="F54" s="80" t="s">
        <v>69</v>
      </c>
      <c r="G54" s="80" t="s">
        <v>3226</v>
      </c>
      <c r="H54" s="80" t="s">
        <v>9772</v>
      </c>
      <c r="I54" s="81" t="s">
        <v>9773</v>
      </c>
      <c r="J54" s="141">
        <v>45119.620138888888</v>
      </c>
      <c r="K54" s="82">
        <v>1</v>
      </c>
      <c r="L54" s="101"/>
    </row>
    <row r="55" spans="1:12" ht="15.75" customHeight="1">
      <c r="A55" s="84">
        <v>52</v>
      </c>
      <c r="B55" s="119" t="s">
        <v>29</v>
      </c>
      <c r="C55" s="120" t="s">
        <v>3228</v>
      </c>
      <c r="D55" s="121" t="s">
        <v>9771</v>
      </c>
      <c r="E55" s="124"/>
      <c r="F55" s="122" t="s">
        <v>68</v>
      </c>
      <c r="G55" s="122" t="s">
        <v>3226</v>
      </c>
      <c r="H55" s="122" t="s">
        <v>9772</v>
      </c>
      <c r="I55" s="123" t="s">
        <v>9774</v>
      </c>
      <c r="J55" s="142">
        <v>45119.62222222222</v>
      </c>
      <c r="K55" s="92">
        <v>1</v>
      </c>
      <c r="L55" s="107"/>
    </row>
    <row r="56" spans="1:12" ht="15.75" customHeight="1">
      <c r="A56" s="75">
        <v>53</v>
      </c>
      <c r="B56" s="76" t="s">
        <v>29</v>
      </c>
      <c r="C56" s="77" t="s">
        <v>3229</v>
      </c>
      <c r="D56" s="78" t="s">
        <v>9775</v>
      </c>
      <c r="E56" s="79"/>
      <c r="F56" s="80" t="s">
        <v>2708</v>
      </c>
      <c r="G56" s="80" t="s">
        <v>3226</v>
      </c>
      <c r="H56" s="80" t="s">
        <v>9772</v>
      </c>
      <c r="I56" s="81" t="s">
        <v>9776</v>
      </c>
      <c r="J56" s="141">
        <v>45119.623611111114</v>
      </c>
      <c r="K56" s="82">
        <v>1</v>
      </c>
      <c r="L56" s="101"/>
    </row>
    <row r="57" spans="1:12" ht="15.75" customHeight="1">
      <c r="A57" s="84">
        <v>54</v>
      </c>
      <c r="B57" s="85" t="s">
        <v>2386</v>
      </c>
      <c r="C57" s="86" t="s">
        <v>3235</v>
      </c>
      <c r="D57" s="87" t="s">
        <v>3236</v>
      </c>
      <c r="E57" s="88"/>
      <c r="F57" s="89" t="s">
        <v>2379</v>
      </c>
      <c r="G57" s="89" t="s">
        <v>3108</v>
      </c>
      <c r="H57" s="89" t="s">
        <v>9719</v>
      </c>
      <c r="I57" s="104" t="s">
        <v>9777</v>
      </c>
      <c r="J57" s="91">
        <v>45120</v>
      </c>
      <c r="K57" s="85">
        <v>1</v>
      </c>
      <c r="L57" s="93"/>
    </row>
    <row r="58" spans="1:12" ht="15.75" customHeight="1">
      <c r="A58" s="75">
        <v>55</v>
      </c>
      <c r="B58" s="94" t="s">
        <v>2427</v>
      </c>
      <c r="C58" s="95" t="s">
        <v>3237</v>
      </c>
      <c r="D58" s="96" t="s">
        <v>3238</v>
      </c>
      <c r="E58" s="97"/>
      <c r="F58" s="97"/>
      <c r="G58" s="98" t="s">
        <v>3070</v>
      </c>
      <c r="H58" s="98" t="s">
        <v>9703</v>
      </c>
      <c r="I58" s="99" t="s">
        <v>9778</v>
      </c>
      <c r="J58" s="100">
        <v>45120</v>
      </c>
      <c r="K58" s="94">
        <v>1</v>
      </c>
      <c r="L58" s="116"/>
    </row>
    <row r="59" spans="1:12" ht="15.75" customHeight="1">
      <c r="A59" s="84">
        <v>56</v>
      </c>
      <c r="B59" s="85" t="s">
        <v>2504</v>
      </c>
      <c r="C59" s="86" t="s">
        <v>3240</v>
      </c>
      <c r="D59" s="87" t="s">
        <v>3241</v>
      </c>
      <c r="E59" s="88"/>
      <c r="F59" s="88"/>
      <c r="G59" s="89" t="s">
        <v>3242</v>
      </c>
      <c r="H59" s="89" t="s">
        <v>9779</v>
      </c>
      <c r="I59" s="104" t="s">
        <v>9780</v>
      </c>
      <c r="J59" s="91">
        <v>45120</v>
      </c>
      <c r="K59" s="85">
        <v>1</v>
      </c>
      <c r="L59" s="93"/>
    </row>
    <row r="60" spans="1:12" ht="15.75" customHeight="1">
      <c r="A60" s="75">
        <v>57</v>
      </c>
      <c r="B60" s="94" t="s">
        <v>72</v>
      </c>
      <c r="C60" s="95" t="s">
        <v>3245</v>
      </c>
      <c r="D60" s="96" t="s">
        <v>3246</v>
      </c>
      <c r="E60" s="98" t="s">
        <v>9732</v>
      </c>
      <c r="F60" s="98" t="s">
        <v>27</v>
      </c>
      <c r="G60" s="98" t="s">
        <v>3247</v>
      </c>
      <c r="H60" s="98" t="s">
        <v>9781</v>
      </c>
      <c r="I60" s="103">
        <v>8800009422023</v>
      </c>
      <c r="J60" s="100">
        <v>45120</v>
      </c>
      <c r="K60" s="82">
        <v>1</v>
      </c>
      <c r="L60" s="118">
        <v>2024</v>
      </c>
    </row>
    <row r="61" spans="1:12" ht="15.75" customHeight="1">
      <c r="A61" s="84">
        <v>58</v>
      </c>
      <c r="B61" s="85" t="s">
        <v>699</v>
      </c>
      <c r="C61" s="86" t="s">
        <v>3249</v>
      </c>
      <c r="D61" s="87" t="s">
        <v>3250</v>
      </c>
      <c r="E61" s="88"/>
      <c r="F61" s="88"/>
      <c r="G61" s="89" t="s">
        <v>3251</v>
      </c>
      <c r="H61" s="89" t="s">
        <v>9782</v>
      </c>
      <c r="I61" s="90">
        <v>8800009752023</v>
      </c>
      <c r="J61" s="91">
        <v>45120</v>
      </c>
      <c r="K61" s="92">
        <v>1</v>
      </c>
      <c r="L61" s="93"/>
    </row>
    <row r="62" spans="1:12" ht="15.75" customHeight="1">
      <c r="A62" s="75">
        <v>59</v>
      </c>
      <c r="B62" s="94" t="s">
        <v>699</v>
      </c>
      <c r="C62" s="95" t="s">
        <v>3253</v>
      </c>
      <c r="D62" s="96" t="s">
        <v>3254</v>
      </c>
      <c r="E62" s="97"/>
      <c r="F62" s="97"/>
      <c r="G62" s="98" t="s">
        <v>3255</v>
      </c>
      <c r="H62" s="98" t="s">
        <v>9782</v>
      </c>
      <c r="I62" s="103">
        <v>8800009662023</v>
      </c>
      <c r="J62" s="100">
        <v>45120</v>
      </c>
      <c r="K62" s="82">
        <v>1</v>
      </c>
      <c r="L62" s="116"/>
    </row>
    <row r="63" spans="1:12" ht="15.75" customHeight="1">
      <c r="A63" s="84">
        <v>60</v>
      </c>
      <c r="B63" s="85" t="s">
        <v>23</v>
      </c>
      <c r="C63" s="86" t="s">
        <v>3260</v>
      </c>
      <c r="D63" s="87" t="s">
        <v>3261</v>
      </c>
      <c r="E63" s="88"/>
      <c r="F63" s="89" t="s">
        <v>19</v>
      </c>
      <c r="G63" s="89" t="s">
        <v>3262</v>
      </c>
      <c r="H63" s="89" t="s">
        <v>9783</v>
      </c>
      <c r="I63" s="104" t="s">
        <v>9784</v>
      </c>
      <c r="J63" s="91">
        <v>45120</v>
      </c>
      <c r="K63" s="85">
        <v>1</v>
      </c>
      <c r="L63" s="93"/>
    </row>
    <row r="64" spans="1:12" ht="15.75" customHeight="1">
      <c r="A64" s="75">
        <v>61</v>
      </c>
      <c r="B64" s="94" t="s">
        <v>2050</v>
      </c>
      <c r="C64" s="95" t="s">
        <v>3267</v>
      </c>
      <c r="D64" s="148" t="s">
        <v>3268</v>
      </c>
      <c r="E64" s="149" t="s">
        <v>9732</v>
      </c>
      <c r="F64" s="149" t="s">
        <v>44</v>
      </c>
      <c r="G64" s="98" t="s">
        <v>3133</v>
      </c>
      <c r="H64" s="98" t="s">
        <v>9733</v>
      </c>
      <c r="I64" s="99" t="s">
        <v>9785</v>
      </c>
      <c r="J64" s="100">
        <v>45120</v>
      </c>
      <c r="K64" s="94">
        <v>1</v>
      </c>
      <c r="L64" s="116"/>
    </row>
    <row r="65" spans="1:12" ht="15.75" customHeight="1">
      <c r="A65" s="84">
        <v>62</v>
      </c>
      <c r="B65" s="85" t="s">
        <v>2050</v>
      </c>
      <c r="C65" s="86" t="s">
        <v>3269</v>
      </c>
      <c r="D65" s="87" t="s">
        <v>3132</v>
      </c>
      <c r="E65" s="150" t="s">
        <v>9786</v>
      </c>
      <c r="F65" s="150" t="s">
        <v>9787</v>
      </c>
      <c r="G65" s="89" t="s">
        <v>3133</v>
      </c>
      <c r="H65" s="89" t="s">
        <v>9733</v>
      </c>
      <c r="I65" s="104" t="s">
        <v>9788</v>
      </c>
      <c r="J65" s="91">
        <v>45120</v>
      </c>
      <c r="K65" s="85">
        <v>1</v>
      </c>
      <c r="L65" s="93"/>
    </row>
    <row r="66" spans="1:12" ht="15.75" customHeight="1">
      <c r="A66" s="75">
        <v>63</v>
      </c>
      <c r="B66" s="76" t="s">
        <v>2050</v>
      </c>
      <c r="C66" s="77" t="s">
        <v>3270</v>
      </c>
      <c r="D66" s="144" t="s">
        <v>3132</v>
      </c>
      <c r="E66" s="145" t="s">
        <v>9732</v>
      </c>
      <c r="F66" s="145" t="s">
        <v>2492</v>
      </c>
      <c r="G66" s="80" t="s">
        <v>3133</v>
      </c>
      <c r="H66" s="80" t="s">
        <v>9733</v>
      </c>
      <c r="I66" s="81" t="s">
        <v>9789</v>
      </c>
      <c r="J66" s="141">
        <v>45120.572222222225</v>
      </c>
      <c r="K66" s="82">
        <v>1</v>
      </c>
      <c r="L66" s="101"/>
    </row>
    <row r="67" spans="1:12" ht="15.75" customHeight="1">
      <c r="A67" s="84">
        <v>64</v>
      </c>
      <c r="B67" s="85" t="s">
        <v>699</v>
      </c>
      <c r="C67" s="86" t="s">
        <v>3256</v>
      </c>
      <c r="D67" s="87" t="s">
        <v>3257</v>
      </c>
      <c r="E67" s="128"/>
      <c r="F67" s="128"/>
      <c r="G67" s="89" t="s">
        <v>3255</v>
      </c>
      <c r="H67" s="89" t="s">
        <v>9782</v>
      </c>
      <c r="I67" s="90">
        <v>8800009602023</v>
      </c>
      <c r="J67" s="91">
        <v>45120</v>
      </c>
      <c r="K67" s="92">
        <v>1</v>
      </c>
      <c r="L67" s="93"/>
    </row>
    <row r="68" spans="1:12" ht="15.75" customHeight="1">
      <c r="A68" s="75">
        <v>65</v>
      </c>
      <c r="B68" s="94" t="s">
        <v>699</v>
      </c>
      <c r="C68" s="95" t="s">
        <v>3258</v>
      </c>
      <c r="D68" s="96" t="s">
        <v>3254</v>
      </c>
      <c r="E68" s="97"/>
      <c r="F68" s="97"/>
      <c r="G68" s="98" t="s">
        <v>3255</v>
      </c>
      <c r="H68" s="98" t="s">
        <v>9782</v>
      </c>
      <c r="I68" s="103">
        <v>8800009612023</v>
      </c>
      <c r="J68" s="100">
        <v>45120</v>
      </c>
      <c r="K68" s="82">
        <v>1</v>
      </c>
      <c r="L68" s="116"/>
    </row>
    <row r="69" spans="1:12" ht="15.75" customHeight="1">
      <c r="A69" s="84">
        <v>66</v>
      </c>
      <c r="B69" s="85" t="s">
        <v>29</v>
      </c>
      <c r="C69" s="86" t="s">
        <v>3290</v>
      </c>
      <c r="D69" s="87" t="s">
        <v>9790</v>
      </c>
      <c r="E69" s="88"/>
      <c r="F69" s="89" t="s">
        <v>65</v>
      </c>
      <c r="G69" s="89" t="s">
        <v>3291</v>
      </c>
      <c r="H69" s="89" t="s">
        <v>60</v>
      </c>
      <c r="I69" s="104" t="s">
        <v>9791</v>
      </c>
      <c r="J69" s="91">
        <v>45121</v>
      </c>
      <c r="K69" s="85">
        <v>1</v>
      </c>
      <c r="L69" s="117">
        <v>2024</v>
      </c>
    </row>
    <row r="70" spans="1:12" ht="15.75" customHeight="1">
      <c r="A70" s="75">
        <v>67</v>
      </c>
      <c r="B70" s="94" t="s">
        <v>29</v>
      </c>
      <c r="C70" s="95" t="s">
        <v>3276</v>
      </c>
      <c r="D70" s="96" t="s">
        <v>9792</v>
      </c>
      <c r="E70" s="97"/>
      <c r="F70" s="98" t="s">
        <v>32</v>
      </c>
      <c r="G70" s="98" t="s">
        <v>3273</v>
      </c>
      <c r="H70" s="98" t="s">
        <v>9772</v>
      </c>
      <c r="I70" s="99" t="s">
        <v>9793</v>
      </c>
      <c r="J70" s="100">
        <v>45121</v>
      </c>
      <c r="K70" s="94">
        <v>1</v>
      </c>
      <c r="L70" s="118">
        <v>2024</v>
      </c>
    </row>
    <row r="71" spans="1:12" ht="15.75" customHeight="1">
      <c r="A71" s="84">
        <v>68</v>
      </c>
      <c r="B71" s="85" t="s">
        <v>2386</v>
      </c>
      <c r="C71" s="86" t="s">
        <v>3295</v>
      </c>
      <c r="D71" s="87" t="s">
        <v>3296</v>
      </c>
      <c r="E71" s="88"/>
      <c r="F71" s="89" t="s">
        <v>9794</v>
      </c>
      <c r="G71" s="89" t="s">
        <v>2412</v>
      </c>
      <c r="H71" s="89" t="s">
        <v>9719</v>
      </c>
      <c r="I71" s="104" t="s">
        <v>9795</v>
      </c>
      <c r="J71" s="91">
        <v>45121</v>
      </c>
      <c r="K71" s="85">
        <v>1</v>
      </c>
      <c r="L71" s="93"/>
    </row>
    <row r="72" spans="1:12" ht="15.75" customHeight="1">
      <c r="A72" s="75">
        <v>69</v>
      </c>
      <c r="B72" s="94" t="s">
        <v>2454</v>
      </c>
      <c r="C72" s="95" t="s">
        <v>3304</v>
      </c>
      <c r="D72" s="96" t="s">
        <v>3305</v>
      </c>
      <c r="E72" s="97"/>
      <c r="F72" s="97"/>
      <c r="G72" s="98" t="s">
        <v>3306</v>
      </c>
      <c r="H72" s="98" t="s">
        <v>9796</v>
      </c>
      <c r="I72" s="99" t="s">
        <v>9797</v>
      </c>
      <c r="J72" s="100">
        <v>45121</v>
      </c>
      <c r="K72" s="94">
        <v>1</v>
      </c>
      <c r="L72" s="116"/>
    </row>
    <row r="73" spans="1:12" ht="15.75" customHeight="1">
      <c r="A73" s="84">
        <v>70</v>
      </c>
      <c r="B73" s="85" t="s">
        <v>2485</v>
      </c>
      <c r="C73" s="86" t="s">
        <v>3318</v>
      </c>
      <c r="D73" s="87" t="s">
        <v>3319</v>
      </c>
      <c r="E73" s="88"/>
      <c r="F73" s="88"/>
      <c r="G73" s="89" t="s">
        <v>3316</v>
      </c>
      <c r="H73" s="89" t="s">
        <v>9798</v>
      </c>
      <c r="I73" s="104" t="s">
        <v>9799</v>
      </c>
      <c r="J73" s="91">
        <v>45121</v>
      </c>
      <c r="K73" s="85">
        <v>1</v>
      </c>
      <c r="L73" s="93"/>
    </row>
    <row r="74" spans="1:12" ht="15.75" customHeight="1">
      <c r="A74" s="75">
        <v>71</v>
      </c>
      <c r="B74" s="94" t="s">
        <v>2485</v>
      </c>
      <c r="C74" s="95" t="s">
        <v>3320</v>
      </c>
      <c r="D74" s="96" t="s">
        <v>3321</v>
      </c>
      <c r="E74" s="97"/>
      <c r="F74" s="97"/>
      <c r="G74" s="98" t="s">
        <v>3316</v>
      </c>
      <c r="H74" s="98" t="s">
        <v>9798</v>
      </c>
      <c r="I74" s="99" t="s">
        <v>9800</v>
      </c>
      <c r="J74" s="100">
        <v>45121</v>
      </c>
      <c r="K74" s="94">
        <v>1</v>
      </c>
      <c r="L74" s="116"/>
    </row>
    <row r="75" spans="1:12" ht="15.75" customHeight="1">
      <c r="A75" s="84">
        <v>72</v>
      </c>
      <c r="B75" s="85" t="s">
        <v>699</v>
      </c>
      <c r="C75" s="86" t="s">
        <v>3325</v>
      </c>
      <c r="D75" s="87" t="s">
        <v>3326</v>
      </c>
      <c r="E75" s="88"/>
      <c r="F75" s="88"/>
      <c r="G75" s="89" t="s">
        <v>3327</v>
      </c>
      <c r="H75" s="89" t="s">
        <v>9782</v>
      </c>
      <c r="I75" s="90">
        <v>8800009772023</v>
      </c>
      <c r="J75" s="91">
        <v>45121</v>
      </c>
      <c r="K75" s="92">
        <v>1</v>
      </c>
      <c r="L75" s="93"/>
    </row>
    <row r="76" spans="1:12" ht="15.75" customHeight="1">
      <c r="A76" s="75">
        <v>73</v>
      </c>
      <c r="B76" s="94" t="s">
        <v>699</v>
      </c>
      <c r="C76" s="95" t="s">
        <v>3328</v>
      </c>
      <c r="D76" s="96" t="s">
        <v>3254</v>
      </c>
      <c r="E76" s="97"/>
      <c r="F76" s="97"/>
      <c r="G76" s="98" t="s">
        <v>3255</v>
      </c>
      <c r="H76" s="98" t="s">
        <v>9782</v>
      </c>
      <c r="I76" s="103">
        <v>8800009872023</v>
      </c>
      <c r="J76" s="100">
        <v>45121</v>
      </c>
      <c r="K76" s="82">
        <v>1</v>
      </c>
      <c r="L76" s="116"/>
    </row>
    <row r="77" spans="1:12" ht="15.75" customHeight="1">
      <c r="A77" s="84">
        <v>74</v>
      </c>
      <c r="B77" s="85" t="s">
        <v>2579</v>
      </c>
      <c r="C77" s="86" t="s">
        <v>3340</v>
      </c>
      <c r="D77" s="87" t="s">
        <v>3198</v>
      </c>
      <c r="E77" s="88"/>
      <c r="F77" s="88"/>
      <c r="G77" s="89" t="s">
        <v>3199</v>
      </c>
      <c r="H77" s="89" t="s">
        <v>9757</v>
      </c>
      <c r="I77" s="104" t="s">
        <v>9801</v>
      </c>
      <c r="J77" s="91">
        <v>45121</v>
      </c>
      <c r="K77" s="85">
        <v>1</v>
      </c>
      <c r="L77" s="93"/>
    </row>
    <row r="78" spans="1:12" ht="15.75" customHeight="1">
      <c r="A78" s="75">
        <v>75</v>
      </c>
      <c r="B78" s="94" t="s">
        <v>2579</v>
      </c>
      <c r="C78" s="95" t="s">
        <v>3345</v>
      </c>
      <c r="D78" s="96" t="s">
        <v>3346</v>
      </c>
      <c r="E78" s="97"/>
      <c r="F78" s="97"/>
      <c r="G78" s="98" t="s">
        <v>3199</v>
      </c>
      <c r="H78" s="98" t="s">
        <v>9757</v>
      </c>
      <c r="I78" s="99" t="s">
        <v>9802</v>
      </c>
      <c r="J78" s="100">
        <v>45121</v>
      </c>
      <c r="K78" s="94">
        <v>1</v>
      </c>
      <c r="L78" s="116"/>
    </row>
    <row r="79" spans="1:12" ht="15.75" customHeight="1">
      <c r="A79" s="84">
        <v>76</v>
      </c>
      <c r="B79" s="85" t="s">
        <v>2579</v>
      </c>
      <c r="C79" s="86" t="s">
        <v>3347</v>
      </c>
      <c r="D79" s="87" t="s">
        <v>3343</v>
      </c>
      <c r="E79" s="88"/>
      <c r="F79" s="88"/>
      <c r="G79" s="89" t="s">
        <v>3199</v>
      </c>
      <c r="H79" s="89" t="s">
        <v>9757</v>
      </c>
      <c r="I79" s="104" t="s">
        <v>9803</v>
      </c>
      <c r="J79" s="91">
        <v>45121</v>
      </c>
      <c r="K79" s="85">
        <v>1</v>
      </c>
      <c r="L79" s="93"/>
    </row>
    <row r="80" spans="1:12" ht="15.75" customHeight="1">
      <c r="A80" s="75">
        <v>77</v>
      </c>
      <c r="B80" s="94" t="s">
        <v>2579</v>
      </c>
      <c r="C80" s="95" t="s">
        <v>3342</v>
      </c>
      <c r="D80" s="96" t="s">
        <v>3343</v>
      </c>
      <c r="E80" s="97"/>
      <c r="F80" s="97"/>
      <c r="G80" s="98" t="s">
        <v>3199</v>
      </c>
      <c r="H80" s="98" t="s">
        <v>9757</v>
      </c>
      <c r="I80" s="99" t="s">
        <v>9804</v>
      </c>
      <c r="J80" s="100">
        <v>45121</v>
      </c>
      <c r="K80" s="94">
        <v>1</v>
      </c>
      <c r="L80" s="116"/>
    </row>
    <row r="81" spans="1:12" ht="15.75" customHeight="1">
      <c r="A81" s="84">
        <v>78</v>
      </c>
      <c r="B81" s="85" t="s">
        <v>2579</v>
      </c>
      <c r="C81" s="86" t="s">
        <v>3341</v>
      </c>
      <c r="D81" s="87" t="s">
        <v>3221</v>
      </c>
      <c r="E81" s="88"/>
      <c r="F81" s="88"/>
      <c r="G81" s="89" t="s">
        <v>3199</v>
      </c>
      <c r="H81" s="89" t="s">
        <v>9757</v>
      </c>
      <c r="I81" s="104" t="s">
        <v>9805</v>
      </c>
      <c r="J81" s="91">
        <v>45121</v>
      </c>
      <c r="K81" s="85">
        <v>1</v>
      </c>
      <c r="L81" s="93"/>
    </row>
    <row r="82" spans="1:12" ht="15.75" customHeight="1">
      <c r="A82" s="75">
        <v>79</v>
      </c>
      <c r="B82" s="94" t="s">
        <v>2579</v>
      </c>
      <c r="C82" s="95" t="s">
        <v>3339</v>
      </c>
      <c r="D82" s="96" t="s">
        <v>3336</v>
      </c>
      <c r="E82" s="97"/>
      <c r="F82" s="97"/>
      <c r="G82" s="98" t="s">
        <v>3199</v>
      </c>
      <c r="H82" s="98" t="s">
        <v>9757</v>
      </c>
      <c r="I82" s="99" t="s">
        <v>9806</v>
      </c>
      <c r="J82" s="100">
        <v>45121</v>
      </c>
      <c r="K82" s="94">
        <v>1</v>
      </c>
      <c r="L82" s="116"/>
    </row>
    <row r="83" spans="1:12" ht="15.75" customHeight="1">
      <c r="A83" s="84">
        <v>80</v>
      </c>
      <c r="B83" s="85" t="s">
        <v>699</v>
      </c>
      <c r="C83" s="86" t="s">
        <v>3329</v>
      </c>
      <c r="D83" s="87" t="s">
        <v>3254</v>
      </c>
      <c r="E83" s="88"/>
      <c r="F83" s="88"/>
      <c r="G83" s="89" t="s">
        <v>3255</v>
      </c>
      <c r="H83" s="89" t="s">
        <v>9782</v>
      </c>
      <c r="I83" s="90">
        <v>8800009882023</v>
      </c>
      <c r="J83" s="91">
        <v>45121</v>
      </c>
      <c r="K83" s="92">
        <v>1</v>
      </c>
      <c r="L83" s="93"/>
    </row>
    <row r="84" spans="1:12" ht="15.75" customHeight="1">
      <c r="A84" s="75">
        <v>81</v>
      </c>
      <c r="B84" s="76" t="s">
        <v>2485</v>
      </c>
      <c r="C84" s="77" t="s">
        <v>3314</v>
      </c>
      <c r="D84" s="78" t="s">
        <v>3315</v>
      </c>
      <c r="E84" s="79"/>
      <c r="F84" s="80" t="s">
        <v>2466</v>
      </c>
      <c r="G84" s="80" t="s">
        <v>3316</v>
      </c>
      <c r="H84" s="80" t="s">
        <v>9798</v>
      </c>
      <c r="I84" s="81" t="s">
        <v>9807</v>
      </c>
      <c r="J84" s="141">
        <v>45121.548611111109</v>
      </c>
      <c r="K84" s="82">
        <v>1</v>
      </c>
      <c r="L84" s="101"/>
    </row>
    <row r="85" spans="1:12" ht="15.75" customHeight="1">
      <c r="A85" s="84">
        <v>82</v>
      </c>
      <c r="B85" s="119" t="s">
        <v>2579</v>
      </c>
      <c r="C85" s="120" t="s">
        <v>3348</v>
      </c>
      <c r="D85" s="121" t="s">
        <v>3210</v>
      </c>
      <c r="E85" s="124"/>
      <c r="F85" s="122" t="s">
        <v>2582</v>
      </c>
      <c r="G85" s="122" t="s">
        <v>3199</v>
      </c>
      <c r="H85" s="122" t="s">
        <v>9757</v>
      </c>
      <c r="I85" s="123" t="s">
        <v>9808</v>
      </c>
      <c r="J85" s="142">
        <v>45121.646527777775</v>
      </c>
      <c r="K85" s="92">
        <v>1</v>
      </c>
      <c r="L85" s="107"/>
    </row>
    <row r="86" spans="1:12" ht="15.75" customHeight="1">
      <c r="A86" s="75">
        <v>83</v>
      </c>
      <c r="B86" s="76" t="s">
        <v>2579</v>
      </c>
      <c r="C86" s="77" t="s">
        <v>3349</v>
      </c>
      <c r="D86" s="78" t="s">
        <v>3202</v>
      </c>
      <c r="E86" s="79"/>
      <c r="F86" s="80" t="s">
        <v>53</v>
      </c>
      <c r="G86" s="80" t="s">
        <v>3199</v>
      </c>
      <c r="H86" s="80" t="s">
        <v>9757</v>
      </c>
      <c r="I86" s="81" t="s">
        <v>9809</v>
      </c>
      <c r="J86" s="141">
        <v>45121.647222222222</v>
      </c>
      <c r="K86" s="82">
        <v>1</v>
      </c>
      <c r="L86" s="101"/>
    </row>
    <row r="87" spans="1:12" ht="15.75" customHeight="1">
      <c r="A87" s="84">
        <v>84</v>
      </c>
      <c r="B87" s="119" t="s">
        <v>2579</v>
      </c>
      <c r="C87" s="120" t="s">
        <v>3344</v>
      </c>
      <c r="D87" s="121" t="s">
        <v>3202</v>
      </c>
      <c r="E87" s="124"/>
      <c r="F87" s="122" t="s">
        <v>2581</v>
      </c>
      <c r="G87" s="122" t="s">
        <v>3199</v>
      </c>
      <c r="H87" s="122" t="s">
        <v>9757</v>
      </c>
      <c r="I87" s="123" t="s">
        <v>9810</v>
      </c>
      <c r="J87" s="142">
        <v>45121.649305555555</v>
      </c>
      <c r="K87" s="92">
        <v>1</v>
      </c>
      <c r="L87" s="107"/>
    </row>
    <row r="88" spans="1:12" ht="15.75" customHeight="1">
      <c r="A88" s="75">
        <v>85</v>
      </c>
      <c r="B88" s="76" t="s">
        <v>2579</v>
      </c>
      <c r="C88" s="77" t="s">
        <v>3330</v>
      </c>
      <c r="D88" s="78" t="s">
        <v>3198</v>
      </c>
      <c r="E88" s="79"/>
      <c r="F88" s="80" t="s">
        <v>2381</v>
      </c>
      <c r="G88" s="80" t="s">
        <v>3199</v>
      </c>
      <c r="H88" s="80" t="s">
        <v>9757</v>
      </c>
      <c r="I88" s="81" t="s">
        <v>9811</v>
      </c>
      <c r="J88" s="141">
        <v>45121.65</v>
      </c>
      <c r="K88" s="82">
        <v>1</v>
      </c>
      <c r="L88" s="101"/>
    </row>
    <row r="89" spans="1:12" ht="15.75" customHeight="1">
      <c r="A89" s="84">
        <v>86</v>
      </c>
      <c r="B89" s="119" t="s">
        <v>29</v>
      </c>
      <c r="C89" s="120" t="s">
        <v>3271</v>
      </c>
      <c r="D89" s="121" t="s">
        <v>9812</v>
      </c>
      <c r="E89" s="124"/>
      <c r="F89" s="122" t="s">
        <v>9813</v>
      </c>
      <c r="G89" s="122" t="s">
        <v>3273</v>
      </c>
      <c r="H89" s="122" t="s">
        <v>9772</v>
      </c>
      <c r="I89" s="123" t="s">
        <v>9814</v>
      </c>
      <c r="J89" s="142">
        <v>45121.665277777778</v>
      </c>
      <c r="K89" s="92">
        <v>1</v>
      </c>
      <c r="L89" s="102">
        <v>2024</v>
      </c>
    </row>
    <row r="90" spans="1:12" ht="15.75" customHeight="1">
      <c r="A90" s="75">
        <v>87</v>
      </c>
      <c r="B90" s="76" t="s">
        <v>29</v>
      </c>
      <c r="C90" s="77" t="s">
        <v>3287</v>
      </c>
      <c r="D90" s="78" t="s">
        <v>9815</v>
      </c>
      <c r="E90" s="79"/>
      <c r="F90" s="80" t="s">
        <v>33</v>
      </c>
      <c r="G90" s="80" t="s">
        <v>3288</v>
      </c>
      <c r="H90" s="80" t="s">
        <v>41</v>
      </c>
      <c r="I90" s="81" t="s">
        <v>9816</v>
      </c>
      <c r="J90" s="141">
        <v>45121.774305555555</v>
      </c>
      <c r="K90" s="82">
        <v>1</v>
      </c>
      <c r="L90" s="83">
        <v>2024</v>
      </c>
    </row>
    <row r="91" spans="1:12" ht="15.75" customHeight="1">
      <c r="A91" s="84">
        <v>88</v>
      </c>
      <c r="B91" s="119" t="s">
        <v>29</v>
      </c>
      <c r="C91" s="120" t="s">
        <v>3289</v>
      </c>
      <c r="D91" s="121" t="s">
        <v>9817</v>
      </c>
      <c r="E91" s="124"/>
      <c r="F91" s="122" t="s">
        <v>48</v>
      </c>
      <c r="G91" s="122" t="s">
        <v>21</v>
      </c>
      <c r="H91" s="122" t="s">
        <v>41</v>
      </c>
      <c r="I91" s="123" t="s">
        <v>9818</v>
      </c>
      <c r="J91" s="142">
        <v>45121.776388888888</v>
      </c>
      <c r="K91" s="92">
        <v>1</v>
      </c>
      <c r="L91" s="102">
        <v>2024</v>
      </c>
    </row>
    <row r="92" spans="1:12" ht="15.75" customHeight="1">
      <c r="A92" s="75">
        <v>89</v>
      </c>
      <c r="B92" s="94" t="s">
        <v>2427</v>
      </c>
      <c r="C92" s="95" t="s">
        <v>3353</v>
      </c>
      <c r="D92" s="96" t="s">
        <v>3354</v>
      </c>
      <c r="E92" s="97"/>
      <c r="F92" s="97"/>
      <c r="G92" s="98" t="s">
        <v>3355</v>
      </c>
      <c r="H92" s="98" t="s">
        <v>9703</v>
      </c>
      <c r="I92" s="99" t="s">
        <v>9819</v>
      </c>
      <c r="J92" s="100">
        <v>45123</v>
      </c>
      <c r="K92" s="94">
        <v>1</v>
      </c>
      <c r="L92" s="116"/>
    </row>
    <row r="93" spans="1:12" ht="15.75" customHeight="1">
      <c r="A93" s="84">
        <v>90</v>
      </c>
      <c r="B93" s="85" t="s">
        <v>2427</v>
      </c>
      <c r="C93" s="86" t="s">
        <v>3357</v>
      </c>
      <c r="D93" s="87" t="s">
        <v>3303</v>
      </c>
      <c r="E93" s="88"/>
      <c r="F93" s="88"/>
      <c r="G93" s="89" t="s">
        <v>3299</v>
      </c>
      <c r="H93" s="89" t="s">
        <v>9820</v>
      </c>
      <c r="I93" s="104" t="s">
        <v>9821</v>
      </c>
      <c r="J93" s="91">
        <v>45124</v>
      </c>
      <c r="K93" s="85">
        <v>1</v>
      </c>
      <c r="L93" s="117">
        <v>2024</v>
      </c>
    </row>
    <row r="94" spans="1:12" ht="15.75" customHeight="1">
      <c r="A94" s="75">
        <v>91</v>
      </c>
      <c r="B94" s="94" t="s">
        <v>2442</v>
      </c>
      <c r="C94" s="95" t="s">
        <v>3361</v>
      </c>
      <c r="D94" s="96" t="s">
        <v>3362</v>
      </c>
      <c r="E94" s="97"/>
      <c r="F94" s="98" t="s">
        <v>18</v>
      </c>
      <c r="G94" s="98" t="s">
        <v>3360</v>
      </c>
      <c r="H94" s="98" t="s">
        <v>9705</v>
      </c>
      <c r="I94" s="99" t="s">
        <v>9822</v>
      </c>
      <c r="J94" s="100">
        <v>45124</v>
      </c>
      <c r="K94" s="94">
        <v>1</v>
      </c>
      <c r="L94" s="116"/>
    </row>
    <row r="95" spans="1:12" ht="15.75" customHeight="1">
      <c r="A95" s="84">
        <v>92</v>
      </c>
      <c r="B95" s="85" t="s">
        <v>2442</v>
      </c>
      <c r="C95" s="86" t="s">
        <v>3369</v>
      </c>
      <c r="D95" s="87" t="s">
        <v>3370</v>
      </c>
      <c r="E95" s="88"/>
      <c r="F95" s="89" t="s">
        <v>4</v>
      </c>
      <c r="G95" s="89" t="s">
        <v>3360</v>
      </c>
      <c r="H95" s="89" t="s">
        <v>9705</v>
      </c>
      <c r="I95" s="104" t="s">
        <v>9823</v>
      </c>
      <c r="J95" s="91">
        <v>45124</v>
      </c>
      <c r="K95" s="85">
        <v>1</v>
      </c>
      <c r="L95" s="93"/>
    </row>
    <row r="96" spans="1:12" ht="15.75" customHeight="1">
      <c r="A96" s="75">
        <v>93</v>
      </c>
      <c r="B96" s="94" t="s">
        <v>2442</v>
      </c>
      <c r="C96" s="95" t="s">
        <v>3364</v>
      </c>
      <c r="D96" s="96" t="s">
        <v>3362</v>
      </c>
      <c r="E96" s="97"/>
      <c r="F96" s="98" t="s">
        <v>28</v>
      </c>
      <c r="G96" s="98" t="s">
        <v>3360</v>
      </c>
      <c r="H96" s="98" t="s">
        <v>9705</v>
      </c>
      <c r="I96" s="99" t="s">
        <v>9824</v>
      </c>
      <c r="J96" s="100">
        <v>45124</v>
      </c>
      <c r="K96" s="94">
        <v>1</v>
      </c>
      <c r="L96" s="116"/>
    </row>
    <row r="97" spans="1:12" ht="15.75" customHeight="1">
      <c r="A97" s="84">
        <v>94</v>
      </c>
      <c r="B97" s="85" t="s">
        <v>2442</v>
      </c>
      <c r="C97" s="86" t="s">
        <v>3363</v>
      </c>
      <c r="D97" s="87" t="s">
        <v>3362</v>
      </c>
      <c r="E97" s="88"/>
      <c r="F97" s="89" t="s">
        <v>25</v>
      </c>
      <c r="G97" s="89" t="s">
        <v>3360</v>
      </c>
      <c r="H97" s="89" t="s">
        <v>9705</v>
      </c>
      <c r="I97" s="104" t="s">
        <v>9825</v>
      </c>
      <c r="J97" s="91">
        <v>45124</v>
      </c>
      <c r="K97" s="85">
        <v>1</v>
      </c>
      <c r="L97" s="93"/>
    </row>
    <row r="98" spans="1:12" ht="15.75" customHeight="1">
      <c r="A98" s="75">
        <v>95</v>
      </c>
      <c r="B98" s="94" t="s">
        <v>2442</v>
      </c>
      <c r="C98" s="95" t="s">
        <v>3358</v>
      </c>
      <c r="D98" s="96" t="s">
        <v>3359</v>
      </c>
      <c r="E98" s="97"/>
      <c r="F98" s="98" t="s">
        <v>2452</v>
      </c>
      <c r="G98" s="98" t="s">
        <v>3360</v>
      </c>
      <c r="H98" s="98" t="s">
        <v>9705</v>
      </c>
      <c r="I98" s="99" t="s">
        <v>9826</v>
      </c>
      <c r="J98" s="100">
        <v>45124</v>
      </c>
      <c r="K98" s="94">
        <v>1</v>
      </c>
      <c r="L98" s="116"/>
    </row>
    <row r="99" spans="1:12" ht="15.75" customHeight="1">
      <c r="A99" s="84">
        <v>96</v>
      </c>
      <c r="B99" s="85" t="s">
        <v>2454</v>
      </c>
      <c r="C99" s="86" t="s">
        <v>3371</v>
      </c>
      <c r="D99" s="87" t="s">
        <v>3372</v>
      </c>
      <c r="E99" s="88"/>
      <c r="F99" s="88"/>
      <c r="G99" s="89" t="s">
        <v>3373</v>
      </c>
      <c r="H99" s="89" t="s">
        <v>9827</v>
      </c>
      <c r="I99" s="104" t="s">
        <v>9828</v>
      </c>
      <c r="J99" s="91">
        <v>45124</v>
      </c>
      <c r="K99" s="85">
        <v>1</v>
      </c>
      <c r="L99" s="93"/>
    </row>
    <row r="100" spans="1:12" ht="15.75" customHeight="1">
      <c r="A100" s="75">
        <v>97</v>
      </c>
      <c r="B100" s="94" t="s">
        <v>2485</v>
      </c>
      <c r="C100" s="95" t="s">
        <v>3375</v>
      </c>
      <c r="D100" s="96" t="s">
        <v>3315</v>
      </c>
      <c r="E100" s="97"/>
      <c r="F100" s="97"/>
      <c r="G100" s="98" t="s">
        <v>3316</v>
      </c>
      <c r="H100" s="98" t="s">
        <v>9798</v>
      </c>
      <c r="I100" s="99" t="s">
        <v>9829</v>
      </c>
      <c r="J100" s="100">
        <v>45124</v>
      </c>
      <c r="K100" s="94">
        <v>1</v>
      </c>
      <c r="L100" s="116"/>
    </row>
    <row r="101" spans="1:12" ht="15.75" customHeight="1">
      <c r="A101" s="84">
        <v>98</v>
      </c>
      <c r="B101" s="85" t="s">
        <v>2485</v>
      </c>
      <c r="C101" s="86" t="s">
        <v>3376</v>
      </c>
      <c r="D101" s="87" t="s">
        <v>3319</v>
      </c>
      <c r="E101" s="88"/>
      <c r="F101" s="88"/>
      <c r="G101" s="89" t="s">
        <v>3316</v>
      </c>
      <c r="H101" s="89" t="s">
        <v>9798</v>
      </c>
      <c r="I101" s="104" t="s">
        <v>9830</v>
      </c>
      <c r="J101" s="91">
        <v>45124</v>
      </c>
      <c r="K101" s="85">
        <v>1</v>
      </c>
      <c r="L101" s="93"/>
    </row>
    <row r="102" spans="1:12" ht="15.75" customHeight="1">
      <c r="A102" s="75">
        <v>99</v>
      </c>
      <c r="B102" s="94" t="s">
        <v>2579</v>
      </c>
      <c r="C102" s="95" t="s">
        <v>3390</v>
      </c>
      <c r="D102" s="96" t="s">
        <v>3391</v>
      </c>
      <c r="E102" s="97"/>
      <c r="F102" s="97"/>
      <c r="G102" s="98" t="s">
        <v>2542</v>
      </c>
      <c r="H102" s="98" t="s">
        <v>9831</v>
      </c>
      <c r="I102" s="99" t="s">
        <v>9832</v>
      </c>
      <c r="J102" s="100">
        <v>45124</v>
      </c>
      <c r="K102" s="94">
        <v>1</v>
      </c>
      <c r="L102" s="116"/>
    </row>
    <row r="103" spans="1:12" ht="15.75" customHeight="1">
      <c r="A103" s="84">
        <v>100</v>
      </c>
      <c r="B103" s="85" t="s">
        <v>2495</v>
      </c>
      <c r="C103" s="86" t="s">
        <v>3379</v>
      </c>
      <c r="D103" s="87" t="s">
        <v>3380</v>
      </c>
      <c r="E103" s="88"/>
      <c r="F103" s="89" t="s">
        <v>35</v>
      </c>
      <c r="G103" s="89" t="s">
        <v>3381</v>
      </c>
      <c r="H103" s="89" t="s">
        <v>9833</v>
      </c>
      <c r="I103" s="104" t="s">
        <v>9834</v>
      </c>
      <c r="J103" s="91">
        <v>45124</v>
      </c>
      <c r="K103" s="85">
        <v>1</v>
      </c>
      <c r="L103" s="117">
        <v>2024</v>
      </c>
    </row>
    <row r="104" spans="1:12" ht="15.75" customHeight="1">
      <c r="A104" s="75">
        <v>101</v>
      </c>
      <c r="B104" s="76" t="s">
        <v>2579</v>
      </c>
      <c r="C104" s="77" t="s">
        <v>3393</v>
      </c>
      <c r="D104" s="78" t="s">
        <v>3394</v>
      </c>
      <c r="E104" s="79"/>
      <c r="F104" s="80" t="s">
        <v>164</v>
      </c>
      <c r="G104" s="80" t="s">
        <v>2593</v>
      </c>
      <c r="H104" s="80" t="s">
        <v>9831</v>
      </c>
      <c r="I104" s="81" t="s">
        <v>9835</v>
      </c>
      <c r="J104" s="141">
        <v>45124.444444444445</v>
      </c>
      <c r="K104" s="82">
        <v>1</v>
      </c>
      <c r="L104" s="83">
        <v>2024</v>
      </c>
    </row>
    <row r="105" spans="1:12" ht="15.75" customHeight="1">
      <c r="A105" s="84">
        <v>102</v>
      </c>
      <c r="B105" s="119" t="s">
        <v>2579</v>
      </c>
      <c r="C105" s="120" t="s">
        <v>3383</v>
      </c>
      <c r="D105" s="121" t="s">
        <v>3384</v>
      </c>
      <c r="E105" s="124"/>
      <c r="F105" s="122" t="s">
        <v>2590</v>
      </c>
      <c r="G105" s="122" t="s">
        <v>3333</v>
      </c>
      <c r="H105" s="122" t="s">
        <v>9836</v>
      </c>
      <c r="I105" s="123" t="s">
        <v>9837</v>
      </c>
      <c r="J105" s="142">
        <v>45124.57916666667</v>
      </c>
      <c r="K105" s="92">
        <v>1</v>
      </c>
      <c r="L105" s="102">
        <v>2024</v>
      </c>
    </row>
    <row r="106" spans="1:12" ht="15.75" customHeight="1">
      <c r="A106" s="75">
        <v>103</v>
      </c>
      <c r="B106" s="76" t="s">
        <v>2579</v>
      </c>
      <c r="C106" s="77" t="s">
        <v>3387</v>
      </c>
      <c r="D106" s="78" t="s">
        <v>3388</v>
      </c>
      <c r="E106" s="79"/>
      <c r="F106" s="80" t="s">
        <v>45</v>
      </c>
      <c r="G106" s="80" t="s">
        <v>3333</v>
      </c>
      <c r="H106" s="80" t="s">
        <v>9836</v>
      </c>
      <c r="I106" s="81" t="s">
        <v>9838</v>
      </c>
      <c r="J106" s="141">
        <v>45124.620833333334</v>
      </c>
      <c r="K106" s="82">
        <v>1</v>
      </c>
      <c r="L106" s="83">
        <v>2024</v>
      </c>
    </row>
    <row r="107" spans="1:12" ht="15.75" customHeight="1">
      <c r="A107" s="84">
        <v>104</v>
      </c>
      <c r="B107" s="119" t="s">
        <v>2442</v>
      </c>
      <c r="C107" s="120" t="s">
        <v>3368</v>
      </c>
      <c r="D107" s="121" t="s">
        <v>3073</v>
      </c>
      <c r="E107" s="124"/>
      <c r="F107" s="122" t="s">
        <v>10</v>
      </c>
      <c r="G107" s="122" t="s">
        <v>3360</v>
      </c>
      <c r="H107" s="122" t="s">
        <v>9705</v>
      </c>
      <c r="I107" s="123" t="s">
        <v>9839</v>
      </c>
      <c r="J107" s="142">
        <v>45124.636805555558</v>
      </c>
      <c r="K107" s="92">
        <v>1</v>
      </c>
      <c r="L107" s="107"/>
    </row>
    <row r="108" spans="1:12" ht="15.75" customHeight="1">
      <c r="A108" s="75">
        <v>105</v>
      </c>
      <c r="B108" s="76" t="s">
        <v>2442</v>
      </c>
      <c r="C108" s="77" t="s">
        <v>3366</v>
      </c>
      <c r="D108" s="78" t="s">
        <v>3367</v>
      </c>
      <c r="E108" s="79"/>
      <c r="F108" s="80" t="s">
        <v>1391</v>
      </c>
      <c r="G108" s="80" t="s">
        <v>3360</v>
      </c>
      <c r="H108" s="80" t="s">
        <v>9705</v>
      </c>
      <c r="I108" s="81" t="s">
        <v>9840</v>
      </c>
      <c r="J108" s="141">
        <v>45124.645833333336</v>
      </c>
      <c r="K108" s="82">
        <v>1</v>
      </c>
      <c r="L108" s="101"/>
    </row>
    <row r="109" spans="1:12" ht="15.75" customHeight="1">
      <c r="A109" s="84">
        <v>106</v>
      </c>
      <c r="B109" s="119" t="s">
        <v>2485</v>
      </c>
      <c r="C109" s="120" t="s">
        <v>3377</v>
      </c>
      <c r="D109" s="121" t="s">
        <v>3315</v>
      </c>
      <c r="E109" s="124"/>
      <c r="F109" s="122" t="s">
        <v>34</v>
      </c>
      <c r="G109" s="122" t="s">
        <v>3316</v>
      </c>
      <c r="H109" s="122" t="s">
        <v>9798</v>
      </c>
      <c r="I109" s="123" t="s">
        <v>9841</v>
      </c>
      <c r="J109" s="142">
        <v>45124.652083333334</v>
      </c>
      <c r="K109" s="92">
        <v>1</v>
      </c>
      <c r="L109" s="107"/>
    </row>
    <row r="110" spans="1:12" ht="15.75" customHeight="1">
      <c r="A110" s="75">
        <v>107</v>
      </c>
      <c r="B110" s="76" t="s">
        <v>29</v>
      </c>
      <c r="C110" s="77" t="s">
        <v>3356</v>
      </c>
      <c r="D110" s="78" t="s">
        <v>9842</v>
      </c>
      <c r="E110" s="79"/>
      <c r="F110" s="80" t="s">
        <v>70</v>
      </c>
      <c r="G110" s="80" t="s">
        <v>3273</v>
      </c>
      <c r="H110" s="80" t="s">
        <v>9772</v>
      </c>
      <c r="I110" s="81" t="s">
        <v>9843</v>
      </c>
      <c r="J110" s="141">
        <v>45124.664583333331</v>
      </c>
      <c r="K110" s="82">
        <v>1</v>
      </c>
      <c r="L110" s="83">
        <v>2024</v>
      </c>
    </row>
    <row r="111" spans="1:12" ht="15.75" customHeight="1">
      <c r="A111" s="84">
        <v>108</v>
      </c>
      <c r="B111" s="85" t="s">
        <v>2427</v>
      </c>
      <c r="C111" s="86" t="s">
        <v>3396</v>
      </c>
      <c r="D111" s="87" t="s">
        <v>3397</v>
      </c>
      <c r="E111" s="88"/>
      <c r="F111" s="88"/>
      <c r="G111" s="89" t="s">
        <v>3398</v>
      </c>
      <c r="H111" s="89" t="s">
        <v>9703</v>
      </c>
      <c r="I111" s="104" t="s">
        <v>9844</v>
      </c>
      <c r="J111" s="91">
        <v>45125</v>
      </c>
      <c r="K111" s="85">
        <v>1</v>
      </c>
      <c r="L111" s="93"/>
    </row>
    <row r="112" spans="1:12" ht="15.75" customHeight="1">
      <c r="A112" s="75">
        <v>109</v>
      </c>
      <c r="B112" s="94" t="s">
        <v>2427</v>
      </c>
      <c r="C112" s="95" t="s">
        <v>3405</v>
      </c>
      <c r="D112" s="96" t="s">
        <v>3400</v>
      </c>
      <c r="E112" s="97"/>
      <c r="F112" s="97"/>
      <c r="G112" s="98" t="s">
        <v>3401</v>
      </c>
      <c r="H112" s="98" t="s">
        <v>9703</v>
      </c>
      <c r="I112" s="99" t="s">
        <v>9845</v>
      </c>
      <c r="J112" s="100">
        <v>45125</v>
      </c>
      <c r="K112" s="94">
        <v>1</v>
      </c>
      <c r="L112" s="116"/>
    </row>
    <row r="113" spans="1:12" ht="15.75" customHeight="1">
      <c r="A113" s="84">
        <v>110</v>
      </c>
      <c r="B113" s="85" t="s">
        <v>2427</v>
      </c>
      <c r="C113" s="86" t="s">
        <v>3410</v>
      </c>
      <c r="D113" s="87" t="s">
        <v>3069</v>
      </c>
      <c r="E113" s="88"/>
      <c r="F113" s="88"/>
      <c r="G113" s="89" t="s">
        <v>3070</v>
      </c>
      <c r="H113" s="89" t="s">
        <v>9703</v>
      </c>
      <c r="I113" s="104" t="s">
        <v>9846</v>
      </c>
      <c r="J113" s="91">
        <v>45125</v>
      </c>
      <c r="K113" s="85">
        <v>1</v>
      </c>
      <c r="L113" s="93"/>
    </row>
    <row r="114" spans="1:12" ht="15.75" customHeight="1">
      <c r="A114" s="75">
        <v>111</v>
      </c>
      <c r="B114" s="94" t="s">
        <v>2442</v>
      </c>
      <c r="C114" s="95" t="s">
        <v>3413</v>
      </c>
      <c r="D114" s="96" t="s">
        <v>3073</v>
      </c>
      <c r="E114" s="97"/>
      <c r="F114" s="98" t="s">
        <v>50</v>
      </c>
      <c r="G114" s="98" t="s">
        <v>3360</v>
      </c>
      <c r="H114" s="98" t="s">
        <v>9705</v>
      </c>
      <c r="I114" s="99" t="s">
        <v>9847</v>
      </c>
      <c r="J114" s="100">
        <v>45125</v>
      </c>
      <c r="K114" s="94">
        <v>1</v>
      </c>
      <c r="L114" s="116"/>
    </row>
    <row r="115" spans="1:12" ht="15.75" customHeight="1">
      <c r="A115" s="84">
        <v>112</v>
      </c>
      <c r="B115" s="85" t="s">
        <v>2442</v>
      </c>
      <c r="C115" s="86" t="s">
        <v>3412</v>
      </c>
      <c r="D115" s="87" t="s">
        <v>3362</v>
      </c>
      <c r="E115" s="88"/>
      <c r="F115" s="89" t="s">
        <v>2451</v>
      </c>
      <c r="G115" s="89" t="s">
        <v>3360</v>
      </c>
      <c r="H115" s="89" t="s">
        <v>9705</v>
      </c>
      <c r="I115" s="104" t="s">
        <v>9848</v>
      </c>
      <c r="J115" s="91">
        <v>45125</v>
      </c>
      <c r="K115" s="85">
        <v>1</v>
      </c>
      <c r="L115" s="93"/>
    </row>
    <row r="116" spans="1:12" ht="15.75" customHeight="1">
      <c r="A116" s="75">
        <v>113</v>
      </c>
      <c r="B116" s="94" t="s">
        <v>2442</v>
      </c>
      <c r="C116" s="95" t="s">
        <v>3411</v>
      </c>
      <c r="D116" s="96" t="s">
        <v>3362</v>
      </c>
      <c r="E116" s="97"/>
      <c r="F116" s="98" t="s">
        <v>8</v>
      </c>
      <c r="G116" s="98" t="s">
        <v>3360</v>
      </c>
      <c r="H116" s="98" t="s">
        <v>9705</v>
      </c>
      <c r="I116" s="99" t="s">
        <v>9849</v>
      </c>
      <c r="J116" s="100">
        <v>45125</v>
      </c>
      <c r="K116" s="94">
        <v>1</v>
      </c>
      <c r="L116" s="116"/>
    </row>
    <row r="117" spans="1:12" ht="15.75" customHeight="1">
      <c r="A117" s="84">
        <v>114</v>
      </c>
      <c r="B117" s="85" t="s">
        <v>2485</v>
      </c>
      <c r="C117" s="86" t="s">
        <v>3414</v>
      </c>
      <c r="D117" s="87" t="s">
        <v>3415</v>
      </c>
      <c r="E117" s="88"/>
      <c r="F117" s="88"/>
      <c r="G117" s="89" t="s">
        <v>3416</v>
      </c>
      <c r="H117" s="89" t="s">
        <v>9850</v>
      </c>
      <c r="I117" s="104" t="s">
        <v>9851</v>
      </c>
      <c r="J117" s="91">
        <v>45125</v>
      </c>
      <c r="K117" s="85">
        <v>1</v>
      </c>
      <c r="L117" s="93"/>
    </row>
    <row r="118" spans="1:12" ht="15.75" customHeight="1">
      <c r="A118" s="75">
        <v>115</v>
      </c>
      <c r="B118" s="94" t="s">
        <v>699</v>
      </c>
      <c r="C118" s="95" t="s">
        <v>3433</v>
      </c>
      <c r="D118" s="96" t="s">
        <v>3434</v>
      </c>
      <c r="E118" s="97"/>
      <c r="F118" s="97"/>
      <c r="G118" s="98" t="s">
        <v>3435</v>
      </c>
      <c r="H118" s="98" t="s">
        <v>9782</v>
      </c>
      <c r="I118" s="103">
        <v>8800011202023</v>
      </c>
      <c r="J118" s="100">
        <v>45125</v>
      </c>
      <c r="K118" s="82">
        <v>1</v>
      </c>
      <c r="L118" s="116"/>
    </row>
    <row r="119" spans="1:12" ht="15.75" customHeight="1">
      <c r="A119" s="84">
        <v>116</v>
      </c>
      <c r="B119" s="85" t="s">
        <v>699</v>
      </c>
      <c r="C119" s="86" t="s">
        <v>3424</v>
      </c>
      <c r="D119" s="87" t="s">
        <v>3425</v>
      </c>
      <c r="E119" s="88"/>
      <c r="F119" s="88"/>
      <c r="G119" s="89" t="s">
        <v>3426</v>
      </c>
      <c r="H119" s="89" t="s">
        <v>9782</v>
      </c>
      <c r="I119" s="90">
        <v>8800011392023</v>
      </c>
      <c r="J119" s="91">
        <v>45125</v>
      </c>
      <c r="K119" s="92">
        <v>1</v>
      </c>
      <c r="L119" s="93"/>
    </row>
    <row r="120" spans="1:12" ht="15.75" customHeight="1">
      <c r="A120" s="75">
        <v>117</v>
      </c>
      <c r="B120" s="94" t="s">
        <v>699</v>
      </c>
      <c r="C120" s="95" t="s">
        <v>3427</v>
      </c>
      <c r="D120" s="96" t="s">
        <v>3428</v>
      </c>
      <c r="E120" s="97"/>
      <c r="F120" s="97"/>
      <c r="G120" s="98" t="s">
        <v>3429</v>
      </c>
      <c r="H120" s="98" t="s">
        <v>9782</v>
      </c>
      <c r="I120" s="103">
        <v>8800011402023</v>
      </c>
      <c r="J120" s="100">
        <v>45125</v>
      </c>
      <c r="K120" s="82">
        <v>1</v>
      </c>
      <c r="L120" s="116"/>
    </row>
    <row r="121" spans="1:12" ht="15.75" customHeight="1">
      <c r="A121" s="84">
        <v>118</v>
      </c>
      <c r="B121" s="85" t="s">
        <v>699</v>
      </c>
      <c r="C121" s="86" t="s">
        <v>3445</v>
      </c>
      <c r="D121" s="87" t="s">
        <v>3446</v>
      </c>
      <c r="E121" s="88"/>
      <c r="F121" s="88"/>
      <c r="G121" s="89" t="s">
        <v>3447</v>
      </c>
      <c r="H121" s="89" t="s">
        <v>9782</v>
      </c>
      <c r="I121" s="90">
        <v>8800011422023</v>
      </c>
      <c r="J121" s="91">
        <v>45125</v>
      </c>
      <c r="K121" s="92">
        <v>1</v>
      </c>
      <c r="L121" s="93"/>
    </row>
    <row r="122" spans="1:12" ht="15.75" customHeight="1">
      <c r="A122" s="75">
        <v>119</v>
      </c>
      <c r="B122" s="76" t="s">
        <v>2427</v>
      </c>
      <c r="C122" s="77" t="s">
        <v>3399</v>
      </c>
      <c r="D122" s="78" t="s">
        <v>3400</v>
      </c>
      <c r="E122" s="79"/>
      <c r="F122" s="80" t="s">
        <v>2429</v>
      </c>
      <c r="G122" s="80" t="s">
        <v>3401</v>
      </c>
      <c r="H122" s="80" t="s">
        <v>9852</v>
      </c>
      <c r="I122" s="81" t="s">
        <v>9853</v>
      </c>
      <c r="J122" s="141">
        <v>45125.380555555559</v>
      </c>
      <c r="K122" s="82">
        <v>1</v>
      </c>
      <c r="L122" s="101"/>
    </row>
    <row r="123" spans="1:12" ht="15.75" customHeight="1">
      <c r="A123" s="84">
        <v>120</v>
      </c>
      <c r="B123" s="119" t="s">
        <v>2427</v>
      </c>
      <c r="C123" s="120" t="s">
        <v>3403</v>
      </c>
      <c r="D123" s="121" t="s">
        <v>3404</v>
      </c>
      <c r="E123" s="124"/>
      <c r="F123" s="122" t="s">
        <v>2430</v>
      </c>
      <c r="G123" s="122" t="s">
        <v>3401</v>
      </c>
      <c r="H123" s="122" t="s">
        <v>9703</v>
      </c>
      <c r="I123" s="123" t="s">
        <v>9854</v>
      </c>
      <c r="J123" s="151">
        <v>45125.381249999999</v>
      </c>
      <c r="K123" s="92">
        <v>1</v>
      </c>
      <c r="L123" s="107"/>
    </row>
    <row r="124" spans="1:12" ht="15.75" customHeight="1">
      <c r="A124" s="75">
        <v>121</v>
      </c>
      <c r="B124" s="76" t="s">
        <v>2427</v>
      </c>
      <c r="C124" s="77" t="s">
        <v>3406</v>
      </c>
      <c r="D124" s="78" t="s">
        <v>3407</v>
      </c>
      <c r="E124" s="79"/>
      <c r="F124" s="80" t="s">
        <v>2431</v>
      </c>
      <c r="G124" s="80" t="s">
        <v>3401</v>
      </c>
      <c r="H124" s="80" t="s">
        <v>9703</v>
      </c>
      <c r="I124" s="81" t="s">
        <v>9855</v>
      </c>
      <c r="J124" s="152">
        <v>45125.383333333331</v>
      </c>
      <c r="K124" s="82">
        <v>1</v>
      </c>
      <c r="L124" s="101"/>
    </row>
    <row r="125" spans="1:12" ht="15.75" customHeight="1">
      <c r="A125" s="84">
        <v>122</v>
      </c>
      <c r="B125" s="119" t="s">
        <v>2444</v>
      </c>
      <c r="C125" s="120" t="s">
        <v>3468</v>
      </c>
      <c r="D125" s="121" t="s">
        <v>3469</v>
      </c>
      <c r="E125" s="124"/>
      <c r="F125" s="122" t="s">
        <v>2636</v>
      </c>
      <c r="G125" s="122" t="s">
        <v>3205</v>
      </c>
      <c r="H125" s="122" t="s">
        <v>9759</v>
      </c>
      <c r="I125" s="123" t="s">
        <v>9856</v>
      </c>
      <c r="J125" s="151">
        <v>45125.443749999999</v>
      </c>
      <c r="K125" s="92">
        <v>1</v>
      </c>
      <c r="L125" s="102">
        <v>2024</v>
      </c>
    </row>
    <row r="126" spans="1:12" ht="15.75" customHeight="1">
      <c r="A126" s="75">
        <v>123</v>
      </c>
      <c r="B126" s="76" t="s">
        <v>2485</v>
      </c>
      <c r="C126" s="77" t="s">
        <v>3418</v>
      </c>
      <c r="D126" s="78" t="s">
        <v>3315</v>
      </c>
      <c r="E126" s="79"/>
      <c r="F126" s="80" t="s">
        <v>2491</v>
      </c>
      <c r="G126" s="80" t="s">
        <v>3316</v>
      </c>
      <c r="H126" s="80" t="s">
        <v>9798</v>
      </c>
      <c r="I126" s="81" t="s">
        <v>9857</v>
      </c>
      <c r="J126" s="152">
        <v>45125.461111111108</v>
      </c>
      <c r="K126" s="82">
        <v>1</v>
      </c>
      <c r="L126" s="101"/>
    </row>
    <row r="127" spans="1:12" ht="15.75" customHeight="1">
      <c r="A127" s="84">
        <v>124</v>
      </c>
      <c r="B127" s="119" t="s">
        <v>2465</v>
      </c>
      <c r="C127" s="120" t="s">
        <v>3465</v>
      </c>
      <c r="D127" s="121" t="s">
        <v>3466</v>
      </c>
      <c r="E127" s="124"/>
      <c r="F127" s="122" t="s">
        <v>2475</v>
      </c>
      <c r="G127" s="122" t="s">
        <v>3467</v>
      </c>
      <c r="H127" s="122" t="s">
        <v>2473</v>
      </c>
      <c r="I127" s="123" t="s">
        <v>9858</v>
      </c>
      <c r="J127" s="151">
        <v>45125.51458333333</v>
      </c>
      <c r="K127" s="92">
        <v>1</v>
      </c>
      <c r="L127" s="102">
        <v>2024</v>
      </c>
    </row>
    <row r="128" spans="1:12" ht="15.75" customHeight="1">
      <c r="A128" s="75">
        <v>125</v>
      </c>
      <c r="B128" s="94" t="s">
        <v>699</v>
      </c>
      <c r="C128" s="95" t="s">
        <v>3448</v>
      </c>
      <c r="D128" s="96" t="s">
        <v>3449</v>
      </c>
      <c r="E128" s="97"/>
      <c r="F128" s="97"/>
      <c r="G128" s="98" t="s">
        <v>3450</v>
      </c>
      <c r="H128" s="98" t="s">
        <v>9782</v>
      </c>
      <c r="I128" s="103">
        <v>8800011432023</v>
      </c>
      <c r="J128" s="100">
        <v>45125</v>
      </c>
      <c r="K128" s="82">
        <v>1</v>
      </c>
      <c r="L128" s="116"/>
    </row>
    <row r="129" spans="1:12" ht="15.75" customHeight="1">
      <c r="A129" s="84">
        <v>126</v>
      </c>
      <c r="B129" s="85" t="s">
        <v>699</v>
      </c>
      <c r="C129" s="86" t="s">
        <v>3442</v>
      </c>
      <c r="D129" s="87" t="s">
        <v>3443</v>
      </c>
      <c r="E129" s="88"/>
      <c r="F129" s="88"/>
      <c r="G129" s="89" t="s">
        <v>3444</v>
      </c>
      <c r="H129" s="89" t="s">
        <v>9782</v>
      </c>
      <c r="I129" s="90">
        <v>8800011442023</v>
      </c>
      <c r="J129" s="91">
        <v>45125</v>
      </c>
      <c r="K129" s="92">
        <v>1</v>
      </c>
      <c r="L129" s="93"/>
    </row>
    <row r="130" spans="1:12" ht="15.75" customHeight="1">
      <c r="A130" s="75">
        <v>127</v>
      </c>
      <c r="B130" s="94" t="s">
        <v>699</v>
      </c>
      <c r="C130" s="95" t="s">
        <v>3453</v>
      </c>
      <c r="D130" s="96" t="s">
        <v>3454</v>
      </c>
      <c r="E130" s="97"/>
      <c r="F130" s="97"/>
      <c r="G130" s="98" t="s">
        <v>3438</v>
      </c>
      <c r="H130" s="98" t="s">
        <v>9782</v>
      </c>
      <c r="I130" s="103">
        <v>8800011332023</v>
      </c>
      <c r="J130" s="100">
        <v>45125</v>
      </c>
      <c r="K130" s="82">
        <v>1</v>
      </c>
      <c r="L130" s="118">
        <v>2024</v>
      </c>
    </row>
    <row r="131" spans="1:12" ht="15.75" customHeight="1">
      <c r="A131" s="84">
        <v>128</v>
      </c>
      <c r="B131" s="85" t="s">
        <v>699</v>
      </c>
      <c r="C131" s="86" t="s">
        <v>3455</v>
      </c>
      <c r="D131" s="87" t="s">
        <v>3456</v>
      </c>
      <c r="E131" s="88"/>
      <c r="F131" s="88"/>
      <c r="G131" s="89" t="s">
        <v>3438</v>
      </c>
      <c r="H131" s="89" t="s">
        <v>9782</v>
      </c>
      <c r="I131" s="90">
        <v>8800011152023</v>
      </c>
      <c r="J131" s="91">
        <v>45125</v>
      </c>
      <c r="K131" s="92">
        <v>1</v>
      </c>
      <c r="L131" s="117">
        <v>2024</v>
      </c>
    </row>
    <row r="132" spans="1:12" ht="15.75" customHeight="1">
      <c r="A132" s="75">
        <v>129</v>
      </c>
      <c r="B132" s="94" t="s">
        <v>699</v>
      </c>
      <c r="C132" s="95" t="s">
        <v>3457</v>
      </c>
      <c r="D132" s="96" t="s">
        <v>3458</v>
      </c>
      <c r="E132" s="97"/>
      <c r="F132" s="97"/>
      <c r="G132" s="98" t="s">
        <v>3459</v>
      </c>
      <c r="H132" s="98" t="s">
        <v>9782</v>
      </c>
      <c r="I132" s="103">
        <v>8800011172023</v>
      </c>
      <c r="J132" s="100">
        <v>45125</v>
      </c>
      <c r="K132" s="82">
        <v>1</v>
      </c>
      <c r="L132" s="116"/>
    </row>
    <row r="133" spans="1:12" ht="15.75" customHeight="1">
      <c r="A133" s="84">
        <v>130</v>
      </c>
      <c r="B133" s="85" t="s">
        <v>699</v>
      </c>
      <c r="C133" s="86" t="s">
        <v>3430</v>
      </c>
      <c r="D133" s="87" t="s">
        <v>3431</v>
      </c>
      <c r="E133" s="88"/>
      <c r="F133" s="88"/>
      <c r="G133" s="89" t="s">
        <v>3432</v>
      </c>
      <c r="H133" s="89" t="s">
        <v>9782</v>
      </c>
      <c r="I133" s="90">
        <v>8800011182023</v>
      </c>
      <c r="J133" s="91">
        <v>45125</v>
      </c>
      <c r="K133" s="92">
        <v>1</v>
      </c>
      <c r="L133" s="93"/>
    </row>
    <row r="134" spans="1:12" ht="15.75" customHeight="1">
      <c r="A134" s="75">
        <v>131</v>
      </c>
      <c r="B134" s="94" t="s">
        <v>2427</v>
      </c>
      <c r="C134" s="95" t="s">
        <v>3481</v>
      </c>
      <c r="D134" s="96" t="s">
        <v>3482</v>
      </c>
      <c r="E134" s="97"/>
      <c r="F134" s="97"/>
      <c r="G134" s="98" t="s">
        <v>3483</v>
      </c>
      <c r="H134" s="98" t="s">
        <v>9859</v>
      </c>
      <c r="I134" s="99" t="s">
        <v>9860</v>
      </c>
      <c r="J134" s="100">
        <v>45126</v>
      </c>
      <c r="K134" s="94">
        <v>1</v>
      </c>
      <c r="L134" s="116"/>
    </row>
    <row r="135" spans="1:12" ht="15.75" customHeight="1">
      <c r="A135" s="84">
        <v>132</v>
      </c>
      <c r="B135" s="85" t="s">
        <v>2442</v>
      </c>
      <c r="C135" s="86" t="s">
        <v>3486</v>
      </c>
      <c r="D135" s="87" t="s">
        <v>3362</v>
      </c>
      <c r="E135" s="88"/>
      <c r="F135" s="89" t="s">
        <v>2448</v>
      </c>
      <c r="G135" s="89" t="s">
        <v>3360</v>
      </c>
      <c r="H135" s="89" t="s">
        <v>9705</v>
      </c>
      <c r="I135" s="104" t="s">
        <v>9861</v>
      </c>
      <c r="J135" s="91">
        <v>45126</v>
      </c>
      <c r="K135" s="85">
        <v>1</v>
      </c>
      <c r="L135" s="93"/>
    </row>
    <row r="136" spans="1:12" ht="15.75" customHeight="1">
      <c r="A136" s="75">
        <v>133</v>
      </c>
      <c r="B136" s="94" t="s">
        <v>2442</v>
      </c>
      <c r="C136" s="95" t="s">
        <v>3485</v>
      </c>
      <c r="D136" s="96" t="s">
        <v>3073</v>
      </c>
      <c r="E136" s="97"/>
      <c r="F136" s="98" t="s">
        <v>2449</v>
      </c>
      <c r="G136" s="98" t="s">
        <v>3360</v>
      </c>
      <c r="H136" s="98" t="s">
        <v>9705</v>
      </c>
      <c r="I136" s="99" t="s">
        <v>9862</v>
      </c>
      <c r="J136" s="100">
        <v>45126</v>
      </c>
      <c r="K136" s="94">
        <v>1</v>
      </c>
      <c r="L136" s="116"/>
    </row>
    <row r="137" spans="1:12" ht="15.75" customHeight="1">
      <c r="A137" s="84">
        <v>134</v>
      </c>
      <c r="B137" s="85" t="s">
        <v>699</v>
      </c>
      <c r="C137" s="86" t="s">
        <v>3490</v>
      </c>
      <c r="D137" s="87" t="s">
        <v>3491</v>
      </c>
      <c r="E137" s="88"/>
      <c r="F137" s="88"/>
      <c r="G137" s="89" t="s">
        <v>3492</v>
      </c>
      <c r="H137" s="89" t="s">
        <v>9782</v>
      </c>
      <c r="I137" s="90">
        <v>8800012072023</v>
      </c>
      <c r="J137" s="91">
        <v>45126</v>
      </c>
      <c r="K137" s="92">
        <v>1</v>
      </c>
      <c r="L137" s="117">
        <v>2024</v>
      </c>
    </row>
    <row r="138" spans="1:12" ht="15.75" customHeight="1">
      <c r="A138" s="75">
        <v>135</v>
      </c>
      <c r="B138" s="94" t="s">
        <v>2579</v>
      </c>
      <c r="C138" s="95" t="s">
        <v>3537</v>
      </c>
      <c r="D138" s="96" t="s">
        <v>3533</v>
      </c>
      <c r="E138" s="97"/>
      <c r="F138" s="97"/>
      <c r="G138" s="98" t="s">
        <v>3534</v>
      </c>
      <c r="H138" s="98" t="s">
        <v>9836</v>
      </c>
      <c r="I138" s="99" t="s">
        <v>9863</v>
      </c>
      <c r="J138" s="100">
        <v>45126</v>
      </c>
      <c r="K138" s="94">
        <v>1</v>
      </c>
      <c r="L138" s="116"/>
    </row>
    <row r="139" spans="1:12" ht="15.75" customHeight="1">
      <c r="A139" s="84">
        <v>136</v>
      </c>
      <c r="B139" s="85" t="s">
        <v>56</v>
      </c>
      <c r="C139" s="86" t="s">
        <v>3552</v>
      </c>
      <c r="D139" s="87" t="s">
        <v>3553</v>
      </c>
      <c r="E139" s="88"/>
      <c r="F139" s="88"/>
      <c r="G139" s="89" t="s">
        <v>3554</v>
      </c>
      <c r="H139" s="89" t="s">
        <v>9864</v>
      </c>
      <c r="I139" s="104" t="s">
        <v>9865</v>
      </c>
      <c r="J139" s="91">
        <v>45126</v>
      </c>
      <c r="K139" s="85">
        <v>1</v>
      </c>
      <c r="L139" s="93"/>
    </row>
    <row r="140" spans="1:12" ht="15.75" customHeight="1">
      <c r="A140" s="75">
        <v>137</v>
      </c>
      <c r="B140" s="94" t="s">
        <v>56</v>
      </c>
      <c r="C140" s="95" t="s">
        <v>3563</v>
      </c>
      <c r="D140" s="96" t="s">
        <v>3564</v>
      </c>
      <c r="E140" s="97"/>
      <c r="F140" s="97"/>
      <c r="G140" s="98" t="s">
        <v>2630</v>
      </c>
      <c r="H140" s="98" t="s">
        <v>9864</v>
      </c>
      <c r="I140" s="99" t="s">
        <v>9866</v>
      </c>
      <c r="J140" s="100">
        <v>45126</v>
      </c>
      <c r="K140" s="94">
        <v>1</v>
      </c>
      <c r="L140" s="116"/>
    </row>
    <row r="141" spans="1:12" ht="15.75" customHeight="1">
      <c r="A141" s="84">
        <v>138</v>
      </c>
      <c r="B141" s="85" t="s">
        <v>2444</v>
      </c>
      <c r="C141" s="86" t="s">
        <v>3568</v>
      </c>
      <c r="D141" s="87" t="s">
        <v>3569</v>
      </c>
      <c r="E141" s="88"/>
      <c r="F141" s="88"/>
      <c r="G141" s="89" t="s">
        <v>3570</v>
      </c>
      <c r="H141" s="89" t="s">
        <v>9867</v>
      </c>
      <c r="I141" s="104" t="s">
        <v>9868</v>
      </c>
      <c r="J141" s="91">
        <v>45126</v>
      </c>
      <c r="K141" s="85">
        <v>1</v>
      </c>
      <c r="L141" s="117">
        <v>2024</v>
      </c>
    </row>
    <row r="142" spans="1:12" ht="15.75" customHeight="1">
      <c r="A142" s="75">
        <v>139</v>
      </c>
      <c r="B142" s="94" t="s">
        <v>2444</v>
      </c>
      <c r="C142" s="95" t="s">
        <v>3473</v>
      </c>
      <c r="D142" s="96" t="s">
        <v>3472</v>
      </c>
      <c r="E142" s="97"/>
      <c r="F142" s="98" t="s">
        <v>54</v>
      </c>
      <c r="G142" s="98" t="s">
        <v>3205</v>
      </c>
      <c r="H142" s="98" t="s">
        <v>9869</v>
      </c>
      <c r="I142" s="99" t="s">
        <v>9870</v>
      </c>
      <c r="J142" s="100">
        <v>45126</v>
      </c>
      <c r="K142" s="132">
        <v>1</v>
      </c>
      <c r="L142" s="103">
        <v>2024</v>
      </c>
    </row>
    <row r="143" spans="1:12" ht="15.75" customHeight="1">
      <c r="A143" s="84">
        <v>140</v>
      </c>
      <c r="B143" s="119" t="s">
        <v>56</v>
      </c>
      <c r="C143" s="120" t="s">
        <v>3560</v>
      </c>
      <c r="D143" s="121" t="s">
        <v>3561</v>
      </c>
      <c r="E143" s="124"/>
      <c r="F143" s="122" t="s">
        <v>2629</v>
      </c>
      <c r="G143" s="122" t="s">
        <v>3562</v>
      </c>
      <c r="H143" s="122" t="s">
        <v>9864</v>
      </c>
      <c r="I143" s="123" t="s">
        <v>9871</v>
      </c>
      <c r="J143" s="151">
        <v>45126.397222222222</v>
      </c>
      <c r="K143" s="92">
        <v>1</v>
      </c>
      <c r="L143" s="102">
        <v>2024</v>
      </c>
    </row>
    <row r="144" spans="1:12" ht="15.75" customHeight="1">
      <c r="A144" s="75">
        <v>141</v>
      </c>
      <c r="B144" s="76" t="s">
        <v>2050</v>
      </c>
      <c r="C144" s="77" t="s">
        <v>3544</v>
      </c>
      <c r="D144" s="144" t="s">
        <v>3545</v>
      </c>
      <c r="E144" s="145" t="s">
        <v>9732</v>
      </c>
      <c r="F144" s="145" t="s">
        <v>2414</v>
      </c>
      <c r="G144" s="80" t="s">
        <v>3266</v>
      </c>
      <c r="H144" s="80" t="s">
        <v>2595</v>
      </c>
      <c r="I144" s="81" t="s">
        <v>9872</v>
      </c>
      <c r="J144" s="152">
        <v>45126.458333333336</v>
      </c>
      <c r="K144" s="82">
        <v>1</v>
      </c>
      <c r="L144" s="83">
        <v>2024</v>
      </c>
    </row>
    <row r="145" spans="1:12" ht="15.75" customHeight="1">
      <c r="A145" s="84">
        <v>142</v>
      </c>
      <c r="B145" s="119" t="s">
        <v>56</v>
      </c>
      <c r="C145" s="120" t="s">
        <v>3556</v>
      </c>
      <c r="D145" s="121" t="s">
        <v>3557</v>
      </c>
      <c r="E145" s="124"/>
      <c r="F145" s="122" t="s">
        <v>2631</v>
      </c>
      <c r="G145" s="122" t="s">
        <v>2630</v>
      </c>
      <c r="H145" s="122" t="s">
        <v>9864</v>
      </c>
      <c r="I145" s="123" t="s">
        <v>9873</v>
      </c>
      <c r="J145" s="151">
        <v>45126.580555555556</v>
      </c>
      <c r="K145" s="92">
        <v>1</v>
      </c>
      <c r="L145" s="102">
        <v>2024</v>
      </c>
    </row>
    <row r="146" spans="1:12" ht="15.75" customHeight="1">
      <c r="A146" s="75">
        <v>143</v>
      </c>
      <c r="B146" s="94" t="s">
        <v>699</v>
      </c>
      <c r="C146" s="95" t="s">
        <v>3511</v>
      </c>
      <c r="D146" s="96" t="s">
        <v>3497</v>
      </c>
      <c r="E146" s="97"/>
      <c r="F146" s="97"/>
      <c r="G146" s="98" t="s">
        <v>3438</v>
      </c>
      <c r="H146" s="98" t="s">
        <v>9782</v>
      </c>
      <c r="I146" s="103">
        <v>8800011852023</v>
      </c>
      <c r="J146" s="100">
        <v>45126</v>
      </c>
      <c r="K146" s="82">
        <v>1</v>
      </c>
      <c r="L146" s="118">
        <v>2024</v>
      </c>
    </row>
    <row r="147" spans="1:12" ht="15.75" customHeight="1">
      <c r="A147" s="84">
        <v>144</v>
      </c>
      <c r="B147" s="119" t="s">
        <v>2579</v>
      </c>
      <c r="C147" s="120" t="s">
        <v>3536</v>
      </c>
      <c r="D147" s="121" t="s">
        <v>3533</v>
      </c>
      <c r="E147" s="124"/>
      <c r="F147" s="122" t="s">
        <v>2585</v>
      </c>
      <c r="G147" s="122" t="s">
        <v>3534</v>
      </c>
      <c r="H147" s="122" t="s">
        <v>9836</v>
      </c>
      <c r="I147" s="123" t="s">
        <v>9874</v>
      </c>
      <c r="J147" s="151">
        <v>45126.772916666669</v>
      </c>
      <c r="K147" s="92">
        <v>1</v>
      </c>
      <c r="L147" s="107"/>
    </row>
    <row r="148" spans="1:12" ht="15.75" customHeight="1">
      <c r="A148" s="75">
        <v>145</v>
      </c>
      <c r="B148" s="94" t="s">
        <v>699</v>
      </c>
      <c r="C148" s="95" t="s">
        <v>3512</v>
      </c>
      <c r="D148" s="96" t="s">
        <v>3513</v>
      </c>
      <c r="E148" s="97"/>
      <c r="F148" s="97"/>
      <c r="G148" s="98" t="s">
        <v>3514</v>
      </c>
      <c r="H148" s="98" t="s">
        <v>9782</v>
      </c>
      <c r="I148" s="103">
        <v>8800011542023</v>
      </c>
      <c r="J148" s="100">
        <v>45126</v>
      </c>
      <c r="K148" s="82">
        <v>1</v>
      </c>
      <c r="L148" s="116"/>
    </row>
    <row r="149" spans="1:12" ht="15.75" customHeight="1">
      <c r="A149" s="84">
        <v>146</v>
      </c>
      <c r="B149" s="85" t="s">
        <v>2386</v>
      </c>
      <c r="C149" s="86" t="s">
        <v>3580</v>
      </c>
      <c r="D149" s="87" t="s">
        <v>3581</v>
      </c>
      <c r="E149" s="88"/>
      <c r="F149" s="89" t="s">
        <v>2706</v>
      </c>
      <c r="G149" s="89" t="s">
        <v>3582</v>
      </c>
      <c r="H149" s="89" t="s">
        <v>9875</v>
      </c>
      <c r="I149" s="104" t="s">
        <v>9876</v>
      </c>
      <c r="J149" s="91">
        <v>45127</v>
      </c>
      <c r="K149" s="85">
        <v>1</v>
      </c>
      <c r="L149" s="117">
        <v>2024</v>
      </c>
    </row>
    <row r="150" spans="1:12" ht="15.75" customHeight="1">
      <c r="A150" s="75">
        <v>147</v>
      </c>
      <c r="B150" s="94" t="s">
        <v>2454</v>
      </c>
      <c r="C150" s="95" t="s">
        <v>3592</v>
      </c>
      <c r="D150" s="96" t="s">
        <v>3593</v>
      </c>
      <c r="E150" s="97"/>
      <c r="F150" s="97"/>
      <c r="G150" s="98" t="s">
        <v>3306</v>
      </c>
      <c r="H150" s="98" t="s">
        <v>9796</v>
      </c>
      <c r="I150" s="99" t="s">
        <v>9877</v>
      </c>
      <c r="J150" s="100">
        <v>45127</v>
      </c>
      <c r="K150" s="94">
        <v>1</v>
      </c>
      <c r="L150" s="116"/>
    </row>
    <row r="151" spans="1:12" ht="15.75" customHeight="1">
      <c r="A151" s="84">
        <v>148</v>
      </c>
      <c r="B151" s="85" t="s">
        <v>699</v>
      </c>
      <c r="C151" s="86" t="s">
        <v>3608</v>
      </c>
      <c r="D151" s="87" t="s">
        <v>3609</v>
      </c>
      <c r="E151" s="88"/>
      <c r="F151" s="88"/>
      <c r="G151" s="89" t="s">
        <v>3438</v>
      </c>
      <c r="H151" s="89" t="s">
        <v>9782</v>
      </c>
      <c r="I151" s="90">
        <v>8800012232023</v>
      </c>
      <c r="J151" s="91">
        <v>45127</v>
      </c>
      <c r="K151" s="92">
        <v>1</v>
      </c>
      <c r="L151" s="117">
        <v>2024</v>
      </c>
    </row>
    <row r="152" spans="1:12" ht="15.75" customHeight="1">
      <c r="A152" s="75">
        <v>149</v>
      </c>
      <c r="B152" s="76" t="s">
        <v>2579</v>
      </c>
      <c r="C152" s="77" t="s">
        <v>3616</v>
      </c>
      <c r="D152" s="78" t="s">
        <v>3617</v>
      </c>
      <c r="E152" s="79"/>
      <c r="F152" s="80" t="s">
        <v>2591</v>
      </c>
      <c r="G152" s="80" t="s">
        <v>3333</v>
      </c>
      <c r="H152" s="80" t="s">
        <v>9836</v>
      </c>
      <c r="I152" s="81" t="s">
        <v>9878</v>
      </c>
      <c r="J152" s="152">
        <v>45127.601388888892</v>
      </c>
      <c r="K152" s="82">
        <v>1</v>
      </c>
      <c r="L152" s="83">
        <v>2024</v>
      </c>
    </row>
    <row r="153" spans="1:12" ht="15.75" customHeight="1">
      <c r="A153" s="84">
        <v>150</v>
      </c>
      <c r="B153" s="85" t="s">
        <v>699</v>
      </c>
      <c r="C153" s="86" t="s">
        <v>3613</v>
      </c>
      <c r="D153" s="87" t="s">
        <v>3614</v>
      </c>
      <c r="E153" s="88"/>
      <c r="F153" s="88"/>
      <c r="G153" s="89" t="s">
        <v>3615</v>
      </c>
      <c r="H153" s="89" t="s">
        <v>9782</v>
      </c>
      <c r="I153" s="90">
        <v>8800012602023</v>
      </c>
      <c r="J153" s="91">
        <v>45127</v>
      </c>
      <c r="K153" s="92">
        <v>1</v>
      </c>
      <c r="L153" s="93"/>
    </row>
    <row r="154" spans="1:12" ht="15.75" customHeight="1">
      <c r="A154" s="75">
        <v>151</v>
      </c>
      <c r="B154" s="94" t="s">
        <v>2386</v>
      </c>
      <c r="C154" s="95" t="s">
        <v>3637</v>
      </c>
      <c r="D154" s="96" t="s">
        <v>3638</v>
      </c>
      <c r="E154" s="97"/>
      <c r="F154" s="98" t="s">
        <v>329</v>
      </c>
      <c r="G154" s="98" t="s">
        <v>3108</v>
      </c>
      <c r="H154" s="98" t="s">
        <v>9719</v>
      </c>
      <c r="I154" s="99" t="s">
        <v>9879</v>
      </c>
      <c r="J154" s="100">
        <v>45128</v>
      </c>
      <c r="K154" s="94">
        <v>1</v>
      </c>
      <c r="L154" s="116"/>
    </row>
    <row r="155" spans="1:12" ht="15.75" customHeight="1">
      <c r="A155" s="84">
        <v>152</v>
      </c>
      <c r="B155" s="85" t="s">
        <v>2504</v>
      </c>
      <c r="C155" s="86" t="s">
        <v>3658</v>
      </c>
      <c r="D155" s="87" t="s">
        <v>3659</v>
      </c>
      <c r="E155" s="88"/>
      <c r="F155" s="88"/>
      <c r="G155" s="89" t="s">
        <v>3242</v>
      </c>
      <c r="H155" s="89" t="s">
        <v>9779</v>
      </c>
      <c r="I155" s="104" t="s">
        <v>9880</v>
      </c>
      <c r="J155" s="91">
        <v>45128</v>
      </c>
      <c r="K155" s="85">
        <v>1</v>
      </c>
      <c r="L155" s="93"/>
    </row>
    <row r="156" spans="1:12" ht="15.75" customHeight="1">
      <c r="A156" s="75">
        <v>153</v>
      </c>
      <c r="B156" s="94" t="s">
        <v>2504</v>
      </c>
      <c r="C156" s="95" t="s">
        <v>3650</v>
      </c>
      <c r="D156" s="96" t="s">
        <v>3651</v>
      </c>
      <c r="E156" s="97"/>
      <c r="F156" s="97"/>
      <c r="G156" s="98" t="s">
        <v>3242</v>
      </c>
      <c r="H156" s="98" t="s">
        <v>9779</v>
      </c>
      <c r="I156" s="99" t="s">
        <v>9881</v>
      </c>
      <c r="J156" s="100">
        <v>45128</v>
      </c>
      <c r="K156" s="94">
        <v>1</v>
      </c>
      <c r="L156" s="116"/>
    </row>
    <row r="157" spans="1:12" ht="15.75" customHeight="1">
      <c r="A157" s="84">
        <v>154</v>
      </c>
      <c r="B157" s="85" t="s">
        <v>2050</v>
      </c>
      <c r="C157" s="86" t="s">
        <v>3693</v>
      </c>
      <c r="D157" s="87" t="s">
        <v>3692</v>
      </c>
      <c r="E157" s="146"/>
      <c r="F157" s="146"/>
      <c r="G157" s="89" t="s">
        <v>3623</v>
      </c>
      <c r="H157" s="89" t="s">
        <v>9744</v>
      </c>
      <c r="I157" s="104" t="s">
        <v>9882</v>
      </c>
      <c r="J157" s="153">
        <v>45128.431527777779</v>
      </c>
      <c r="K157" s="85">
        <v>1</v>
      </c>
      <c r="L157" s="90">
        <v>2024</v>
      </c>
    </row>
    <row r="158" spans="1:12" ht="15.75" customHeight="1">
      <c r="A158" s="75">
        <v>155</v>
      </c>
      <c r="B158" s="94" t="s">
        <v>2504</v>
      </c>
      <c r="C158" s="95" t="s">
        <v>3656</v>
      </c>
      <c r="D158" s="96" t="s">
        <v>3657</v>
      </c>
      <c r="E158" s="98"/>
      <c r="F158" s="98"/>
      <c r="G158" s="98" t="s">
        <v>3242</v>
      </c>
      <c r="H158" s="98" t="s">
        <v>2517</v>
      </c>
      <c r="I158" s="99" t="s">
        <v>9883</v>
      </c>
      <c r="J158" s="154">
        <v>45128.442789351851</v>
      </c>
      <c r="K158" s="94">
        <v>1</v>
      </c>
      <c r="L158" s="103"/>
    </row>
    <row r="159" spans="1:12" ht="15.75" customHeight="1">
      <c r="A159" s="84">
        <v>156</v>
      </c>
      <c r="B159" s="85" t="s">
        <v>2504</v>
      </c>
      <c r="C159" s="86" t="s">
        <v>3660</v>
      </c>
      <c r="D159" s="87" t="s">
        <v>3661</v>
      </c>
      <c r="E159" s="89"/>
      <c r="F159" s="89"/>
      <c r="G159" s="89" t="s">
        <v>3242</v>
      </c>
      <c r="H159" s="89" t="s">
        <v>9779</v>
      </c>
      <c r="I159" s="104" t="s">
        <v>9884</v>
      </c>
      <c r="J159" s="153">
        <v>45128.465798611112</v>
      </c>
      <c r="K159" s="85">
        <v>1</v>
      </c>
      <c r="L159" s="90"/>
    </row>
    <row r="160" spans="1:12" ht="15.75" customHeight="1">
      <c r="A160" s="75">
        <v>157</v>
      </c>
      <c r="B160" s="94" t="s">
        <v>2504</v>
      </c>
      <c r="C160" s="95" t="s">
        <v>3648</v>
      </c>
      <c r="D160" s="96" t="s">
        <v>3649</v>
      </c>
      <c r="E160" s="98"/>
      <c r="F160" s="98"/>
      <c r="G160" s="98" t="s">
        <v>3242</v>
      </c>
      <c r="H160" s="98" t="s">
        <v>9779</v>
      </c>
      <c r="I160" s="99" t="s">
        <v>9885</v>
      </c>
      <c r="J160" s="154">
        <v>45128.476064814815</v>
      </c>
      <c r="K160" s="94">
        <v>1</v>
      </c>
      <c r="L160" s="103"/>
    </row>
    <row r="161" spans="1:12" ht="15.75" customHeight="1">
      <c r="A161" s="84">
        <v>158</v>
      </c>
      <c r="B161" s="85" t="s">
        <v>2504</v>
      </c>
      <c r="C161" s="86" t="s">
        <v>3652</v>
      </c>
      <c r="D161" s="87" t="s">
        <v>3653</v>
      </c>
      <c r="E161" s="89"/>
      <c r="F161" s="89"/>
      <c r="G161" s="89" t="s">
        <v>3242</v>
      </c>
      <c r="H161" s="89" t="s">
        <v>9779</v>
      </c>
      <c r="I161" s="104" t="s">
        <v>9886</v>
      </c>
      <c r="J161" s="153">
        <v>45128.500833333332</v>
      </c>
      <c r="K161" s="85">
        <v>1</v>
      </c>
      <c r="L161" s="90"/>
    </row>
    <row r="162" spans="1:12" ht="15.75" customHeight="1">
      <c r="A162" s="75">
        <v>159</v>
      </c>
      <c r="B162" s="94" t="s">
        <v>2504</v>
      </c>
      <c r="C162" s="95" t="s">
        <v>3654</v>
      </c>
      <c r="D162" s="96" t="s">
        <v>3655</v>
      </c>
      <c r="E162" s="98"/>
      <c r="F162" s="98"/>
      <c r="G162" s="98" t="s">
        <v>3242</v>
      </c>
      <c r="H162" s="98" t="s">
        <v>9779</v>
      </c>
      <c r="I162" s="99" t="s">
        <v>9887</v>
      </c>
      <c r="J162" s="154">
        <v>45128.502650462964</v>
      </c>
      <c r="K162" s="94">
        <v>1</v>
      </c>
      <c r="L162" s="103"/>
    </row>
    <row r="163" spans="1:12" ht="15.75" customHeight="1">
      <c r="A163" s="84">
        <v>160</v>
      </c>
      <c r="B163" s="85" t="s">
        <v>2504</v>
      </c>
      <c r="C163" s="86" t="s">
        <v>3646</v>
      </c>
      <c r="D163" s="87" t="s">
        <v>3647</v>
      </c>
      <c r="E163" s="89"/>
      <c r="F163" s="89"/>
      <c r="G163" s="89" t="s">
        <v>3242</v>
      </c>
      <c r="H163" s="89" t="s">
        <v>9779</v>
      </c>
      <c r="I163" s="104" t="s">
        <v>9888</v>
      </c>
      <c r="J163" s="153">
        <v>45128.55064814815</v>
      </c>
      <c r="K163" s="85">
        <v>1</v>
      </c>
      <c r="L163" s="90"/>
    </row>
    <row r="164" spans="1:12" ht="15.75" customHeight="1">
      <c r="A164" s="75">
        <v>161</v>
      </c>
      <c r="B164" s="94" t="s">
        <v>2454</v>
      </c>
      <c r="C164" s="95" t="s">
        <v>3639</v>
      </c>
      <c r="D164" s="96" t="s">
        <v>3640</v>
      </c>
      <c r="E164" s="98"/>
      <c r="F164" s="98" t="s">
        <v>2456</v>
      </c>
      <c r="G164" s="98" t="s">
        <v>3590</v>
      </c>
      <c r="H164" s="98" t="s">
        <v>9889</v>
      </c>
      <c r="I164" s="99" t="s">
        <v>9890</v>
      </c>
      <c r="J164" s="154">
        <v>45128.893611111111</v>
      </c>
      <c r="K164" s="94">
        <v>1</v>
      </c>
      <c r="L164" s="103">
        <v>2024</v>
      </c>
    </row>
    <row r="165" spans="1:12" ht="15.75" customHeight="1">
      <c r="A165" s="84">
        <v>162</v>
      </c>
      <c r="B165" s="85" t="s">
        <v>699</v>
      </c>
      <c r="C165" s="86" t="s">
        <v>3719</v>
      </c>
      <c r="D165" s="87" t="s">
        <v>3720</v>
      </c>
      <c r="E165" s="88"/>
      <c r="F165" s="88"/>
      <c r="G165" s="89" t="s">
        <v>3721</v>
      </c>
      <c r="H165" s="89" t="s">
        <v>9782</v>
      </c>
      <c r="I165" s="90">
        <v>8800013122023</v>
      </c>
      <c r="J165" s="91">
        <v>45129</v>
      </c>
      <c r="K165" s="92">
        <v>1</v>
      </c>
      <c r="L165" s="93"/>
    </row>
    <row r="166" spans="1:12" ht="15.75" customHeight="1">
      <c r="A166" s="75">
        <v>163</v>
      </c>
      <c r="B166" s="94" t="s">
        <v>699</v>
      </c>
      <c r="C166" s="95" t="s">
        <v>3722</v>
      </c>
      <c r="D166" s="96" t="s">
        <v>3723</v>
      </c>
      <c r="E166" s="97"/>
      <c r="F166" s="97"/>
      <c r="G166" s="98" t="s">
        <v>3724</v>
      </c>
      <c r="H166" s="98" t="s">
        <v>9782</v>
      </c>
      <c r="I166" s="103">
        <v>8800013132023</v>
      </c>
      <c r="J166" s="100">
        <v>45129</v>
      </c>
      <c r="K166" s="82">
        <v>1</v>
      </c>
      <c r="L166" s="116"/>
    </row>
    <row r="167" spans="1:12" ht="15.75" customHeight="1">
      <c r="A167" s="84">
        <v>164</v>
      </c>
      <c r="B167" s="85" t="s">
        <v>699</v>
      </c>
      <c r="C167" s="86" t="s">
        <v>3725</v>
      </c>
      <c r="D167" s="87" t="s">
        <v>3726</v>
      </c>
      <c r="E167" s="88"/>
      <c r="F167" s="88"/>
      <c r="G167" s="89" t="s">
        <v>3727</v>
      </c>
      <c r="H167" s="89" t="s">
        <v>9782</v>
      </c>
      <c r="I167" s="90">
        <v>8800013142023</v>
      </c>
      <c r="J167" s="91">
        <v>45129</v>
      </c>
      <c r="K167" s="92">
        <v>1</v>
      </c>
      <c r="L167" s="93"/>
    </row>
    <row r="168" spans="1:12" ht="15.75" customHeight="1">
      <c r="A168" s="75">
        <v>165</v>
      </c>
      <c r="B168" s="94" t="s">
        <v>699</v>
      </c>
      <c r="C168" s="95" t="s">
        <v>3728</v>
      </c>
      <c r="D168" s="96" t="s">
        <v>3729</v>
      </c>
      <c r="E168" s="97"/>
      <c r="F168" s="97"/>
      <c r="G168" s="98" t="s">
        <v>3730</v>
      </c>
      <c r="H168" s="98" t="s">
        <v>9782</v>
      </c>
      <c r="I168" s="103">
        <v>8800013152023</v>
      </c>
      <c r="J168" s="100">
        <v>45129</v>
      </c>
      <c r="K168" s="82">
        <v>1</v>
      </c>
      <c r="L168" s="116"/>
    </row>
    <row r="169" spans="1:12" ht="15.75" customHeight="1">
      <c r="A169" s="84">
        <v>166</v>
      </c>
      <c r="B169" s="85" t="s">
        <v>699</v>
      </c>
      <c r="C169" s="86" t="s">
        <v>3731</v>
      </c>
      <c r="D169" s="87" t="s">
        <v>3720</v>
      </c>
      <c r="E169" s="88"/>
      <c r="F169" s="88"/>
      <c r="G169" s="89" t="s">
        <v>3732</v>
      </c>
      <c r="H169" s="89" t="s">
        <v>9782</v>
      </c>
      <c r="I169" s="90">
        <v>8800013162023</v>
      </c>
      <c r="J169" s="91">
        <v>45129</v>
      </c>
      <c r="K169" s="92">
        <v>1</v>
      </c>
      <c r="L169" s="93"/>
    </row>
    <row r="170" spans="1:12" ht="15.75" customHeight="1">
      <c r="A170" s="75">
        <v>167</v>
      </c>
      <c r="B170" s="94" t="s">
        <v>699</v>
      </c>
      <c r="C170" s="95" t="s">
        <v>3733</v>
      </c>
      <c r="D170" s="96" t="s">
        <v>3734</v>
      </c>
      <c r="E170" s="97"/>
      <c r="F170" s="97"/>
      <c r="G170" s="98" t="s">
        <v>3735</v>
      </c>
      <c r="H170" s="98" t="s">
        <v>9782</v>
      </c>
      <c r="I170" s="103">
        <v>8800013182023</v>
      </c>
      <c r="J170" s="100">
        <v>45129</v>
      </c>
      <c r="K170" s="82">
        <v>1</v>
      </c>
      <c r="L170" s="116"/>
    </row>
    <row r="171" spans="1:12" ht="15.75" customHeight="1">
      <c r="A171" s="84">
        <v>168</v>
      </c>
      <c r="B171" s="85" t="s">
        <v>699</v>
      </c>
      <c r="C171" s="86" t="s">
        <v>3736</v>
      </c>
      <c r="D171" s="87" t="s">
        <v>3737</v>
      </c>
      <c r="E171" s="88"/>
      <c r="F171" s="88"/>
      <c r="G171" s="89" t="s">
        <v>3738</v>
      </c>
      <c r="H171" s="89" t="s">
        <v>9782</v>
      </c>
      <c r="I171" s="90">
        <v>8800013192023</v>
      </c>
      <c r="J171" s="91">
        <v>45129</v>
      </c>
      <c r="K171" s="92">
        <v>1</v>
      </c>
      <c r="L171" s="93"/>
    </row>
    <row r="172" spans="1:12" ht="15.75" customHeight="1">
      <c r="A172" s="75">
        <v>169</v>
      </c>
      <c r="B172" s="94" t="s">
        <v>2454</v>
      </c>
      <c r="C172" s="95" t="s">
        <v>3713</v>
      </c>
      <c r="D172" s="96" t="s">
        <v>3714</v>
      </c>
      <c r="E172" s="98"/>
      <c r="F172" s="98" t="s">
        <v>1040</v>
      </c>
      <c r="G172" s="98" t="s">
        <v>3232</v>
      </c>
      <c r="H172" s="98" t="s">
        <v>9709</v>
      </c>
      <c r="I172" s="99" t="s">
        <v>9891</v>
      </c>
      <c r="J172" s="154">
        <v>45129.526898148149</v>
      </c>
      <c r="K172" s="94">
        <v>1</v>
      </c>
      <c r="L172" s="103">
        <v>2024</v>
      </c>
    </row>
    <row r="173" spans="1:12" ht="15.75" customHeight="1">
      <c r="A173" s="84">
        <v>170</v>
      </c>
      <c r="B173" s="85" t="s">
        <v>699</v>
      </c>
      <c r="C173" s="86" t="s">
        <v>3743</v>
      </c>
      <c r="D173" s="87" t="s">
        <v>3744</v>
      </c>
      <c r="E173" s="88"/>
      <c r="F173" s="88"/>
      <c r="G173" s="89" t="s">
        <v>3745</v>
      </c>
      <c r="H173" s="89" t="s">
        <v>9892</v>
      </c>
      <c r="I173" s="90">
        <v>8800013342023</v>
      </c>
      <c r="J173" s="91">
        <v>45130</v>
      </c>
      <c r="K173" s="92">
        <v>1</v>
      </c>
      <c r="L173" s="117">
        <v>2024</v>
      </c>
    </row>
    <row r="174" spans="1:12" ht="15.75" customHeight="1">
      <c r="A174" s="75">
        <v>171</v>
      </c>
      <c r="B174" s="94" t="s">
        <v>2427</v>
      </c>
      <c r="C174" s="95" t="s">
        <v>3751</v>
      </c>
      <c r="D174" s="96" t="s">
        <v>3752</v>
      </c>
      <c r="E174" s="97"/>
      <c r="F174" s="97"/>
      <c r="G174" s="98" t="s">
        <v>3753</v>
      </c>
      <c r="H174" s="98" t="s">
        <v>9859</v>
      </c>
      <c r="I174" s="99" t="s">
        <v>9893</v>
      </c>
      <c r="J174" s="100">
        <v>45131</v>
      </c>
      <c r="K174" s="94">
        <v>1</v>
      </c>
      <c r="L174" s="116"/>
    </row>
    <row r="175" spans="1:12" ht="15.75" customHeight="1">
      <c r="A175" s="84">
        <v>172</v>
      </c>
      <c r="B175" s="85" t="s">
        <v>2454</v>
      </c>
      <c r="C175" s="86" t="s">
        <v>3757</v>
      </c>
      <c r="D175" s="87" t="s">
        <v>3758</v>
      </c>
      <c r="E175" s="88"/>
      <c r="F175" s="88"/>
      <c r="G175" s="89" t="s">
        <v>3306</v>
      </c>
      <c r="H175" s="89" t="s">
        <v>9796</v>
      </c>
      <c r="I175" s="104" t="s">
        <v>9894</v>
      </c>
      <c r="J175" s="91">
        <v>45131</v>
      </c>
      <c r="K175" s="85">
        <v>1</v>
      </c>
      <c r="L175" s="93"/>
    </row>
    <row r="176" spans="1:12" ht="15.75" customHeight="1">
      <c r="A176" s="75">
        <v>173</v>
      </c>
      <c r="B176" s="94" t="s">
        <v>2454</v>
      </c>
      <c r="C176" s="95" t="s">
        <v>3759</v>
      </c>
      <c r="D176" s="96" t="s">
        <v>3760</v>
      </c>
      <c r="E176" s="97"/>
      <c r="F176" s="97"/>
      <c r="G176" s="98" t="s">
        <v>3756</v>
      </c>
      <c r="H176" s="98" t="s">
        <v>9709</v>
      </c>
      <c r="I176" s="99" t="s">
        <v>9895</v>
      </c>
      <c r="J176" s="100">
        <v>45131</v>
      </c>
      <c r="K176" s="94">
        <v>1</v>
      </c>
      <c r="L176" s="116"/>
    </row>
    <row r="177" spans="1:12" ht="15.75" customHeight="1">
      <c r="A177" s="84">
        <v>174</v>
      </c>
      <c r="B177" s="85" t="s">
        <v>2454</v>
      </c>
      <c r="C177" s="86" t="s">
        <v>3754</v>
      </c>
      <c r="D177" s="87" t="s">
        <v>3755</v>
      </c>
      <c r="E177" s="88"/>
      <c r="F177" s="88"/>
      <c r="G177" s="89" t="s">
        <v>3756</v>
      </c>
      <c r="H177" s="89" t="s">
        <v>9709</v>
      </c>
      <c r="I177" s="104" t="s">
        <v>9896</v>
      </c>
      <c r="J177" s="91">
        <v>45131</v>
      </c>
      <c r="K177" s="85">
        <v>1</v>
      </c>
      <c r="L177" s="93"/>
    </row>
    <row r="178" spans="1:12" ht="15.75" customHeight="1">
      <c r="A178" s="75">
        <v>175</v>
      </c>
      <c r="B178" s="94" t="s">
        <v>2465</v>
      </c>
      <c r="C178" s="95" t="s">
        <v>3761</v>
      </c>
      <c r="D178" s="96" t="s">
        <v>3762</v>
      </c>
      <c r="E178" s="97"/>
      <c r="F178" s="97"/>
      <c r="G178" s="98" t="s">
        <v>2483</v>
      </c>
      <c r="H178" s="98" t="s">
        <v>2481</v>
      </c>
      <c r="I178" s="99" t="s">
        <v>9897</v>
      </c>
      <c r="J178" s="100">
        <v>45131</v>
      </c>
      <c r="K178" s="94">
        <v>1</v>
      </c>
      <c r="L178" s="116"/>
    </row>
    <row r="179" spans="1:12" ht="15.75" customHeight="1">
      <c r="A179" s="84">
        <v>176</v>
      </c>
      <c r="B179" s="85" t="s">
        <v>699</v>
      </c>
      <c r="C179" s="86" t="s">
        <v>3788</v>
      </c>
      <c r="D179" s="87" t="s">
        <v>3789</v>
      </c>
      <c r="E179" s="88"/>
      <c r="F179" s="88"/>
      <c r="G179" s="89" t="s">
        <v>3790</v>
      </c>
      <c r="H179" s="89" t="s">
        <v>9892</v>
      </c>
      <c r="I179" s="90">
        <v>8800013482023</v>
      </c>
      <c r="J179" s="91">
        <v>45131</v>
      </c>
      <c r="K179" s="92">
        <v>1</v>
      </c>
      <c r="L179" s="117">
        <v>2024</v>
      </c>
    </row>
    <row r="180" spans="1:12" ht="15.75" customHeight="1">
      <c r="A180" s="75">
        <v>177</v>
      </c>
      <c r="B180" s="94" t="s">
        <v>699</v>
      </c>
      <c r="C180" s="95" t="s">
        <v>3796</v>
      </c>
      <c r="D180" s="96" t="s">
        <v>3797</v>
      </c>
      <c r="E180" s="97"/>
      <c r="F180" s="97"/>
      <c r="G180" s="98" t="s">
        <v>3798</v>
      </c>
      <c r="H180" s="98" t="s">
        <v>9782</v>
      </c>
      <c r="I180" s="103">
        <v>8800013522023</v>
      </c>
      <c r="J180" s="100">
        <v>45131</v>
      </c>
      <c r="K180" s="82">
        <v>1</v>
      </c>
      <c r="L180" s="116"/>
    </row>
    <row r="181" spans="1:12" ht="15.75" customHeight="1">
      <c r="A181" s="84">
        <v>178</v>
      </c>
      <c r="B181" s="85" t="s">
        <v>699</v>
      </c>
      <c r="C181" s="86" t="s">
        <v>3799</v>
      </c>
      <c r="D181" s="87" t="s">
        <v>3800</v>
      </c>
      <c r="E181" s="88"/>
      <c r="F181" s="88"/>
      <c r="G181" s="89" t="s">
        <v>3801</v>
      </c>
      <c r="H181" s="89" t="s">
        <v>9782</v>
      </c>
      <c r="I181" s="90">
        <v>8800013542023</v>
      </c>
      <c r="J181" s="91">
        <v>45131</v>
      </c>
      <c r="K181" s="92">
        <v>1</v>
      </c>
      <c r="L181" s="93"/>
    </row>
    <row r="182" spans="1:12" ht="15.75" customHeight="1">
      <c r="A182" s="75">
        <v>179</v>
      </c>
      <c r="B182" s="94" t="s">
        <v>699</v>
      </c>
      <c r="C182" s="95" t="s">
        <v>3802</v>
      </c>
      <c r="D182" s="96" t="s">
        <v>3803</v>
      </c>
      <c r="E182" s="97"/>
      <c r="F182" s="97"/>
      <c r="G182" s="98" t="s">
        <v>3804</v>
      </c>
      <c r="H182" s="98" t="s">
        <v>9782</v>
      </c>
      <c r="I182" s="103">
        <v>8800013552023</v>
      </c>
      <c r="J182" s="100">
        <v>45131</v>
      </c>
      <c r="K182" s="82">
        <v>1</v>
      </c>
      <c r="L182" s="116"/>
    </row>
    <row r="183" spans="1:12" ht="15.75" customHeight="1">
      <c r="A183" s="84">
        <v>180</v>
      </c>
      <c r="B183" s="85" t="s">
        <v>2579</v>
      </c>
      <c r="C183" s="86" t="s">
        <v>3826</v>
      </c>
      <c r="D183" s="87" t="s">
        <v>3343</v>
      </c>
      <c r="E183" s="88"/>
      <c r="F183" s="88"/>
      <c r="G183" s="89" t="s">
        <v>3199</v>
      </c>
      <c r="H183" s="89" t="s">
        <v>9757</v>
      </c>
      <c r="I183" s="104" t="s">
        <v>9898</v>
      </c>
      <c r="J183" s="91">
        <v>45131</v>
      </c>
      <c r="K183" s="85">
        <v>1</v>
      </c>
      <c r="L183" s="93"/>
    </row>
    <row r="184" spans="1:12" ht="15.75" customHeight="1">
      <c r="A184" s="75">
        <v>181</v>
      </c>
      <c r="B184" s="94" t="s">
        <v>2050</v>
      </c>
      <c r="C184" s="95" t="s">
        <v>3833</v>
      </c>
      <c r="D184" s="96" t="s">
        <v>3834</v>
      </c>
      <c r="E184" s="149" t="s">
        <v>9732</v>
      </c>
      <c r="F184" s="149" t="s">
        <v>2612</v>
      </c>
      <c r="G184" s="98" t="s">
        <v>2611</v>
      </c>
      <c r="H184" s="98" t="s">
        <v>9768</v>
      </c>
      <c r="I184" s="99" t="s">
        <v>9899</v>
      </c>
      <c r="J184" s="100">
        <v>45131</v>
      </c>
      <c r="K184" s="94">
        <v>1</v>
      </c>
      <c r="L184" s="116"/>
    </row>
    <row r="185" spans="1:12" ht="15.75" customHeight="1">
      <c r="A185" s="84">
        <v>182</v>
      </c>
      <c r="B185" s="85" t="s">
        <v>2504</v>
      </c>
      <c r="C185" s="86" t="s">
        <v>3767</v>
      </c>
      <c r="D185" s="87" t="s">
        <v>3768</v>
      </c>
      <c r="E185" s="89"/>
      <c r="F185" s="155" t="s">
        <v>9711</v>
      </c>
      <c r="G185" s="89" t="s">
        <v>2511</v>
      </c>
      <c r="H185" s="89" t="s">
        <v>9900</v>
      </c>
      <c r="I185" s="104" t="s">
        <v>9901</v>
      </c>
      <c r="J185" s="153">
        <v>45131.318831018521</v>
      </c>
      <c r="K185" s="85">
        <v>4</v>
      </c>
      <c r="L185" s="90"/>
    </row>
    <row r="186" spans="1:12" ht="15.75" customHeight="1">
      <c r="A186" s="75">
        <v>183</v>
      </c>
      <c r="B186" s="94" t="s">
        <v>699</v>
      </c>
      <c r="C186" s="95" t="s">
        <v>3805</v>
      </c>
      <c r="D186" s="96" t="s">
        <v>3806</v>
      </c>
      <c r="E186" s="97"/>
      <c r="F186" s="97"/>
      <c r="G186" s="98" t="s">
        <v>3807</v>
      </c>
      <c r="H186" s="98" t="s">
        <v>9782</v>
      </c>
      <c r="I186" s="103">
        <v>8800013572023</v>
      </c>
      <c r="J186" s="100">
        <v>45131</v>
      </c>
      <c r="K186" s="82">
        <v>1</v>
      </c>
      <c r="L186" s="116"/>
    </row>
    <row r="187" spans="1:12" ht="15.75" customHeight="1">
      <c r="A187" s="84">
        <v>184</v>
      </c>
      <c r="B187" s="85" t="s">
        <v>699</v>
      </c>
      <c r="C187" s="86" t="s">
        <v>3808</v>
      </c>
      <c r="D187" s="87" t="s">
        <v>3809</v>
      </c>
      <c r="E187" s="88"/>
      <c r="F187" s="88"/>
      <c r="G187" s="89" t="s">
        <v>3810</v>
      </c>
      <c r="H187" s="89" t="s">
        <v>9782</v>
      </c>
      <c r="I187" s="90">
        <v>8800013582023</v>
      </c>
      <c r="J187" s="91">
        <v>45131</v>
      </c>
      <c r="K187" s="92">
        <v>1</v>
      </c>
      <c r="L187" s="93"/>
    </row>
    <row r="188" spans="1:12" ht="15.75" customHeight="1">
      <c r="A188" s="75">
        <v>185</v>
      </c>
      <c r="B188" s="94" t="s">
        <v>699</v>
      </c>
      <c r="C188" s="95" t="s">
        <v>3811</v>
      </c>
      <c r="D188" s="96" t="s">
        <v>3812</v>
      </c>
      <c r="E188" s="97"/>
      <c r="F188" s="97"/>
      <c r="G188" s="98" t="s">
        <v>3813</v>
      </c>
      <c r="H188" s="98" t="s">
        <v>9782</v>
      </c>
      <c r="I188" s="103">
        <v>8800013592023</v>
      </c>
      <c r="J188" s="100">
        <v>45131</v>
      </c>
      <c r="K188" s="82">
        <v>1</v>
      </c>
      <c r="L188" s="116"/>
    </row>
    <row r="189" spans="1:12" ht="15.75" customHeight="1">
      <c r="A189" s="84">
        <v>186</v>
      </c>
      <c r="B189" s="85" t="s">
        <v>2579</v>
      </c>
      <c r="C189" s="86" t="s">
        <v>3830</v>
      </c>
      <c r="D189" s="87" t="s">
        <v>3831</v>
      </c>
      <c r="E189" s="89"/>
      <c r="F189" s="89"/>
      <c r="G189" s="89" t="s">
        <v>3199</v>
      </c>
      <c r="H189" s="89" t="s">
        <v>9757</v>
      </c>
      <c r="I189" s="104" t="s">
        <v>9902</v>
      </c>
      <c r="J189" s="153">
        <v>45131.626643518517</v>
      </c>
      <c r="K189" s="85">
        <v>1</v>
      </c>
      <c r="L189" s="90"/>
    </row>
    <row r="190" spans="1:12" ht="15.75" customHeight="1">
      <c r="A190" s="75">
        <v>187</v>
      </c>
      <c r="B190" s="94" t="s">
        <v>2386</v>
      </c>
      <c r="C190" s="95" t="s">
        <v>3842</v>
      </c>
      <c r="D190" s="96" t="s">
        <v>3843</v>
      </c>
      <c r="E190" s="97"/>
      <c r="F190" s="98" t="s">
        <v>2390</v>
      </c>
      <c r="G190" s="98" t="s">
        <v>3180</v>
      </c>
      <c r="H190" s="98" t="s">
        <v>9754</v>
      </c>
      <c r="I190" s="99" t="s">
        <v>9903</v>
      </c>
      <c r="J190" s="100">
        <v>45132</v>
      </c>
      <c r="K190" s="94">
        <v>1</v>
      </c>
      <c r="L190" s="118">
        <v>2024</v>
      </c>
    </row>
    <row r="191" spans="1:12" ht="15.75" customHeight="1">
      <c r="A191" s="84">
        <v>188</v>
      </c>
      <c r="B191" s="85" t="s">
        <v>2427</v>
      </c>
      <c r="C191" s="86" t="s">
        <v>3869</v>
      </c>
      <c r="D191" s="87" t="s">
        <v>3870</v>
      </c>
      <c r="E191" s="88"/>
      <c r="F191" s="88"/>
      <c r="G191" s="89" t="s">
        <v>3871</v>
      </c>
      <c r="H191" s="89" t="s">
        <v>9859</v>
      </c>
      <c r="I191" s="104" t="s">
        <v>9904</v>
      </c>
      <c r="J191" s="91">
        <v>45132</v>
      </c>
      <c r="K191" s="85">
        <v>1</v>
      </c>
      <c r="L191" s="93"/>
    </row>
    <row r="192" spans="1:12" ht="15.75" customHeight="1">
      <c r="A192" s="75">
        <v>189</v>
      </c>
      <c r="B192" s="94" t="s">
        <v>2427</v>
      </c>
      <c r="C192" s="95" t="s">
        <v>3864</v>
      </c>
      <c r="D192" s="96" t="s">
        <v>3855</v>
      </c>
      <c r="E192" s="97"/>
      <c r="F192" s="97"/>
      <c r="G192" s="98" t="s">
        <v>3865</v>
      </c>
      <c r="H192" s="98" t="s">
        <v>9859</v>
      </c>
      <c r="I192" s="99" t="s">
        <v>9905</v>
      </c>
      <c r="J192" s="100">
        <v>45132</v>
      </c>
      <c r="K192" s="94">
        <v>1</v>
      </c>
      <c r="L192" s="116"/>
    </row>
    <row r="193" spans="1:12" ht="15.75" customHeight="1">
      <c r="A193" s="84">
        <v>190</v>
      </c>
      <c r="B193" s="85" t="s">
        <v>2427</v>
      </c>
      <c r="C193" s="86" t="s">
        <v>3861</v>
      </c>
      <c r="D193" s="87" t="s">
        <v>3862</v>
      </c>
      <c r="E193" s="88"/>
      <c r="F193" s="88"/>
      <c r="G193" s="89" t="s">
        <v>3863</v>
      </c>
      <c r="H193" s="89" t="s">
        <v>9859</v>
      </c>
      <c r="I193" s="104" t="s">
        <v>9906</v>
      </c>
      <c r="J193" s="91">
        <v>45132</v>
      </c>
      <c r="K193" s="85">
        <v>1</v>
      </c>
      <c r="L193" s="93"/>
    </row>
    <row r="194" spans="1:12" ht="15.75" customHeight="1">
      <c r="A194" s="75">
        <v>191</v>
      </c>
      <c r="B194" s="94" t="s">
        <v>2427</v>
      </c>
      <c r="C194" s="95" t="s">
        <v>3857</v>
      </c>
      <c r="D194" s="96" t="s">
        <v>3858</v>
      </c>
      <c r="E194" s="97"/>
      <c r="F194" s="97"/>
      <c r="G194" s="98" t="s">
        <v>3859</v>
      </c>
      <c r="H194" s="98" t="s">
        <v>9907</v>
      </c>
      <c r="I194" s="99" t="s">
        <v>9908</v>
      </c>
      <c r="J194" s="100">
        <v>45132</v>
      </c>
      <c r="K194" s="94">
        <v>1</v>
      </c>
      <c r="L194" s="116"/>
    </row>
    <row r="195" spans="1:12" ht="15.75" customHeight="1">
      <c r="A195" s="84">
        <v>192</v>
      </c>
      <c r="B195" s="85" t="s">
        <v>2427</v>
      </c>
      <c r="C195" s="86" t="s">
        <v>3854</v>
      </c>
      <c r="D195" s="87" t="s">
        <v>3855</v>
      </c>
      <c r="E195" s="88"/>
      <c r="F195" s="88"/>
      <c r="G195" s="89" t="s">
        <v>3856</v>
      </c>
      <c r="H195" s="89" t="s">
        <v>9859</v>
      </c>
      <c r="I195" s="104" t="s">
        <v>9909</v>
      </c>
      <c r="J195" s="91">
        <v>45132</v>
      </c>
      <c r="K195" s="85">
        <v>1</v>
      </c>
      <c r="L195" s="93"/>
    </row>
    <row r="196" spans="1:12" ht="15.75" customHeight="1">
      <c r="A196" s="75">
        <v>193</v>
      </c>
      <c r="B196" s="94" t="s">
        <v>2427</v>
      </c>
      <c r="C196" s="95" t="s">
        <v>3848</v>
      </c>
      <c r="D196" s="96" t="s">
        <v>3849</v>
      </c>
      <c r="E196" s="97"/>
      <c r="F196" s="97"/>
      <c r="G196" s="98" t="s">
        <v>3850</v>
      </c>
      <c r="H196" s="98" t="s">
        <v>9859</v>
      </c>
      <c r="I196" s="99" t="s">
        <v>9910</v>
      </c>
      <c r="J196" s="100">
        <v>45132</v>
      </c>
      <c r="K196" s="94">
        <v>1</v>
      </c>
      <c r="L196" s="116"/>
    </row>
    <row r="197" spans="1:12" ht="15.75" customHeight="1">
      <c r="A197" s="84">
        <v>194</v>
      </c>
      <c r="B197" s="85" t="s">
        <v>2427</v>
      </c>
      <c r="C197" s="86" t="s">
        <v>3872</v>
      </c>
      <c r="D197" s="87" t="s">
        <v>3873</v>
      </c>
      <c r="E197" s="88"/>
      <c r="F197" s="88"/>
      <c r="G197" s="89" t="s">
        <v>3874</v>
      </c>
      <c r="H197" s="89" t="s">
        <v>9859</v>
      </c>
      <c r="I197" s="104" t="s">
        <v>9911</v>
      </c>
      <c r="J197" s="91">
        <v>45132</v>
      </c>
      <c r="K197" s="85">
        <v>1</v>
      </c>
      <c r="L197" s="93"/>
    </row>
    <row r="198" spans="1:12" ht="15.75" customHeight="1">
      <c r="A198" s="75">
        <v>195</v>
      </c>
      <c r="B198" s="94" t="s">
        <v>2427</v>
      </c>
      <c r="C198" s="95" t="s">
        <v>3881</v>
      </c>
      <c r="D198" s="96" t="s">
        <v>3882</v>
      </c>
      <c r="E198" s="97"/>
      <c r="F198" s="97"/>
      <c r="G198" s="98" t="s">
        <v>3883</v>
      </c>
      <c r="H198" s="98" t="s">
        <v>9859</v>
      </c>
      <c r="I198" s="99" t="s">
        <v>9912</v>
      </c>
      <c r="J198" s="100">
        <v>45132</v>
      </c>
      <c r="K198" s="94">
        <v>1</v>
      </c>
      <c r="L198" s="116"/>
    </row>
    <row r="199" spans="1:12" ht="15.75" customHeight="1">
      <c r="A199" s="84">
        <v>196</v>
      </c>
      <c r="B199" s="85" t="s">
        <v>2454</v>
      </c>
      <c r="C199" s="86" t="s">
        <v>3884</v>
      </c>
      <c r="D199" s="87" t="s">
        <v>3885</v>
      </c>
      <c r="E199" s="88"/>
      <c r="F199" s="88"/>
      <c r="G199" s="89" t="s">
        <v>3886</v>
      </c>
      <c r="H199" s="89" t="s">
        <v>9709</v>
      </c>
      <c r="I199" s="104" t="s">
        <v>9913</v>
      </c>
      <c r="J199" s="91">
        <v>45132</v>
      </c>
      <c r="K199" s="85">
        <v>1</v>
      </c>
      <c r="L199" s="93"/>
    </row>
    <row r="200" spans="1:12" ht="15.75" customHeight="1">
      <c r="A200" s="75">
        <v>197</v>
      </c>
      <c r="B200" s="94" t="s">
        <v>699</v>
      </c>
      <c r="C200" s="95" t="s">
        <v>3916</v>
      </c>
      <c r="D200" s="96" t="s">
        <v>3454</v>
      </c>
      <c r="E200" s="97"/>
      <c r="F200" s="97"/>
      <c r="G200" s="98" t="s">
        <v>3682</v>
      </c>
      <c r="H200" s="98" t="s">
        <v>9782</v>
      </c>
      <c r="I200" s="103">
        <v>8800014782023</v>
      </c>
      <c r="J200" s="100">
        <v>45132</v>
      </c>
      <c r="K200" s="82">
        <v>1</v>
      </c>
      <c r="L200" s="118">
        <v>2024</v>
      </c>
    </row>
    <row r="201" spans="1:12" ht="15.75" customHeight="1">
      <c r="A201" s="84">
        <v>198</v>
      </c>
      <c r="B201" s="85" t="s">
        <v>699</v>
      </c>
      <c r="C201" s="86" t="s">
        <v>3938</v>
      </c>
      <c r="D201" s="87" t="s">
        <v>3918</v>
      </c>
      <c r="E201" s="88"/>
      <c r="F201" s="88"/>
      <c r="G201" s="89" t="s">
        <v>3438</v>
      </c>
      <c r="H201" s="89" t="s">
        <v>9782</v>
      </c>
      <c r="I201" s="90">
        <v>8800014672023</v>
      </c>
      <c r="J201" s="91">
        <v>45132</v>
      </c>
      <c r="K201" s="92">
        <v>1</v>
      </c>
      <c r="L201" s="117">
        <v>2024</v>
      </c>
    </row>
    <row r="202" spans="1:12" ht="15.75" customHeight="1">
      <c r="A202" s="75">
        <v>199</v>
      </c>
      <c r="B202" s="94" t="s">
        <v>699</v>
      </c>
      <c r="C202" s="95" t="s">
        <v>3919</v>
      </c>
      <c r="D202" s="96" t="s">
        <v>3920</v>
      </c>
      <c r="E202" s="97"/>
      <c r="F202" s="97"/>
      <c r="G202" s="98" t="s">
        <v>3921</v>
      </c>
      <c r="H202" s="98" t="s">
        <v>9892</v>
      </c>
      <c r="I202" s="103">
        <v>8800014542023</v>
      </c>
      <c r="J202" s="100">
        <v>45132</v>
      </c>
      <c r="K202" s="82">
        <v>1</v>
      </c>
      <c r="L202" s="118">
        <v>2024</v>
      </c>
    </row>
    <row r="203" spans="1:12" ht="15.75" customHeight="1">
      <c r="A203" s="84">
        <v>200</v>
      </c>
      <c r="B203" s="85" t="s">
        <v>699</v>
      </c>
      <c r="C203" s="86" t="s">
        <v>3922</v>
      </c>
      <c r="D203" s="87" t="s">
        <v>3923</v>
      </c>
      <c r="E203" s="88"/>
      <c r="F203" s="88"/>
      <c r="G203" s="89" t="s">
        <v>3924</v>
      </c>
      <c r="H203" s="89" t="s">
        <v>9782</v>
      </c>
      <c r="I203" s="90">
        <v>8800014552023</v>
      </c>
      <c r="J203" s="91">
        <v>45132</v>
      </c>
      <c r="K203" s="92">
        <v>1</v>
      </c>
      <c r="L203" s="93"/>
    </row>
    <row r="204" spans="1:12" ht="15.75" customHeight="1">
      <c r="A204" s="75">
        <v>201</v>
      </c>
      <c r="B204" s="94" t="s">
        <v>699</v>
      </c>
      <c r="C204" s="95" t="s">
        <v>3928</v>
      </c>
      <c r="D204" s="96" t="s">
        <v>3929</v>
      </c>
      <c r="E204" s="97"/>
      <c r="F204" s="97"/>
      <c r="G204" s="98" t="s">
        <v>3930</v>
      </c>
      <c r="H204" s="98" t="s">
        <v>9782</v>
      </c>
      <c r="I204" s="103">
        <v>8800014582023</v>
      </c>
      <c r="J204" s="100">
        <v>45132</v>
      </c>
      <c r="K204" s="82">
        <v>1</v>
      </c>
      <c r="L204" s="116"/>
    </row>
    <row r="205" spans="1:12" ht="15.75" customHeight="1">
      <c r="A205" s="84">
        <v>202</v>
      </c>
      <c r="B205" s="85" t="s">
        <v>2579</v>
      </c>
      <c r="C205" s="86" t="s">
        <v>3945</v>
      </c>
      <c r="D205" s="87" t="s">
        <v>3946</v>
      </c>
      <c r="E205" s="88"/>
      <c r="F205" s="88"/>
      <c r="G205" s="89" t="s">
        <v>2593</v>
      </c>
      <c r="H205" s="89" t="s">
        <v>9831</v>
      </c>
      <c r="I205" s="104" t="s">
        <v>9914</v>
      </c>
      <c r="J205" s="91">
        <v>45132</v>
      </c>
      <c r="K205" s="85">
        <v>1</v>
      </c>
      <c r="L205" s="93"/>
    </row>
    <row r="206" spans="1:12" ht="15.75" customHeight="1">
      <c r="A206" s="75">
        <v>203</v>
      </c>
      <c r="B206" s="94" t="s">
        <v>2050</v>
      </c>
      <c r="C206" s="95" t="s">
        <v>3956</v>
      </c>
      <c r="D206" s="96" t="s">
        <v>3957</v>
      </c>
      <c r="E206" s="149" t="s">
        <v>9915</v>
      </c>
      <c r="F206" s="149" t="s">
        <v>4</v>
      </c>
      <c r="G206" s="98" t="s">
        <v>2604</v>
      </c>
      <c r="H206" s="98" t="s">
        <v>9733</v>
      </c>
      <c r="I206" s="99" t="s">
        <v>9916</v>
      </c>
      <c r="J206" s="100">
        <v>45132</v>
      </c>
      <c r="K206" s="94">
        <v>1</v>
      </c>
      <c r="L206" s="118">
        <v>2024</v>
      </c>
    </row>
    <row r="207" spans="1:12" ht="15.75" customHeight="1">
      <c r="A207" s="84">
        <v>204</v>
      </c>
      <c r="B207" s="85" t="s">
        <v>2504</v>
      </c>
      <c r="C207" s="86" t="s">
        <v>3322</v>
      </c>
      <c r="D207" s="139" t="s">
        <v>3323</v>
      </c>
      <c r="E207" s="88"/>
      <c r="F207" s="155" t="s">
        <v>9711</v>
      </c>
      <c r="G207" s="89" t="s">
        <v>2513</v>
      </c>
      <c r="H207" s="89" t="s">
        <v>9900</v>
      </c>
      <c r="I207" s="104" t="s">
        <v>9917</v>
      </c>
      <c r="J207" s="91">
        <v>45132</v>
      </c>
      <c r="K207" s="85">
        <v>8</v>
      </c>
      <c r="L207" s="90">
        <v>2024</v>
      </c>
    </row>
    <row r="208" spans="1:12" ht="15.75" customHeight="1">
      <c r="A208" s="75">
        <v>205</v>
      </c>
      <c r="B208" s="94" t="s">
        <v>699</v>
      </c>
      <c r="C208" s="95" t="s">
        <v>3931</v>
      </c>
      <c r="D208" s="96" t="s">
        <v>3932</v>
      </c>
      <c r="E208" s="97"/>
      <c r="F208" s="97"/>
      <c r="G208" s="98" t="s">
        <v>3933</v>
      </c>
      <c r="H208" s="98" t="s">
        <v>9782</v>
      </c>
      <c r="I208" s="103">
        <v>8800014592023</v>
      </c>
      <c r="J208" s="100">
        <v>45132</v>
      </c>
      <c r="K208" s="82">
        <v>1</v>
      </c>
      <c r="L208" s="116"/>
    </row>
    <row r="209" spans="1:12" ht="15.75" customHeight="1">
      <c r="A209" s="84">
        <v>206</v>
      </c>
      <c r="B209" s="85" t="s">
        <v>2427</v>
      </c>
      <c r="C209" s="86" t="s">
        <v>3851</v>
      </c>
      <c r="D209" s="87" t="s">
        <v>3852</v>
      </c>
      <c r="E209" s="89"/>
      <c r="F209" s="89"/>
      <c r="G209" s="89" t="s">
        <v>3853</v>
      </c>
      <c r="H209" s="89" t="s">
        <v>9859</v>
      </c>
      <c r="I209" s="104" t="s">
        <v>9918</v>
      </c>
      <c r="J209" s="153">
        <v>45132.476064814815</v>
      </c>
      <c r="K209" s="85">
        <v>1</v>
      </c>
      <c r="L209" s="90"/>
    </row>
    <row r="210" spans="1:12" ht="15.75" customHeight="1">
      <c r="A210" s="75">
        <v>207</v>
      </c>
      <c r="B210" s="94" t="s">
        <v>2495</v>
      </c>
      <c r="C210" s="95" t="s">
        <v>3896</v>
      </c>
      <c r="D210" s="96" t="s">
        <v>3897</v>
      </c>
      <c r="E210" s="98"/>
      <c r="F210" s="98"/>
      <c r="G210" s="98" t="s">
        <v>3600</v>
      </c>
      <c r="H210" s="98" t="s">
        <v>9919</v>
      </c>
      <c r="I210" s="99" t="s">
        <v>9920</v>
      </c>
      <c r="J210" s="154">
        <v>45132.504270833335</v>
      </c>
      <c r="K210" s="94">
        <v>1</v>
      </c>
      <c r="L210" s="103">
        <v>2024</v>
      </c>
    </row>
    <row r="211" spans="1:12" ht="15.75" customHeight="1">
      <c r="A211" s="84">
        <v>208</v>
      </c>
      <c r="B211" s="85" t="s">
        <v>2427</v>
      </c>
      <c r="C211" s="86" t="s">
        <v>3866</v>
      </c>
      <c r="D211" s="87" t="s">
        <v>3867</v>
      </c>
      <c r="E211" s="89"/>
      <c r="F211" s="89"/>
      <c r="G211" s="89" t="s">
        <v>3868</v>
      </c>
      <c r="H211" s="89" t="s">
        <v>9859</v>
      </c>
      <c r="I211" s="104" t="s">
        <v>9921</v>
      </c>
      <c r="J211" s="153">
        <v>45132.541539351849</v>
      </c>
      <c r="K211" s="85">
        <v>1</v>
      </c>
      <c r="L211" s="90"/>
    </row>
    <row r="212" spans="1:12" ht="15.75" customHeight="1">
      <c r="A212" s="75">
        <v>209</v>
      </c>
      <c r="B212" s="94" t="s">
        <v>699</v>
      </c>
      <c r="C212" s="95" t="s">
        <v>3909</v>
      </c>
      <c r="D212" s="96" t="s">
        <v>3910</v>
      </c>
      <c r="E212" s="97"/>
      <c r="F212" s="97"/>
      <c r="G212" s="98" t="s">
        <v>3911</v>
      </c>
      <c r="H212" s="98" t="s">
        <v>9892</v>
      </c>
      <c r="I212" s="103">
        <v>8800014042023</v>
      </c>
      <c r="J212" s="100">
        <v>45132</v>
      </c>
      <c r="K212" s="82">
        <v>1</v>
      </c>
      <c r="L212" s="118">
        <v>2024</v>
      </c>
    </row>
    <row r="213" spans="1:12" ht="15.75" customHeight="1">
      <c r="A213" s="84">
        <v>210</v>
      </c>
      <c r="B213" s="85" t="s">
        <v>2485</v>
      </c>
      <c r="C213" s="86" t="s">
        <v>3889</v>
      </c>
      <c r="D213" s="87" t="s">
        <v>3890</v>
      </c>
      <c r="E213" s="89"/>
      <c r="F213" s="89"/>
      <c r="G213" s="89" t="s">
        <v>3891</v>
      </c>
      <c r="H213" s="89" t="s">
        <v>9922</v>
      </c>
      <c r="I213" s="104" t="s">
        <v>9923</v>
      </c>
      <c r="J213" s="153">
        <v>45132.682303240741</v>
      </c>
      <c r="K213" s="85">
        <v>1</v>
      </c>
      <c r="L213" s="90"/>
    </row>
    <row r="214" spans="1:12" ht="15.75" customHeight="1">
      <c r="A214" s="75">
        <v>211</v>
      </c>
      <c r="B214" s="94" t="s">
        <v>2454</v>
      </c>
      <c r="C214" s="95" t="s">
        <v>3967</v>
      </c>
      <c r="D214" s="96" t="s">
        <v>3968</v>
      </c>
      <c r="E214" s="97"/>
      <c r="F214" s="97"/>
      <c r="G214" s="98" t="s">
        <v>2463</v>
      </c>
      <c r="H214" s="98" t="s">
        <v>2462</v>
      </c>
      <c r="I214" s="99" t="s">
        <v>9924</v>
      </c>
      <c r="J214" s="100">
        <v>45133</v>
      </c>
      <c r="K214" s="94">
        <v>1</v>
      </c>
      <c r="L214" s="116"/>
    </row>
    <row r="215" spans="1:12" ht="15.75" customHeight="1">
      <c r="A215" s="84">
        <v>212</v>
      </c>
      <c r="B215" s="85" t="s">
        <v>2442</v>
      </c>
      <c r="C215" s="86" t="s">
        <v>4024</v>
      </c>
      <c r="D215" s="87" t="s">
        <v>3362</v>
      </c>
      <c r="E215" s="88"/>
      <c r="F215" s="89" t="s">
        <v>2450</v>
      </c>
      <c r="G215" s="89" t="s">
        <v>3360</v>
      </c>
      <c r="H215" s="89" t="s">
        <v>9705</v>
      </c>
      <c r="I215" s="104" t="s">
        <v>9925</v>
      </c>
      <c r="J215" s="91">
        <v>45134</v>
      </c>
      <c r="K215" s="85">
        <v>1</v>
      </c>
      <c r="L215" s="93"/>
    </row>
    <row r="216" spans="1:12" ht="15.75" customHeight="1">
      <c r="A216" s="75">
        <v>213</v>
      </c>
      <c r="B216" s="94" t="s">
        <v>2495</v>
      </c>
      <c r="C216" s="95" t="s">
        <v>4030</v>
      </c>
      <c r="D216" s="96" t="s">
        <v>4031</v>
      </c>
      <c r="E216" s="97"/>
      <c r="F216" s="97"/>
      <c r="G216" s="98" t="s">
        <v>3973</v>
      </c>
      <c r="H216" s="98" t="s">
        <v>9833</v>
      </c>
      <c r="I216" s="99" t="s">
        <v>9926</v>
      </c>
      <c r="J216" s="100">
        <v>45134</v>
      </c>
      <c r="K216" s="94">
        <v>1</v>
      </c>
      <c r="L216" s="116"/>
    </row>
    <row r="217" spans="1:12" ht="15.75" customHeight="1">
      <c r="A217" s="84">
        <v>214</v>
      </c>
      <c r="B217" s="85" t="s">
        <v>2495</v>
      </c>
      <c r="C217" s="86" t="s">
        <v>4036</v>
      </c>
      <c r="D217" s="87" t="s">
        <v>4037</v>
      </c>
      <c r="E217" s="88"/>
      <c r="F217" s="88"/>
      <c r="G217" s="89" t="s">
        <v>4038</v>
      </c>
      <c r="H217" s="89" t="s">
        <v>9919</v>
      </c>
      <c r="I217" s="104" t="s">
        <v>9927</v>
      </c>
      <c r="J217" s="91">
        <v>45134</v>
      </c>
      <c r="K217" s="85">
        <v>1</v>
      </c>
      <c r="L217" s="93"/>
    </row>
    <row r="218" spans="1:12" ht="15.75" customHeight="1">
      <c r="A218" s="75">
        <v>215</v>
      </c>
      <c r="B218" s="94" t="s">
        <v>2495</v>
      </c>
      <c r="C218" s="95" t="s">
        <v>4032</v>
      </c>
      <c r="D218" s="96" t="s">
        <v>4033</v>
      </c>
      <c r="E218" s="97"/>
      <c r="F218" s="97"/>
      <c r="G218" s="98" t="s">
        <v>3973</v>
      </c>
      <c r="H218" s="98" t="s">
        <v>9833</v>
      </c>
      <c r="I218" s="99" t="s">
        <v>9928</v>
      </c>
      <c r="J218" s="100">
        <v>45134</v>
      </c>
      <c r="K218" s="94">
        <v>1</v>
      </c>
      <c r="L218" s="116"/>
    </row>
    <row r="219" spans="1:12" ht="15.75" customHeight="1">
      <c r="A219" s="84">
        <v>216</v>
      </c>
      <c r="B219" s="85" t="s">
        <v>2548</v>
      </c>
      <c r="C219" s="86" t="s">
        <v>4048</v>
      </c>
      <c r="D219" s="87" t="s">
        <v>4049</v>
      </c>
      <c r="E219" s="88"/>
      <c r="F219" s="89" t="s">
        <v>2534</v>
      </c>
      <c r="G219" s="89" t="s">
        <v>3995</v>
      </c>
      <c r="H219" s="89" t="s">
        <v>9929</v>
      </c>
      <c r="I219" s="104" t="s">
        <v>9930</v>
      </c>
      <c r="J219" s="91">
        <v>45134</v>
      </c>
      <c r="K219" s="85">
        <v>1</v>
      </c>
      <c r="L219" s="117">
        <v>2024</v>
      </c>
    </row>
    <row r="220" spans="1:12" ht="15.75" customHeight="1">
      <c r="A220" s="75">
        <v>217</v>
      </c>
      <c r="B220" s="94" t="s">
        <v>2579</v>
      </c>
      <c r="C220" s="95" t="s">
        <v>4067</v>
      </c>
      <c r="D220" s="96" t="s">
        <v>3831</v>
      </c>
      <c r="E220" s="97"/>
      <c r="F220" s="97"/>
      <c r="G220" s="98" t="s">
        <v>3199</v>
      </c>
      <c r="H220" s="98" t="s">
        <v>9757</v>
      </c>
      <c r="I220" s="99" t="s">
        <v>9931</v>
      </c>
      <c r="J220" s="100">
        <v>45134</v>
      </c>
      <c r="K220" s="94">
        <v>1</v>
      </c>
      <c r="L220" s="116"/>
    </row>
    <row r="221" spans="1:12" ht="15.75" customHeight="1">
      <c r="A221" s="84">
        <v>218</v>
      </c>
      <c r="B221" s="85" t="s">
        <v>2548</v>
      </c>
      <c r="C221" s="86" t="s">
        <v>4062</v>
      </c>
      <c r="D221" s="87" t="s">
        <v>4047</v>
      </c>
      <c r="E221" s="89"/>
      <c r="F221" s="89" t="s">
        <v>2556</v>
      </c>
      <c r="G221" s="89" t="s">
        <v>3995</v>
      </c>
      <c r="H221" s="89" t="s">
        <v>9929</v>
      </c>
      <c r="I221" s="104" t="s">
        <v>9932</v>
      </c>
      <c r="J221" s="153">
        <v>45134.479140000003</v>
      </c>
      <c r="K221" s="85">
        <v>1</v>
      </c>
      <c r="L221" s="117">
        <v>2024</v>
      </c>
    </row>
    <row r="222" spans="1:12" ht="15.75" customHeight="1">
      <c r="A222" s="75">
        <v>219</v>
      </c>
      <c r="B222" s="94" t="s">
        <v>2548</v>
      </c>
      <c r="C222" s="95" t="s">
        <v>4059</v>
      </c>
      <c r="D222" s="96" t="s">
        <v>4060</v>
      </c>
      <c r="E222" s="98"/>
      <c r="F222" s="98" t="s">
        <v>2562</v>
      </c>
      <c r="G222" s="98" t="s">
        <v>3995</v>
      </c>
      <c r="H222" s="98" t="s">
        <v>2555</v>
      </c>
      <c r="I222" s="99" t="s">
        <v>9933</v>
      </c>
      <c r="J222" s="154">
        <v>45135</v>
      </c>
      <c r="K222" s="94">
        <v>1</v>
      </c>
      <c r="L222" s="103">
        <v>2024</v>
      </c>
    </row>
    <row r="223" spans="1:12" ht="15.75" customHeight="1">
      <c r="A223" s="84">
        <v>220</v>
      </c>
      <c r="B223" s="85" t="s">
        <v>2427</v>
      </c>
      <c r="C223" s="86" t="s">
        <v>4122</v>
      </c>
      <c r="D223" s="87" t="s">
        <v>4123</v>
      </c>
      <c r="E223" s="88"/>
      <c r="F223" s="88"/>
      <c r="G223" s="89" t="s">
        <v>4124</v>
      </c>
      <c r="H223" s="89" t="s">
        <v>9859</v>
      </c>
      <c r="I223" s="104" t="s">
        <v>9934</v>
      </c>
      <c r="J223" s="91">
        <v>45135</v>
      </c>
      <c r="K223" s="85">
        <v>1</v>
      </c>
      <c r="L223" s="93"/>
    </row>
    <row r="224" spans="1:12" ht="15.75" customHeight="1">
      <c r="A224" s="75">
        <v>221</v>
      </c>
      <c r="B224" s="94" t="s">
        <v>2427</v>
      </c>
      <c r="C224" s="95" t="s">
        <v>4125</v>
      </c>
      <c r="D224" s="96" t="s">
        <v>4123</v>
      </c>
      <c r="E224" s="97"/>
      <c r="F224" s="97"/>
      <c r="G224" s="98" t="s">
        <v>4126</v>
      </c>
      <c r="H224" s="98" t="s">
        <v>9859</v>
      </c>
      <c r="I224" s="99" t="s">
        <v>9935</v>
      </c>
      <c r="J224" s="100">
        <v>45135</v>
      </c>
      <c r="K224" s="94">
        <v>1</v>
      </c>
      <c r="L224" s="116"/>
    </row>
    <row r="225" spans="1:12" ht="15.75" customHeight="1">
      <c r="A225" s="84">
        <v>222</v>
      </c>
      <c r="B225" s="85" t="s">
        <v>2442</v>
      </c>
      <c r="C225" s="86" t="s">
        <v>4128</v>
      </c>
      <c r="D225" s="87" t="s">
        <v>3073</v>
      </c>
      <c r="E225" s="88"/>
      <c r="F225" s="89" t="s">
        <v>2378</v>
      </c>
      <c r="G225" s="89" t="s">
        <v>3360</v>
      </c>
      <c r="H225" s="89" t="s">
        <v>9705</v>
      </c>
      <c r="I225" s="104" t="s">
        <v>9936</v>
      </c>
      <c r="J225" s="91">
        <v>45135</v>
      </c>
      <c r="K225" s="85">
        <v>1</v>
      </c>
      <c r="L225" s="93"/>
    </row>
    <row r="226" spans="1:12" ht="15.75" customHeight="1">
      <c r="A226" s="75">
        <v>223</v>
      </c>
      <c r="B226" s="94" t="s">
        <v>2442</v>
      </c>
      <c r="C226" s="95" t="s">
        <v>4127</v>
      </c>
      <c r="D226" s="96" t="s">
        <v>3362</v>
      </c>
      <c r="E226" s="97"/>
      <c r="F226" s="97"/>
      <c r="G226" s="98" t="s">
        <v>3360</v>
      </c>
      <c r="H226" s="98" t="s">
        <v>9705</v>
      </c>
      <c r="I226" s="99" t="s">
        <v>9937</v>
      </c>
      <c r="J226" s="100">
        <v>45135</v>
      </c>
      <c r="K226" s="94">
        <v>1</v>
      </c>
      <c r="L226" s="116"/>
    </row>
    <row r="227" spans="1:12" ht="15.75" customHeight="1">
      <c r="A227" s="84">
        <v>224</v>
      </c>
      <c r="B227" s="85" t="s">
        <v>2442</v>
      </c>
      <c r="C227" s="86" t="s">
        <v>4129</v>
      </c>
      <c r="D227" s="87" t="s">
        <v>3362</v>
      </c>
      <c r="E227" s="88"/>
      <c r="F227" s="89" t="s">
        <v>37</v>
      </c>
      <c r="G227" s="89" t="s">
        <v>3360</v>
      </c>
      <c r="H227" s="89" t="s">
        <v>9705</v>
      </c>
      <c r="I227" s="104" t="s">
        <v>9938</v>
      </c>
      <c r="J227" s="91">
        <v>45135</v>
      </c>
      <c r="K227" s="85">
        <v>1</v>
      </c>
      <c r="L227" s="93"/>
    </row>
    <row r="228" spans="1:12" ht="15.75" customHeight="1">
      <c r="A228" s="75">
        <v>225</v>
      </c>
      <c r="B228" s="94" t="s">
        <v>23</v>
      </c>
      <c r="C228" s="95" t="s">
        <v>4145</v>
      </c>
      <c r="D228" s="96" t="s">
        <v>4146</v>
      </c>
      <c r="E228" s="97"/>
      <c r="F228" s="98" t="s">
        <v>2530</v>
      </c>
      <c r="G228" s="98" t="s">
        <v>4147</v>
      </c>
      <c r="H228" s="98" t="s">
        <v>9939</v>
      </c>
      <c r="I228" s="99" t="s">
        <v>9940</v>
      </c>
      <c r="J228" s="100">
        <v>45135</v>
      </c>
      <c r="K228" s="94">
        <v>1</v>
      </c>
      <c r="L228" s="116"/>
    </row>
    <row r="229" spans="1:12" ht="15.75" customHeight="1">
      <c r="A229" s="84">
        <v>226</v>
      </c>
      <c r="B229" s="85" t="s">
        <v>699</v>
      </c>
      <c r="C229" s="86" t="s">
        <v>4165</v>
      </c>
      <c r="D229" s="87" t="s">
        <v>4166</v>
      </c>
      <c r="E229" s="88"/>
      <c r="F229" s="88"/>
      <c r="G229" s="89" t="s">
        <v>4167</v>
      </c>
      <c r="H229" s="89" t="s">
        <v>9941</v>
      </c>
      <c r="I229" s="90">
        <v>8800016152023</v>
      </c>
      <c r="J229" s="91">
        <v>45135</v>
      </c>
      <c r="K229" s="92">
        <v>1</v>
      </c>
      <c r="L229" s="117">
        <v>2024</v>
      </c>
    </row>
    <row r="230" spans="1:12" ht="15.75" customHeight="1">
      <c r="A230" s="75">
        <v>227</v>
      </c>
      <c r="B230" s="94" t="s">
        <v>23</v>
      </c>
      <c r="C230" s="95" t="s">
        <v>4169</v>
      </c>
      <c r="D230" s="96" t="s">
        <v>4170</v>
      </c>
      <c r="E230" s="97"/>
      <c r="F230" s="98" t="s">
        <v>2443</v>
      </c>
      <c r="G230" s="98" t="s">
        <v>4171</v>
      </c>
      <c r="H230" s="98" t="s">
        <v>9783</v>
      </c>
      <c r="I230" s="99" t="s">
        <v>9942</v>
      </c>
      <c r="J230" s="100">
        <v>45135</v>
      </c>
      <c r="K230" s="94">
        <v>1</v>
      </c>
      <c r="L230" s="118">
        <v>2024</v>
      </c>
    </row>
    <row r="231" spans="1:12" ht="15.75" customHeight="1">
      <c r="A231" s="84">
        <v>228</v>
      </c>
      <c r="B231" s="85" t="s">
        <v>2548</v>
      </c>
      <c r="C231" s="86" t="s">
        <v>4180</v>
      </c>
      <c r="D231" s="87" t="s">
        <v>4181</v>
      </c>
      <c r="E231" s="88"/>
      <c r="F231" s="89" t="s">
        <v>2559</v>
      </c>
      <c r="G231" s="89" t="s">
        <v>4182</v>
      </c>
      <c r="H231" s="89" t="s">
        <v>9929</v>
      </c>
      <c r="I231" s="104" t="s">
        <v>9943</v>
      </c>
      <c r="J231" s="91">
        <v>45135</v>
      </c>
      <c r="K231" s="85">
        <v>1</v>
      </c>
      <c r="L231" s="117"/>
    </row>
    <row r="232" spans="1:12" ht="15.75" customHeight="1">
      <c r="A232" s="75">
        <v>229</v>
      </c>
      <c r="B232" s="94" t="s">
        <v>2579</v>
      </c>
      <c r="C232" s="95" t="s">
        <v>4194</v>
      </c>
      <c r="D232" s="96" t="s">
        <v>4195</v>
      </c>
      <c r="E232" s="97"/>
      <c r="F232" s="97"/>
      <c r="G232" s="98" t="s">
        <v>2593</v>
      </c>
      <c r="H232" s="98" t="s">
        <v>9831</v>
      </c>
      <c r="I232" s="99" t="s">
        <v>9944</v>
      </c>
      <c r="J232" s="100">
        <v>45135</v>
      </c>
      <c r="K232" s="94">
        <v>1</v>
      </c>
      <c r="L232" s="118">
        <v>2024</v>
      </c>
    </row>
    <row r="233" spans="1:12" ht="15.75" customHeight="1">
      <c r="A233" s="84">
        <v>230</v>
      </c>
      <c r="B233" s="85" t="s">
        <v>2579</v>
      </c>
      <c r="C233" s="86" t="s">
        <v>4198</v>
      </c>
      <c r="D233" s="87" t="s">
        <v>4199</v>
      </c>
      <c r="E233" s="88"/>
      <c r="F233" s="88"/>
      <c r="G233" s="89" t="s">
        <v>2584</v>
      </c>
      <c r="H233" s="89" t="s">
        <v>9757</v>
      </c>
      <c r="I233" s="104" t="s">
        <v>9945</v>
      </c>
      <c r="J233" s="91">
        <v>45135</v>
      </c>
      <c r="K233" s="85">
        <v>1</v>
      </c>
      <c r="L233" s="117">
        <v>2024</v>
      </c>
    </row>
    <row r="234" spans="1:12" ht="15.75" customHeight="1">
      <c r="A234" s="75">
        <v>231</v>
      </c>
      <c r="B234" s="94" t="s">
        <v>2050</v>
      </c>
      <c r="C234" s="95" t="s">
        <v>4202</v>
      </c>
      <c r="D234" s="96" t="s">
        <v>4203</v>
      </c>
      <c r="E234" s="149" t="s">
        <v>9946</v>
      </c>
      <c r="F234" s="149" t="s">
        <v>1250</v>
      </c>
      <c r="G234" s="98" t="s">
        <v>2604</v>
      </c>
      <c r="H234" s="98" t="s">
        <v>9733</v>
      </c>
      <c r="I234" s="99" t="s">
        <v>9947</v>
      </c>
      <c r="J234" s="100">
        <v>45135</v>
      </c>
      <c r="K234" s="94">
        <v>1</v>
      </c>
      <c r="L234" s="118">
        <v>2024</v>
      </c>
    </row>
    <row r="235" spans="1:12" ht="15.75" customHeight="1">
      <c r="A235" s="84">
        <v>232</v>
      </c>
      <c r="B235" s="85" t="s">
        <v>2050</v>
      </c>
      <c r="C235" s="86" t="s">
        <v>4204</v>
      </c>
      <c r="D235" s="87" t="s">
        <v>4205</v>
      </c>
      <c r="E235" s="146" t="s">
        <v>9946</v>
      </c>
      <c r="F235" s="146" t="s">
        <v>2606</v>
      </c>
      <c r="G235" s="89" t="s">
        <v>2604</v>
      </c>
      <c r="H235" s="89" t="s">
        <v>9733</v>
      </c>
      <c r="I235" s="104" t="s">
        <v>9948</v>
      </c>
      <c r="J235" s="91">
        <v>45135</v>
      </c>
      <c r="K235" s="85">
        <v>1</v>
      </c>
      <c r="L235" s="117">
        <v>2024</v>
      </c>
    </row>
    <row r="236" spans="1:12" ht="15.75" customHeight="1">
      <c r="A236" s="75">
        <v>233</v>
      </c>
      <c r="B236" s="94" t="s">
        <v>699</v>
      </c>
      <c r="C236" s="95" t="s">
        <v>4159</v>
      </c>
      <c r="D236" s="96" t="s">
        <v>4160</v>
      </c>
      <c r="E236" s="97"/>
      <c r="F236" s="97"/>
      <c r="G236" s="98" t="s">
        <v>4161</v>
      </c>
      <c r="H236" s="98" t="s">
        <v>9941</v>
      </c>
      <c r="I236" s="103">
        <v>8800016132023</v>
      </c>
      <c r="J236" s="100">
        <v>45135</v>
      </c>
      <c r="K236" s="82">
        <v>1</v>
      </c>
      <c r="L236" s="118">
        <v>2024</v>
      </c>
    </row>
    <row r="237" spans="1:12" ht="15.75" customHeight="1">
      <c r="A237" s="84">
        <v>234</v>
      </c>
      <c r="B237" s="85" t="s">
        <v>699</v>
      </c>
      <c r="C237" s="86" t="s">
        <v>4150</v>
      </c>
      <c r="D237" s="87" t="s">
        <v>4151</v>
      </c>
      <c r="E237" s="88"/>
      <c r="F237" s="88"/>
      <c r="G237" s="89" t="s">
        <v>4152</v>
      </c>
      <c r="H237" s="89" t="s">
        <v>9941</v>
      </c>
      <c r="I237" s="90">
        <v>8800016162023</v>
      </c>
      <c r="J237" s="91">
        <v>45135</v>
      </c>
      <c r="K237" s="92">
        <v>1</v>
      </c>
      <c r="L237" s="117">
        <v>2024</v>
      </c>
    </row>
    <row r="238" spans="1:12" ht="15.75" customHeight="1">
      <c r="A238" s="75">
        <v>235</v>
      </c>
      <c r="B238" s="94" t="s">
        <v>2377</v>
      </c>
      <c r="C238" s="95" t="s">
        <v>4246</v>
      </c>
      <c r="D238" s="96" t="s">
        <v>4247</v>
      </c>
      <c r="E238" s="97"/>
      <c r="F238" s="97"/>
      <c r="G238" s="98" t="s">
        <v>4248</v>
      </c>
      <c r="H238" s="98" t="s">
        <v>9949</v>
      </c>
      <c r="I238" s="99" t="s">
        <v>9950</v>
      </c>
      <c r="J238" s="100">
        <v>45136</v>
      </c>
      <c r="K238" s="94">
        <v>1</v>
      </c>
      <c r="L238" s="116"/>
    </row>
    <row r="239" spans="1:12" ht="15.75" customHeight="1">
      <c r="A239" s="84">
        <v>236</v>
      </c>
      <c r="B239" s="85" t="s">
        <v>2377</v>
      </c>
      <c r="C239" s="86" t="s">
        <v>4254</v>
      </c>
      <c r="D239" s="87" t="s">
        <v>4255</v>
      </c>
      <c r="E239" s="88"/>
      <c r="F239" s="88"/>
      <c r="G239" s="89" t="s">
        <v>4248</v>
      </c>
      <c r="H239" s="89" t="s">
        <v>9949</v>
      </c>
      <c r="I239" s="104" t="s">
        <v>9951</v>
      </c>
      <c r="J239" s="91">
        <v>45136</v>
      </c>
      <c r="K239" s="85">
        <v>1</v>
      </c>
      <c r="L239" s="93"/>
    </row>
    <row r="240" spans="1:12" ht="15.75" customHeight="1">
      <c r="A240" s="75">
        <v>237</v>
      </c>
      <c r="B240" s="94" t="s">
        <v>2377</v>
      </c>
      <c r="C240" s="95" t="s">
        <v>4252</v>
      </c>
      <c r="D240" s="96" t="s">
        <v>4253</v>
      </c>
      <c r="E240" s="97"/>
      <c r="F240" s="97"/>
      <c r="G240" s="98" t="s">
        <v>4248</v>
      </c>
      <c r="H240" s="97"/>
      <c r="I240" s="99" t="s">
        <v>9952</v>
      </c>
      <c r="J240" s="100">
        <v>45136</v>
      </c>
      <c r="K240" s="94">
        <v>1</v>
      </c>
      <c r="L240" s="116"/>
    </row>
    <row r="241" spans="1:12" ht="15.75" customHeight="1">
      <c r="A241" s="84">
        <v>238</v>
      </c>
      <c r="B241" s="85" t="s">
        <v>2495</v>
      </c>
      <c r="C241" s="86" t="s">
        <v>4256</v>
      </c>
      <c r="D241" s="87" t="s">
        <v>4257</v>
      </c>
      <c r="E241" s="88"/>
      <c r="F241" s="88"/>
      <c r="G241" s="89" t="s">
        <v>3973</v>
      </c>
      <c r="H241" s="89" t="s">
        <v>9833</v>
      </c>
      <c r="I241" s="104" t="s">
        <v>9953</v>
      </c>
      <c r="J241" s="91">
        <v>45136</v>
      </c>
      <c r="K241" s="85">
        <v>1</v>
      </c>
      <c r="L241" s="93"/>
    </row>
    <row r="242" spans="1:12" ht="15.75" customHeight="1">
      <c r="A242" s="75">
        <v>239</v>
      </c>
      <c r="B242" s="94" t="s">
        <v>2495</v>
      </c>
      <c r="C242" s="95" t="s">
        <v>4258</v>
      </c>
      <c r="D242" s="96" t="s">
        <v>4259</v>
      </c>
      <c r="E242" s="97"/>
      <c r="F242" s="97"/>
      <c r="G242" s="98" t="s">
        <v>3973</v>
      </c>
      <c r="H242" s="98" t="s">
        <v>9833</v>
      </c>
      <c r="I242" s="99" t="s">
        <v>9954</v>
      </c>
      <c r="J242" s="100">
        <v>45136</v>
      </c>
      <c r="K242" s="94">
        <v>1</v>
      </c>
      <c r="L242" s="116"/>
    </row>
    <row r="243" spans="1:12" ht="15.75" customHeight="1">
      <c r="A243" s="84">
        <v>240</v>
      </c>
      <c r="B243" s="85" t="s">
        <v>2495</v>
      </c>
      <c r="C243" s="86" t="s">
        <v>4260</v>
      </c>
      <c r="D243" s="87" t="s">
        <v>4261</v>
      </c>
      <c r="E243" s="88"/>
      <c r="F243" s="88"/>
      <c r="G243" s="89" t="s">
        <v>3973</v>
      </c>
      <c r="H243" s="89" t="s">
        <v>9833</v>
      </c>
      <c r="I243" s="104" t="s">
        <v>9955</v>
      </c>
      <c r="J243" s="91">
        <v>45136</v>
      </c>
      <c r="K243" s="85">
        <v>1</v>
      </c>
      <c r="L243" s="93"/>
    </row>
    <row r="244" spans="1:12" ht="15.75" customHeight="1">
      <c r="A244" s="75">
        <v>241</v>
      </c>
      <c r="B244" s="94" t="s">
        <v>699</v>
      </c>
      <c r="C244" s="95" t="s">
        <v>4270</v>
      </c>
      <c r="D244" s="96" t="s">
        <v>4271</v>
      </c>
      <c r="E244" s="97"/>
      <c r="F244" s="97"/>
      <c r="G244" s="98" t="s">
        <v>4272</v>
      </c>
      <c r="H244" s="98" t="s">
        <v>9782</v>
      </c>
      <c r="I244" s="103">
        <v>8800016932023</v>
      </c>
      <c r="J244" s="100">
        <v>45136</v>
      </c>
      <c r="K244" s="82">
        <v>1</v>
      </c>
      <c r="L244" s="116"/>
    </row>
    <row r="245" spans="1:12" ht="15.75" customHeight="1">
      <c r="A245" s="84">
        <v>242</v>
      </c>
      <c r="B245" s="85" t="s">
        <v>699</v>
      </c>
      <c r="C245" s="86" t="s">
        <v>4262</v>
      </c>
      <c r="D245" s="87" t="s">
        <v>4263</v>
      </c>
      <c r="E245" s="88"/>
      <c r="F245" s="88"/>
      <c r="G245" s="89" t="s">
        <v>4264</v>
      </c>
      <c r="H245" s="89" t="s">
        <v>9782</v>
      </c>
      <c r="I245" s="90">
        <v>8800016942023</v>
      </c>
      <c r="J245" s="91">
        <v>45136</v>
      </c>
      <c r="K245" s="92">
        <v>1</v>
      </c>
      <c r="L245" s="93"/>
    </row>
    <row r="246" spans="1:12" ht="15.75" customHeight="1">
      <c r="A246" s="75">
        <v>243</v>
      </c>
      <c r="B246" s="94" t="s">
        <v>699</v>
      </c>
      <c r="C246" s="95" t="s">
        <v>4324</v>
      </c>
      <c r="D246" s="96" t="s">
        <v>4325</v>
      </c>
      <c r="E246" s="97"/>
      <c r="F246" s="97"/>
      <c r="G246" s="98" t="s">
        <v>4326</v>
      </c>
      <c r="H246" s="98" t="s">
        <v>9782</v>
      </c>
      <c r="I246" s="103">
        <v>8800017162023</v>
      </c>
      <c r="J246" s="100">
        <v>45137</v>
      </c>
      <c r="K246" s="82">
        <v>1</v>
      </c>
      <c r="L246" s="118">
        <v>2024</v>
      </c>
    </row>
    <row r="247" spans="1:12" ht="15.75" customHeight="1">
      <c r="A247" s="84">
        <v>244</v>
      </c>
      <c r="B247" s="85" t="s">
        <v>699</v>
      </c>
      <c r="C247" s="86" t="s">
        <v>4288</v>
      </c>
      <c r="D247" s="87" t="s">
        <v>4289</v>
      </c>
      <c r="E247" s="88"/>
      <c r="F247" s="88"/>
      <c r="G247" s="89" t="s">
        <v>4290</v>
      </c>
      <c r="H247" s="89" t="s">
        <v>9892</v>
      </c>
      <c r="I247" s="90">
        <v>8800017232023</v>
      </c>
      <c r="J247" s="91">
        <v>45137</v>
      </c>
      <c r="K247" s="92">
        <v>1</v>
      </c>
      <c r="L247" s="117">
        <v>2024</v>
      </c>
    </row>
    <row r="248" spans="1:12" ht="15.75" customHeight="1">
      <c r="A248" s="75">
        <v>245</v>
      </c>
      <c r="B248" s="94" t="s">
        <v>699</v>
      </c>
      <c r="C248" s="95" t="s">
        <v>4279</v>
      </c>
      <c r="D248" s="96" t="s">
        <v>4280</v>
      </c>
      <c r="E248" s="97"/>
      <c r="F248" s="97"/>
      <c r="G248" s="98" t="s">
        <v>4281</v>
      </c>
      <c r="H248" s="98" t="s">
        <v>9941</v>
      </c>
      <c r="I248" s="103">
        <v>8800017082023</v>
      </c>
      <c r="J248" s="100">
        <v>45137</v>
      </c>
      <c r="K248" s="82">
        <v>1</v>
      </c>
      <c r="L248" s="118">
        <v>2024</v>
      </c>
    </row>
    <row r="249" spans="1:12" ht="15.75" customHeight="1">
      <c r="A249" s="84">
        <v>246</v>
      </c>
      <c r="B249" s="85" t="s">
        <v>2050</v>
      </c>
      <c r="C249" s="86" t="s">
        <v>4339</v>
      </c>
      <c r="D249" s="87" t="s">
        <v>4340</v>
      </c>
      <c r="E249" s="156" t="s">
        <v>9786</v>
      </c>
      <c r="F249" s="156" t="s">
        <v>9956</v>
      </c>
      <c r="G249" s="89" t="s">
        <v>4334</v>
      </c>
      <c r="H249" s="89" t="s">
        <v>9957</v>
      </c>
      <c r="I249" s="104" t="s">
        <v>9958</v>
      </c>
      <c r="J249" s="91">
        <v>45137</v>
      </c>
      <c r="K249" s="85">
        <v>1</v>
      </c>
      <c r="L249" s="117">
        <v>2024</v>
      </c>
    </row>
    <row r="250" spans="1:12" ht="15.75" customHeight="1">
      <c r="A250" s="75">
        <v>247</v>
      </c>
      <c r="B250" s="94" t="s">
        <v>29</v>
      </c>
      <c r="C250" s="95" t="s">
        <v>4348</v>
      </c>
      <c r="D250" s="96" t="s">
        <v>9959</v>
      </c>
      <c r="E250" s="97"/>
      <c r="F250" s="98" t="s">
        <v>31</v>
      </c>
      <c r="G250" s="98" t="s">
        <v>4343</v>
      </c>
      <c r="H250" s="98" t="s">
        <v>9772</v>
      </c>
      <c r="I250" s="99" t="s">
        <v>9960</v>
      </c>
      <c r="J250" s="100">
        <v>45138</v>
      </c>
      <c r="K250" s="94">
        <v>1</v>
      </c>
      <c r="L250" s="118">
        <v>2024</v>
      </c>
    </row>
    <row r="251" spans="1:12" ht="15.75" customHeight="1">
      <c r="A251" s="84">
        <v>248</v>
      </c>
      <c r="B251" s="85" t="s">
        <v>2427</v>
      </c>
      <c r="C251" s="86" t="s">
        <v>4369</v>
      </c>
      <c r="D251" s="87" t="s">
        <v>4370</v>
      </c>
      <c r="E251" s="88"/>
      <c r="F251" s="88"/>
      <c r="G251" s="89" t="s">
        <v>4371</v>
      </c>
      <c r="H251" s="89" t="s">
        <v>9859</v>
      </c>
      <c r="I251" s="104" t="s">
        <v>9961</v>
      </c>
      <c r="J251" s="91">
        <v>45138</v>
      </c>
      <c r="K251" s="85">
        <v>1</v>
      </c>
      <c r="L251" s="93"/>
    </row>
    <row r="252" spans="1:12" ht="15.75" customHeight="1">
      <c r="A252" s="75">
        <v>249</v>
      </c>
      <c r="B252" s="94" t="s">
        <v>2427</v>
      </c>
      <c r="C252" s="95" t="s">
        <v>4366</v>
      </c>
      <c r="D252" s="96" t="s">
        <v>4367</v>
      </c>
      <c r="E252" s="97"/>
      <c r="F252" s="97"/>
      <c r="G252" s="98" t="s">
        <v>4368</v>
      </c>
      <c r="H252" s="98" t="s">
        <v>9859</v>
      </c>
      <c r="I252" s="99" t="s">
        <v>9962</v>
      </c>
      <c r="J252" s="100">
        <v>45138</v>
      </c>
      <c r="K252" s="94">
        <v>1</v>
      </c>
      <c r="L252" s="116"/>
    </row>
    <row r="253" spans="1:12" ht="15.75" customHeight="1">
      <c r="A253" s="84">
        <v>250</v>
      </c>
      <c r="B253" s="85" t="s">
        <v>2427</v>
      </c>
      <c r="C253" s="86" t="s">
        <v>4376</v>
      </c>
      <c r="D253" s="87" t="s">
        <v>4377</v>
      </c>
      <c r="E253" s="88"/>
      <c r="F253" s="88"/>
      <c r="G253" s="89" t="s">
        <v>4378</v>
      </c>
      <c r="H253" s="89" t="s">
        <v>9963</v>
      </c>
      <c r="I253" s="104" t="s">
        <v>9964</v>
      </c>
      <c r="J253" s="91">
        <v>45138</v>
      </c>
      <c r="K253" s="85">
        <v>1</v>
      </c>
      <c r="L253" s="93"/>
    </row>
    <row r="254" spans="1:12" ht="15.75" customHeight="1">
      <c r="A254" s="75">
        <v>251</v>
      </c>
      <c r="B254" s="94" t="s">
        <v>2485</v>
      </c>
      <c r="C254" s="95" t="s">
        <v>4398</v>
      </c>
      <c r="D254" s="96" t="s">
        <v>4399</v>
      </c>
      <c r="E254" s="97"/>
      <c r="F254" s="97"/>
      <c r="G254" s="98" t="s">
        <v>4400</v>
      </c>
      <c r="H254" s="98" t="s">
        <v>9922</v>
      </c>
      <c r="I254" s="99" t="s">
        <v>9965</v>
      </c>
      <c r="J254" s="100">
        <v>45138</v>
      </c>
      <c r="K254" s="94">
        <v>1</v>
      </c>
      <c r="L254" s="116"/>
    </row>
    <row r="255" spans="1:12" ht="15.75" customHeight="1">
      <c r="A255" s="84">
        <v>252</v>
      </c>
      <c r="B255" s="85" t="s">
        <v>2485</v>
      </c>
      <c r="C255" s="86" t="s">
        <v>4401</v>
      </c>
      <c r="D255" s="87" t="s">
        <v>4399</v>
      </c>
      <c r="E255" s="88"/>
      <c r="F255" s="88"/>
      <c r="G255" s="89" t="s">
        <v>4400</v>
      </c>
      <c r="H255" s="89" t="s">
        <v>9922</v>
      </c>
      <c r="I255" s="104" t="s">
        <v>9966</v>
      </c>
      <c r="J255" s="91">
        <v>45138</v>
      </c>
      <c r="K255" s="85">
        <v>1</v>
      </c>
      <c r="L255" s="93"/>
    </row>
    <row r="256" spans="1:12" ht="15.75" customHeight="1">
      <c r="A256" s="75">
        <v>253</v>
      </c>
      <c r="B256" s="94" t="s">
        <v>2485</v>
      </c>
      <c r="C256" s="95" t="s">
        <v>4402</v>
      </c>
      <c r="D256" s="96" t="s">
        <v>4026</v>
      </c>
      <c r="E256" s="97"/>
      <c r="F256" s="97"/>
      <c r="G256" s="98" t="s">
        <v>4027</v>
      </c>
      <c r="H256" s="98" t="s">
        <v>9967</v>
      </c>
      <c r="I256" s="99" t="s">
        <v>9968</v>
      </c>
      <c r="J256" s="100">
        <v>45138</v>
      </c>
      <c r="K256" s="94">
        <v>1</v>
      </c>
      <c r="L256" s="116"/>
    </row>
    <row r="257" spans="1:12" ht="15.75" customHeight="1">
      <c r="A257" s="84">
        <v>254</v>
      </c>
      <c r="B257" s="85" t="s">
        <v>2485</v>
      </c>
      <c r="C257" s="86" t="s">
        <v>4403</v>
      </c>
      <c r="D257" s="87" t="s">
        <v>4026</v>
      </c>
      <c r="E257" s="88"/>
      <c r="F257" s="88"/>
      <c r="G257" s="89" t="s">
        <v>4027</v>
      </c>
      <c r="H257" s="89" t="s">
        <v>9967</v>
      </c>
      <c r="I257" s="104" t="s">
        <v>9969</v>
      </c>
      <c r="J257" s="91">
        <v>45138</v>
      </c>
      <c r="K257" s="85">
        <v>1</v>
      </c>
      <c r="L257" s="93"/>
    </row>
    <row r="258" spans="1:12" ht="15.75" customHeight="1">
      <c r="A258" s="75">
        <v>255</v>
      </c>
      <c r="B258" s="94" t="s">
        <v>23</v>
      </c>
      <c r="C258" s="95" t="s">
        <v>4415</v>
      </c>
      <c r="D258" s="96" t="s">
        <v>4149</v>
      </c>
      <c r="E258" s="97"/>
      <c r="F258" s="98" t="s">
        <v>2537</v>
      </c>
      <c r="G258" s="98" t="s">
        <v>3779</v>
      </c>
      <c r="H258" s="98" t="s">
        <v>9783</v>
      </c>
      <c r="I258" s="99" t="s">
        <v>9970</v>
      </c>
      <c r="J258" s="100">
        <v>45138</v>
      </c>
      <c r="K258" s="94">
        <v>1</v>
      </c>
      <c r="L258" s="118">
        <v>2024</v>
      </c>
    </row>
    <row r="259" spans="1:12" ht="15.75" customHeight="1">
      <c r="A259" s="84">
        <v>256</v>
      </c>
      <c r="B259" s="85" t="s">
        <v>699</v>
      </c>
      <c r="C259" s="86" t="s">
        <v>4416</v>
      </c>
      <c r="D259" s="87" t="s">
        <v>4417</v>
      </c>
      <c r="E259" s="88"/>
      <c r="F259" s="88"/>
      <c r="G259" s="89" t="s">
        <v>4418</v>
      </c>
      <c r="H259" s="89" t="s">
        <v>9941</v>
      </c>
      <c r="I259" s="90">
        <v>8800017672023</v>
      </c>
      <c r="J259" s="91">
        <v>45138</v>
      </c>
      <c r="K259" s="92">
        <v>1</v>
      </c>
      <c r="L259" s="93"/>
    </row>
    <row r="260" spans="1:12" ht="15.75" customHeight="1">
      <c r="A260" s="75">
        <v>257</v>
      </c>
      <c r="B260" s="94" t="s">
        <v>23</v>
      </c>
      <c r="C260" s="95" t="s">
        <v>4423</v>
      </c>
      <c r="D260" s="96" t="s">
        <v>4424</v>
      </c>
      <c r="E260" s="97"/>
      <c r="F260" s="98" t="s">
        <v>2532</v>
      </c>
      <c r="G260" s="98" t="s">
        <v>4425</v>
      </c>
      <c r="H260" s="98" t="s">
        <v>9971</v>
      </c>
      <c r="I260" s="99" t="s">
        <v>9972</v>
      </c>
      <c r="J260" s="100">
        <v>45138</v>
      </c>
      <c r="K260" s="94">
        <v>1</v>
      </c>
      <c r="L260" s="118">
        <v>2024</v>
      </c>
    </row>
    <row r="261" spans="1:12" ht="15.75" customHeight="1">
      <c r="A261" s="84">
        <v>258</v>
      </c>
      <c r="B261" s="85" t="s">
        <v>2050</v>
      </c>
      <c r="C261" s="86" t="s">
        <v>4434</v>
      </c>
      <c r="D261" s="87" t="s">
        <v>4435</v>
      </c>
      <c r="E261" s="156" t="s">
        <v>9786</v>
      </c>
      <c r="F261" s="156" t="s">
        <v>9973</v>
      </c>
      <c r="G261" s="89" t="s">
        <v>2619</v>
      </c>
      <c r="H261" s="89" t="s">
        <v>9957</v>
      </c>
      <c r="I261" s="104" t="s">
        <v>9974</v>
      </c>
      <c r="J261" s="91">
        <v>45138</v>
      </c>
      <c r="K261" s="85">
        <v>1</v>
      </c>
      <c r="L261" s="117">
        <v>2024</v>
      </c>
    </row>
    <row r="262" spans="1:12" ht="15.75" customHeight="1">
      <c r="A262" s="75">
        <v>259</v>
      </c>
      <c r="B262" s="94" t="s">
        <v>2427</v>
      </c>
      <c r="C262" s="95" t="s">
        <v>4464</v>
      </c>
      <c r="D262" s="96" t="s">
        <v>4465</v>
      </c>
      <c r="E262" s="97"/>
      <c r="F262" s="97"/>
      <c r="G262" s="98" t="s">
        <v>4368</v>
      </c>
      <c r="H262" s="98" t="s">
        <v>9859</v>
      </c>
      <c r="I262" s="99" t="s">
        <v>9975</v>
      </c>
      <c r="J262" s="100">
        <v>45139</v>
      </c>
      <c r="K262" s="94">
        <v>1</v>
      </c>
      <c r="L262" s="116"/>
    </row>
    <row r="263" spans="1:12" ht="15.75" customHeight="1">
      <c r="A263" s="84">
        <v>260</v>
      </c>
      <c r="B263" s="85" t="s">
        <v>2427</v>
      </c>
      <c r="C263" s="86" t="s">
        <v>4472</v>
      </c>
      <c r="D263" s="87" t="s">
        <v>4367</v>
      </c>
      <c r="E263" s="88"/>
      <c r="F263" s="88"/>
      <c r="G263" s="89" t="s">
        <v>4368</v>
      </c>
      <c r="H263" s="89" t="s">
        <v>9859</v>
      </c>
      <c r="I263" s="104" t="s">
        <v>9976</v>
      </c>
      <c r="J263" s="91">
        <v>45139</v>
      </c>
      <c r="K263" s="85">
        <v>1</v>
      </c>
      <c r="L263" s="93"/>
    </row>
    <row r="264" spans="1:12" ht="15.75" customHeight="1">
      <c r="A264" s="75">
        <v>261</v>
      </c>
      <c r="B264" s="94" t="s">
        <v>2495</v>
      </c>
      <c r="C264" s="95" t="s">
        <v>4475</v>
      </c>
      <c r="D264" s="96" t="s">
        <v>4476</v>
      </c>
      <c r="E264" s="97"/>
      <c r="F264" s="97"/>
      <c r="G264" s="98" t="s">
        <v>4477</v>
      </c>
      <c r="H264" s="98" t="s">
        <v>9833</v>
      </c>
      <c r="I264" s="99" t="s">
        <v>9977</v>
      </c>
      <c r="J264" s="100">
        <v>45139</v>
      </c>
      <c r="K264" s="94">
        <v>1</v>
      </c>
      <c r="L264" s="116"/>
    </row>
    <row r="265" spans="1:12" ht="15.75" customHeight="1">
      <c r="A265" s="84">
        <v>262</v>
      </c>
      <c r="B265" s="85" t="s">
        <v>699</v>
      </c>
      <c r="C265" s="86" t="s">
        <v>4501</v>
      </c>
      <c r="D265" s="87" t="s">
        <v>4502</v>
      </c>
      <c r="E265" s="88"/>
      <c r="F265" s="88"/>
      <c r="G265" s="89" t="s">
        <v>4503</v>
      </c>
      <c r="H265" s="89" t="s">
        <v>9782</v>
      </c>
      <c r="I265" s="90">
        <v>8800018322023</v>
      </c>
      <c r="J265" s="91">
        <v>45139</v>
      </c>
      <c r="K265" s="92">
        <v>1</v>
      </c>
      <c r="L265" s="93"/>
    </row>
    <row r="266" spans="1:12" ht="15.75" customHeight="1">
      <c r="A266" s="75">
        <v>263</v>
      </c>
      <c r="B266" s="94" t="s">
        <v>699</v>
      </c>
      <c r="C266" s="95" t="s">
        <v>4507</v>
      </c>
      <c r="D266" s="96" t="s">
        <v>4508</v>
      </c>
      <c r="E266" s="97"/>
      <c r="F266" s="97"/>
      <c r="G266" s="98" t="s">
        <v>4509</v>
      </c>
      <c r="H266" s="98" t="s">
        <v>9782</v>
      </c>
      <c r="I266" s="103">
        <v>8800018582023</v>
      </c>
      <c r="J266" s="100">
        <v>45139</v>
      </c>
      <c r="K266" s="82">
        <v>1</v>
      </c>
      <c r="L266" s="116"/>
    </row>
    <row r="267" spans="1:12" ht="15.75" customHeight="1">
      <c r="A267" s="84">
        <v>264</v>
      </c>
      <c r="B267" s="85" t="s">
        <v>2050</v>
      </c>
      <c r="C267" s="86" t="s">
        <v>4525</v>
      </c>
      <c r="D267" s="87" t="s">
        <v>4526</v>
      </c>
      <c r="E267" s="156" t="s">
        <v>9786</v>
      </c>
      <c r="F267" s="156" t="s">
        <v>9978</v>
      </c>
      <c r="G267" s="89" t="s">
        <v>4516</v>
      </c>
      <c r="H267" s="89" t="s">
        <v>9768</v>
      </c>
      <c r="I267" s="104" t="s">
        <v>9979</v>
      </c>
      <c r="J267" s="91">
        <v>45139</v>
      </c>
      <c r="K267" s="85">
        <v>1</v>
      </c>
      <c r="L267" s="117">
        <v>2024</v>
      </c>
    </row>
    <row r="268" spans="1:12" ht="15.75" customHeight="1">
      <c r="A268" s="75">
        <v>265</v>
      </c>
      <c r="B268" s="94" t="s">
        <v>2050</v>
      </c>
      <c r="C268" s="95" t="s">
        <v>4529</v>
      </c>
      <c r="D268" s="96" t="s">
        <v>4530</v>
      </c>
      <c r="E268" s="156" t="s">
        <v>9786</v>
      </c>
      <c r="F268" s="157" t="s">
        <v>9980</v>
      </c>
      <c r="G268" s="98" t="s">
        <v>2611</v>
      </c>
      <c r="H268" s="98" t="s">
        <v>9768</v>
      </c>
      <c r="I268" s="99" t="s">
        <v>9981</v>
      </c>
      <c r="J268" s="100">
        <v>45139</v>
      </c>
      <c r="K268" s="94">
        <v>1</v>
      </c>
      <c r="L268" s="116"/>
    </row>
    <row r="269" spans="1:12" ht="15.75" customHeight="1">
      <c r="A269" s="84">
        <v>266</v>
      </c>
      <c r="B269" s="85" t="s">
        <v>2050</v>
      </c>
      <c r="C269" s="86" t="s">
        <v>4519</v>
      </c>
      <c r="D269" s="87" t="s">
        <v>4520</v>
      </c>
      <c r="E269" s="156" t="s">
        <v>9786</v>
      </c>
      <c r="F269" s="156" t="s">
        <v>9982</v>
      </c>
      <c r="G269" s="89" t="s">
        <v>4516</v>
      </c>
      <c r="H269" s="89" t="s">
        <v>9768</v>
      </c>
      <c r="I269" s="104" t="s">
        <v>9983</v>
      </c>
      <c r="J269" s="91">
        <v>45139</v>
      </c>
      <c r="K269" s="85">
        <v>1</v>
      </c>
      <c r="L269" s="117">
        <v>2024</v>
      </c>
    </row>
    <row r="270" spans="1:12" ht="15.75" customHeight="1">
      <c r="A270" s="75">
        <v>267</v>
      </c>
      <c r="B270" s="94" t="s">
        <v>2444</v>
      </c>
      <c r="C270" s="95" t="s">
        <v>4531</v>
      </c>
      <c r="D270" s="96" t="s">
        <v>4532</v>
      </c>
      <c r="E270" s="97"/>
      <c r="F270" s="97"/>
      <c r="G270" s="98" t="s">
        <v>4533</v>
      </c>
      <c r="H270" s="98" t="s">
        <v>9759</v>
      </c>
      <c r="I270" s="99" t="s">
        <v>9984</v>
      </c>
      <c r="J270" s="100">
        <v>45139</v>
      </c>
      <c r="K270" s="94">
        <v>1</v>
      </c>
      <c r="L270" s="118">
        <v>2024</v>
      </c>
    </row>
    <row r="271" spans="1:12" ht="15.75" customHeight="1">
      <c r="A271" s="84">
        <v>268</v>
      </c>
      <c r="B271" s="85" t="s">
        <v>29</v>
      </c>
      <c r="C271" s="86" t="s">
        <v>4547</v>
      </c>
      <c r="D271" s="87" t="s">
        <v>9985</v>
      </c>
      <c r="E271" s="88"/>
      <c r="F271" s="89" t="s">
        <v>55</v>
      </c>
      <c r="G271" s="89" t="s">
        <v>4548</v>
      </c>
      <c r="H271" s="89" t="s">
        <v>9986</v>
      </c>
      <c r="I271" s="104" t="s">
        <v>9987</v>
      </c>
      <c r="J271" s="91">
        <v>45140</v>
      </c>
      <c r="K271" s="85">
        <v>1</v>
      </c>
      <c r="L271" s="117">
        <v>2024</v>
      </c>
    </row>
    <row r="272" spans="1:12" ht="15.75" customHeight="1">
      <c r="A272" s="75">
        <v>269</v>
      </c>
      <c r="B272" s="94" t="s">
        <v>2427</v>
      </c>
      <c r="C272" s="95" t="s">
        <v>4578</v>
      </c>
      <c r="D272" s="96" t="s">
        <v>4465</v>
      </c>
      <c r="E272" s="97"/>
      <c r="F272" s="97"/>
      <c r="G272" s="98" t="s">
        <v>4368</v>
      </c>
      <c r="H272" s="98" t="s">
        <v>9859</v>
      </c>
      <c r="I272" s="99" t="s">
        <v>9988</v>
      </c>
      <c r="J272" s="100">
        <v>45140</v>
      </c>
      <c r="K272" s="94">
        <v>1</v>
      </c>
      <c r="L272" s="116"/>
    </row>
    <row r="273" spans="1:12" ht="15.75" customHeight="1">
      <c r="A273" s="84">
        <v>270</v>
      </c>
      <c r="B273" s="85" t="s">
        <v>2427</v>
      </c>
      <c r="C273" s="86" t="s">
        <v>4572</v>
      </c>
      <c r="D273" s="87" t="s">
        <v>4573</v>
      </c>
      <c r="E273" s="88"/>
      <c r="F273" s="88"/>
      <c r="G273" s="89" t="s">
        <v>4574</v>
      </c>
      <c r="H273" s="89" t="s">
        <v>9989</v>
      </c>
      <c r="I273" s="104" t="s">
        <v>9990</v>
      </c>
      <c r="J273" s="91">
        <v>45140</v>
      </c>
      <c r="K273" s="85">
        <v>1</v>
      </c>
      <c r="L273" s="117">
        <v>2024</v>
      </c>
    </row>
    <row r="274" spans="1:12" ht="15.75" customHeight="1">
      <c r="A274" s="75">
        <v>271</v>
      </c>
      <c r="B274" s="94" t="s">
        <v>2495</v>
      </c>
      <c r="C274" s="95" t="s">
        <v>4589</v>
      </c>
      <c r="D274" s="96" t="s">
        <v>4590</v>
      </c>
      <c r="E274" s="97"/>
      <c r="F274" s="97"/>
      <c r="G274" s="98" t="s">
        <v>4591</v>
      </c>
      <c r="H274" s="98" t="s">
        <v>9919</v>
      </c>
      <c r="I274" s="99" t="s">
        <v>9991</v>
      </c>
      <c r="J274" s="100">
        <v>45140</v>
      </c>
      <c r="K274" s="94">
        <v>1</v>
      </c>
      <c r="L274" s="116"/>
    </row>
    <row r="275" spans="1:12" ht="15.75" customHeight="1">
      <c r="A275" s="84">
        <v>272</v>
      </c>
      <c r="B275" s="85" t="s">
        <v>2495</v>
      </c>
      <c r="C275" s="86" t="s">
        <v>4592</v>
      </c>
      <c r="D275" s="87" t="s">
        <v>4593</v>
      </c>
      <c r="E275" s="88"/>
      <c r="F275" s="88"/>
      <c r="G275" s="89" t="s">
        <v>4591</v>
      </c>
      <c r="H275" s="89" t="s">
        <v>9919</v>
      </c>
      <c r="I275" s="104" t="s">
        <v>9992</v>
      </c>
      <c r="J275" s="91">
        <v>45140</v>
      </c>
      <c r="K275" s="85">
        <v>1</v>
      </c>
      <c r="L275" s="93"/>
    </row>
    <row r="276" spans="1:12" ht="15.75" customHeight="1">
      <c r="A276" s="75">
        <v>273</v>
      </c>
      <c r="B276" s="94" t="s">
        <v>2485</v>
      </c>
      <c r="C276" s="95" t="s">
        <v>4721</v>
      </c>
      <c r="D276" s="96" t="s">
        <v>4722</v>
      </c>
      <c r="E276" s="97"/>
      <c r="F276" s="97"/>
      <c r="G276" s="98" t="s">
        <v>4723</v>
      </c>
      <c r="H276" s="98" t="s">
        <v>9850</v>
      </c>
      <c r="I276" s="99" t="s">
        <v>9993</v>
      </c>
      <c r="J276" s="100">
        <v>45141</v>
      </c>
      <c r="K276" s="94">
        <v>1</v>
      </c>
      <c r="L276" s="118">
        <v>2024</v>
      </c>
    </row>
    <row r="277" spans="1:12" ht="15.75" customHeight="1">
      <c r="A277" s="84">
        <v>274</v>
      </c>
      <c r="B277" s="85" t="s">
        <v>699</v>
      </c>
      <c r="C277" s="86" t="s">
        <v>4783</v>
      </c>
      <c r="D277" s="87" t="s">
        <v>4784</v>
      </c>
      <c r="E277" s="88"/>
      <c r="F277" s="88"/>
      <c r="G277" s="89" t="s">
        <v>4785</v>
      </c>
      <c r="H277" s="89" t="s">
        <v>9782</v>
      </c>
      <c r="I277" s="90">
        <v>8800020662023</v>
      </c>
      <c r="J277" s="91">
        <v>45141</v>
      </c>
      <c r="K277" s="92">
        <v>1</v>
      </c>
      <c r="L277" s="93"/>
    </row>
    <row r="278" spans="1:12" ht="15.75" customHeight="1">
      <c r="A278" s="75">
        <v>275</v>
      </c>
      <c r="B278" s="94" t="s">
        <v>699</v>
      </c>
      <c r="C278" s="95" t="s">
        <v>4774</v>
      </c>
      <c r="D278" s="96" t="s">
        <v>4775</v>
      </c>
      <c r="E278" s="97"/>
      <c r="F278" s="97"/>
      <c r="G278" s="98" t="s">
        <v>4776</v>
      </c>
      <c r="H278" s="98" t="s">
        <v>9941</v>
      </c>
      <c r="I278" s="103">
        <v>8800020692023</v>
      </c>
      <c r="J278" s="100">
        <v>45141</v>
      </c>
      <c r="K278" s="82">
        <v>1</v>
      </c>
      <c r="L278" s="118">
        <v>2024</v>
      </c>
    </row>
    <row r="279" spans="1:12" ht="15.75" customHeight="1">
      <c r="A279" s="84">
        <v>276</v>
      </c>
      <c r="B279" s="85" t="s">
        <v>2050</v>
      </c>
      <c r="C279" s="86" t="s">
        <v>4841</v>
      </c>
      <c r="D279" s="87" t="s">
        <v>4842</v>
      </c>
      <c r="E279" s="156" t="s">
        <v>9786</v>
      </c>
      <c r="F279" s="156" t="s">
        <v>9994</v>
      </c>
      <c r="G279" s="89" t="s">
        <v>2618</v>
      </c>
      <c r="H279" s="89" t="s">
        <v>9957</v>
      </c>
      <c r="I279" s="104" t="s">
        <v>9995</v>
      </c>
      <c r="J279" s="91">
        <v>45141</v>
      </c>
      <c r="K279" s="85">
        <v>1</v>
      </c>
      <c r="L279" s="117">
        <v>2024</v>
      </c>
    </row>
    <row r="280" spans="1:12" ht="15.75" customHeight="1">
      <c r="A280" s="75">
        <v>277</v>
      </c>
      <c r="B280" s="94" t="s">
        <v>2442</v>
      </c>
      <c r="C280" s="95" t="s">
        <v>3365</v>
      </c>
      <c r="D280" s="96" t="s">
        <v>3073</v>
      </c>
      <c r="E280" s="97"/>
      <c r="F280" s="97"/>
      <c r="G280" s="98" t="s">
        <v>3360</v>
      </c>
      <c r="H280" s="98" t="s">
        <v>9705</v>
      </c>
      <c r="I280" s="103">
        <v>8800010632023</v>
      </c>
      <c r="J280" s="100">
        <v>45124</v>
      </c>
      <c r="K280" s="94">
        <v>1</v>
      </c>
      <c r="L280" s="118"/>
    </row>
    <row r="281" spans="1:12" ht="15.75" customHeight="1">
      <c r="A281" s="84">
        <v>278</v>
      </c>
      <c r="B281" s="85" t="s">
        <v>2427</v>
      </c>
      <c r="C281" s="86" t="s">
        <v>3408</v>
      </c>
      <c r="D281" s="87" t="s">
        <v>3409</v>
      </c>
      <c r="E281" s="88"/>
      <c r="F281" s="88"/>
      <c r="G281" s="89" t="s">
        <v>3070</v>
      </c>
      <c r="H281" s="89" t="s">
        <v>9703</v>
      </c>
      <c r="I281" s="90">
        <v>8800010932023</v>
      </c>
      <c r="J281" s="91">
        <v>45125</v>
      </c>
      <c r="K281" s="85">
        <v>1</v>
      </c>
      <c r="L281" s="117"/>
    </row>
    <row r="282" spans="1:12" ht="15.75" customHeight="1">
      <c r="A282" s="75">
        <v>279</v>
      </c>
      <c r="B282" s="94" t="s">
        <v>2504</v>
      </c>
      <c r="C282" s="95" t="s">
        <v>3419</v>
      </c>
      <c r="D282" s="96" t="s">
        <v>3420</v>
      </c>
      <c r="E282" s="97"/>
      <c r="F282" s="97"/>
      <c r="G282" s="98" t="s">
        <v>2509</v>
      </c>
      <c r="H282" s="98" t="s">
        <v>9996</v>
      </c>
      <c r="I282" s="103">
        <v>8800011232023</v>
      </c>
      <c r="J282" s="100">
        <v>45125</v>
      </c>
      <c r="K282" s="94">
        <v>1</v>
      </c>
      <c r="L282" s="118">
        <v>2024</v>
      </c>
    </row>
    <row r="283" spans="1:12" ht="15.75" customHeight="1">
      <c r="A283" s="84">
        <v>280</v>
      </c>
      <c r="B283" s="85" t="s">
        <v>699</v>
      </c>
      <c r="C283" s="86" t="s">
        <v>3439</v>
      </c>
      <c r="D283" s="87" t="s">
        <v>3440</v>
      </c>
      <c r="E283" s="88"/>
      <c r="F283" s="88"/>
      <c r="G283" s="89" t="s">
        <v>3441</v>
      </c>
      <c r="H283" s="89" t="s">
        <v>9782</v>
      </c>
      <c r="I283" s="90">
        <v>8800011412023</v>
      </c>
      <c r="J283" s="91">
        <v>45125</v>
      </c>
      <c r="K283" s="85">
        <v>1</v>
      </c>
      <c r="L283" s="117"/>
    </row>
    <row r="284" spans="1:12" ht="15.75" customHeight="1">
      <c r="A284" s="75">
        <v>281</v>
      </c>
      <c r="B284" s="129" t="s">
        <v>2454</v>
      </c>
      <c r="C284" s="95" t="s">
        <v>3641</v>
      </c>
      <c r="D284" s="96" t="s">
        <v>3642</v>
      </c>
      <c r="E284" s="97"/>
      <c r="F284" s="97"/>
      <c r="G284" s="111" t="s">
        <v>3306</v>
      </c>
      <c r="H284" s="111" t="s">
        <v>9796</v>
      </c>
      <c r="I284" s="103">
        <v>8800013102023</v>
      </c>
      <c r="J284" s="100">
        <v>45128</v>
      </c>
      <c r="K284" s="94">
        <v>1</v>
      </c>
      <c r="L284" s="125"/>
    </row>
    <row r="285" spans="1:12" ht="15.75" customHeight="1">
      <c r="A285" s="84">
        <v>282</v>
      </c>
      <c r="B285" s="105" t="s">
        <v>2050</v>
      </c>
      <c r="C285" s="86" t="s">
        <v>4241</v>
      </c>
      <c r="D285" s="87" t="s">
        <v>4242</v>
      </c>
      <c r="E285" s="146" t="s">
        <v>9732</v>
      </c>
      <c r="F285" s="146" t="s">
        <v>2572</v>
      </c>
      <c r="G285" s="106" t="s">
        <v>2610</v>
      </c>
      <c r="H285" s="106" t="s">
        <v>9768</v>
      </c>
      <c r="I285" s="90">
        <v>8800016302023</v>
      </c>
      <c r="J285" s="91">
        <v>45135</v>
      </c>
      <c r="K285" s="85">
        <v>1</v>
      </c>
      <c r="L285" s="117">
        <v>2024</v>
      </c>
    </row>
    <row r="286" spans="1:12" ht="15.75" customHeight="1">
      <c r="A286" s="75">
        <v>283</v>
      </c>
      <c r="B286" s="129" t="s">
        <v>2579</v>
      </c>
      <c r="C286" s="95" t="s">
        <v>4427</v>
      </c>
      <c r="D286" s="96" t="s">
        <v>4428</v>
      </c>
      <c r="E286" s="97"/>
      <c r="F286" s="97"/>
      <c r="G286" s="111" t="s">
        <v>2413</v>
      </c>
      <c r="H286" s="111" t="s">
        <v>2710</v>
      </c>
      <c r="I286" s="103">
        <v>8800017902023</v>
      </c>
      <c r="J286" s="100">
        <v>45138</v>
      </c>
      <c r="K286" s="94">
        <v>1</v>
      </c>
      <c r="L286" s="125"/>
    </row>
    <row r="287" spans="1:12" ht="15.75" customHeight="1">
      <c r="A287" s="84">
        <v>284</v>
      </c>
      <c r="B287" s="105" t="s">
        <v>2495</v>
      </c>
      <c r="C287" s="86" t="s">
        <v>4483</v>
      </c>
      <c r="D287" s="87" t="s">
        <v>4484</v>
      </c>
      <c r="E287" s="88"/>
      <c r="F287" s="88"/>
      <c r="G287" s="106" t="s">
        <v>4477</v>
      </c>
      <c r="H287" s="106" t="s">
        <v>9833</v>
      </c>
      <c r="I287" s="90">
        <v>8800018422023</v>
      </c>
      <c r="J287" s="91">
        <v>45139</v>
      </c>
      <c r="K287" s="85">
        <v>1</v>
      </c>
      <c r="L287" s="126"/>
    </row>
    <row r="288" spans="1:12" ht="15.75" customHeight="1">
      <c r="A288" s="75">
        <v>285</v>
      </c>
      <c r="B288" s="129" t="s">
        <v>2579</v>
      </c>
      <c r="C288" s="95" t="s">
        <v>4513</v>
      </c>
      <c r="D288" s="96" t="s">
        <v>3202</v>
      </c>
      <c r="E288" s="97"/>
      <c r="F288" s="97"/>
      <c r="G288" s="111" t="s">
        <v>3199</v>
      </c>
      <c r="H288" s="111" t="s">
        <v>9757</v>
      </c>
      <c r="I288" s="103">
        <v>8800018272023</v>
      </c>
      <c r="J288" s="100">
        <v>45139</v>
      </c>
      <c r="K288" s="94">
        <v>1</v>
      </c>
      <c r="L288" s="125"/>
    </row>
    <row r="289" spans="1:12" ht="15.75" customHeight="1">
      <c r="A289" s="84">
        <v>286</v>
      </c>
      <c r="B289" s="105" t="s">
        <v>2548</v>
      </c>
      <c r="C289" s="86" t="s">
        <v>4538</v>
      </c>
      <c r="D289" s="87" t="s">
        <v>4539</v>
      </c>
      <c r="E289" s="88"/>
      <c r="F289" s="89" t="s">
        <v>2565</v>
      </c>
      <c r="G289" s="106" t="s">
        <v>4540</v>
      </c>
      <c r="H289" s="106" t="s">
        <v>9997</v>
      </c>
      <c r="I289" s="90">
        <v>8800018492023</v>
      </c>
      <c r="J289" s="91">
        <v>45139</v>
      </c>
      <c r="K289" s="85">
        <v>1</v>
      </c>
      <c r="L289" s="117"/>
    </row>
    <row r="290" spans="1:12" ht="15.75" customHeight="1">
      <c r="A290" s="75">
        <v>287</v>
      </c>
      <c r="B290" s="129" t="s">
        <v>2495</v>
      </c>
      <c r="C290" s="95" t="s">
        <v>4599</v>
      </c>
      <c r="D290" s="96" t="s">
        <v>4600</v>
      </c>
      <c r="E290" s="97"/>
      <c r="F290" s="97"/>
      <c r="G290" s="111" t="s">
        <v>4477</v>
      </c>
      <c r="H290" s="111" t="s">
        <v>9833</v>
      </c>
      <c r="I290" s="103">
        <v>8800018942023</v>
      </c>
      <c r="J290" s="100">
        <v>45140</v>
      </c>
      <c r="K290" s="94">
        <v>1</v>
      </c>
      <c r="L290" s="125"/>
    </row>
    <row r="291" spans="1:12" ht="15.75" customHeight="1">
      <c r="A291" s="84">
        <v>288</v>
      </c>
      <c r="B291" s="105" t="s">
        <v>2495</v>
      </c>
      <c r="C291" s="86" t="s">
        <v>4601</v>
      </c>
      <c r="D291" s="87" t="s">
        <v>4602</v>
      </c>
      <c r="E291" s="88"/>
      <c r="F291" s="88"/>
      <c r="G291" s="106" t="s">
        <v>4477</v>
      </c>
      <c r="H291" s="106" t="s">
        <v>9833</v>
      </c>
      <c r="I291" s="90">
        <v>8800018952023</v>
      </c>
      <c r="J291" s="91">
        <v>45140</v>
      </c>
      <c r="K291" s="85">
        <v>1</v>
      </c>
      <c r="L291" s="126"/>
    </row>
    <row r="292" spans="1:12" ht="15.75" customHeight="1">
      <c r="A292" s="75">
        <v>289</v>
      </c>
      <c r="B292" s="129" t="s">
        <v>2548</v>
      </c>
      <c r="C292" s="95" t="s">
        <v>4681</v>
      </c>
      <c r="D292" s="96" t="s">
        <v>4682</v>
      </c>
      <c r="E292" s="97"/>
      <c r="F292" s="98" t="s">
        <v>2564</v>
      </c>
      <c r="G292" s="111" t="s">
        <v>4540</v>
      </c>
      <c r="H292" s="111" t="s">
        <v>9997</v>
      </c>
      <c r="I292" s="103">
        <v>8800018992023</v>
      </c>
      <c r="J292" s="100">
        <v>45140</v>
      </c>
      <c r="K292" s="94">
        <v>1</v>
      </c>
      <c r="L292" s="118"/>
    </row>
    <row r="293" spans="1:12" ht="15.75" customHeight="1">
      <c r="A293" s="84">
        <v>290</v>
      </c>
      <c r="B293" s="105" t="s">
        <v>2548</v>
      </c>
      <c r="C293" s="86" t="s">
        <v>4683</v>
      </c>
      <c r="D293" s="87" t="s">
        <v>4684</v>
      </c>
      <c r="E293" s="88"/>
      <c r="F293" s="89" t="s">
        <v>2494</v>
      </c>
      <c r="G293" s="106" t="s">
        <v>4540</v>
      </c>
      <c r="H293" s="106" t="s">
        <v>9997</v>
      </c>
      <c r="I293" s="90">
        <v>8800018692023</v>
      </c>
      <c r="J293" s="91">
        <v>45140</v>
      </c>
      <c r="K293" s="85">
        <v>1</v>
      </c>
      <c r="L293" s="117"/>
    </row>
    <row r="294" spans="1:12" ht="15.75" customHeight="1">
      <c r="A294" s="75">
        <v>291</v>
      </c>
      <c r="B294" s="129" t="s">
        <v>2465</v>
      </c>
      <c r="C294" s="95" t="s">
        <v>4688</v>
      </c>
      <c r="D294" s="96" t="s">
        <v>4689</v>
      </c>
      <c r="E294" s="97"/>
      <c r="F294" s="97"/>
      <c r="G294" s="111" t="s">
        <v>4690</v>
      </c>
      <c r="H294" s="111" t="s">
        <v>2473</v>
      </c>
      <c r="I294" s="103">
        <v>8800020592023</v>
      </c>
      <c r="J294" s="100">
        <v>45141</v>
      </c>
      <c r="K294" s="94">
        <v>1</v>
      </c>
      <c r="L294" s="118">
        <v>2024</v>
      </c>
    </row>
    <row r="295" spans="1:12" ht="15.75" customHeight="1">
      <c r="A295" s="84">
        <v>292</v>
      </c>
      <c r="B295" s="105" t="s">
        <v>1234</v>
      </c>
      <c r="C295" s="86" t="s">
        <v>4703</v>
      </c>
      <c r="D295" s="87" t="s">
        <v>4704</v>
      </c>
      <c r="E295" s="88"/>
      <c r="F295" s="88"/>
      <c r="G295" s="106" t="s">
        <v>4705</v>
      </c>
      <c r="H295" s="106" t="s">
        <v>9998</v>
      </c>
      <c r="I295" s="90">
        <v>8800020292023</v>
      </c>
      <c r="J295" s="91">
        <v>45141</v>
      </c>
      <c r="K295" s="85">
        <v>1</v>
      </c>
      <c r="L295" s="126"/>
    </row>
    <row r="296" spans="1:12" ht="15.75" customHeight="1">
      <c r="A296" s="75">
        <v>293</v>
      </c>
      <c r="B296" s="129" t="s">
        <v>2427</v>
      </c>
      <c r="C296" s="95" t="s">
        <v>4708</v>
      </c>
      <c r="D296" s="96" t="s">
        <v>4469</v>
      </c>
      <c r="E296" s="97"/>
      <c r="F296" s="97"/>
      <c r="G296" s="111" t="s">
        <v>4709</v>
      </c>
      <c r="H296" s="111" t="s">
        <v>9999</v>
      </c>
      <c r="I296" s="103">
        <v>8800020552023</v>
      </c>
      <c r="J296" s="100">
        <v>45141</v>
      </c>
      <c r="K296" s="94">
        <v>1</v>
      </c>
      <c r="L296" s="125"/>
    </row>
    <row r="297" spans="1:12" ht="15.75" customHeight="1">
      <c r="A297" s="84">
        <v>294</v>
      </c>
      <c r="B297" s="105" t="s">
        <v>2454</v>
      </c>
      <c r="C297" s="86" t="s">
        <v>4710</v>
      </c>
      <c r="D297" s="87" t="s">
        <v>4711</v>
      </c>
      <c r="E297" s="88"/>
      <c r="F297" s="88"/>
      <c r="G297" s="106" t="s">
        <v>4712</v>
      </c>
      <c r="H297" s="106" t="s">
        <v>9796</v>
      </c>
      <c r="I297" s="90">
        <v>8800020352023</v>
      </c>
      <c r="J297" s="91">
        <v>45141</v>
      </c>
      <c r="K297" s="85">
        <v>1</v>
      </c>
      <c r="L297" s="126"/>
    </row>
    <row r="298" spans="1:12" ht="15.75" customHeight="1">
      <c r="A298" s="75">
        <v>295</v>
      </c>
      <c r="B298" s="129" t="s">
        <v>2454</v>
      </c>
      <c r="C298" s="95" t="s">
        <v>4713</v>
      </c>
      <c r="D298" s="96" t="s">
        <v>4714</v>
      </c>
      <c r="E298" s="97"/>
      <c r="F298" s="97"/>
      <c r="G298" s="111" t="s">
        <v>4715</v>
      </c>
      <c r="H298" s="111" t="s">
        <v>9827</v>
      </c>
      <c r="I298" s="103">
        <v>8800019712023</v>
      </c>
      <c r="J298" s="100">
        <v>45141</v>
      </c>
      <c r="K298" s="94">
        <v>1</v>
      </c>
      <c r="L298" s="125"/>
    </row>
    <row r="299" spans="1:12" ht="15.75" customHeight="1">
      <c r="A299" s="84">
        <v>296</v>
      </c>
      <c r="B299" s="105" t="s">
        <v>2495</v>
      </c>
      <c r="C299" s="86" t="s">
        <v>4725</v>
      </c>
      <c r="D299" s="87" t="s">
        <v>4726</v>
      </c>
      <c r="E299" s="88"/>
      <c r="F299" s="88"/>
      <c r="G299" s="106" t="s">
        <v>2498</v>
      </c>
      <c r="H299" s="106" t="s">
        <v>2497</v>
      </c>
      <c r="I299" s="90">
        <v>8800020492023</v>
      </c>
      <c r="J299" s="91">
        <v>45141</v>
      </c>
      <c r="K299" s="85">
        <v>1</v>
      </c>
      <c r="L299" s="126"/>
    </row>
    <row r="300" spans="1:12" ht="15.75" customHeight="1">
      <c r="A300" s="75">
        <v>297</v>
      </c>
      <c r="B300" s="129" t="s">
        <v>2495</v>
      </c>
      <c r="C300" s="95" t="s">
        <v>4749</v>
      </c>
      <c r="D300" s="96" t="s">
        <v>4750</v>
      </c>
      <c r="E300" s="97"/>
      <c r="F300" s="97"/>
      <c r="G300" s="111" t="s">
        <v>4735</v>
      </c>
      <c r="H300" s="111" t="s">
        <v>10000</v>
      </c>
      <c r="I300" s="103">
        <v>8800020332023</v>
      </c>
      <c r="J300" s="100">
        <v>45141</v>
      </c>
      <c r="K300" s="94">
        <v>1</v>
      </c>
      <c r="L300" s="125"/>
    </row>
    <row r="301" spans="1:12" ht="15.75" customHeight="1">
      <c r="A301" s="84">
        <v>298</v>
      </c>
      <c r="B301" s="105" t="s">
        <v>2495</v>
      </c>
      <c r="C301" s="86" t="s">
        <v>4745</v>
      </c>
      <c r="D301" s="87" t="s">
        <v>4746</v>
      </c>
      <c r="E301" s="88"/>
      <c r="F301" s="88"/>
      <c r="G301" s="106" t="s">
        <v>4735</v>
      </c>
      <c r="H301" s="106" t="s">
        <v>10000</v>
      </c>
      <c r="I301" s="90">
        <v>8800020372023</v>
      </c>
      <c r="J301" s="91">
        <v>45141</v>
      </c>
      <c r="K301" s="85">
        <v>1</v>
      </c>
      <c r="L301" s="126"/>
    </row>
    <row r="302" spans="1:12" ht="15.75" customHeight="1">
      <c r="A302" s="75">
        <v>299</v>
      </c>
      <c r="B302" s="129" t="s">
        <v>699</v>
      </c>
      <c r="C302" s="95" t="s">
        <v>4768</v>
      </c>
      <c r="D302" s="96" t="s">
        <v>4769</v>
      </c>
      <c r="E302" s="97"/>
      <c r="F302" s="97"/>
      <c r="G302" s="111" t="s">
        <v>4770</v>
      </c>
      <c r="H302" s="111" t="s">
        <v>9941</v>
      </c>
      <c r="I302" s="103">
        <v>8800020672023</v>
      </c>
      <c r="J302" s="100">
        <v>45141</v>
      </c>
      <c r="K302" s="94">
        <v>1</v>
      </c>
      <c r="L302" s="118">
        <v>2024</v>
      </c>
    </row>
    <row r="303" spans="1:12" ht="15.75" customHeight="1">
      <c r="A303" s="84">
        <v>300</v>
      </c>
      <c r="B303" s="105" t="s">
        <v>2454</v>
      </c>
      <c r="C303" s="86" t="s">
        <v>4868</v>
      </c>
      <c r="D303" s="87" t="s">
        <v>4869</v>
      </c>
      <c r="E303" s="88"/>
      <c r="F303" s="88"/>
      <c r="G303" s="106" t="s">
        <v>4715</v>
      </c>
      <c r="H303" s="106" t="s">
        <v>9827</v>
      </c>
      <c r="I303" s="90">
        <v>8800021242023</v>
      </c>
      <c r="J303" s="91">
        <v>45142</v>
      </c>
      <c r="K303" s="85">
        <v>1</v>
      </c>
      <c r="L303" s="126"/>
    </row>
    <row r="304" spans="1:12" ht="15.75" customHeight="1">
      <c r="A304" s="75">
        <v>301</v>
      </c>
      <c r="B304" s="129" t="s">
        <v>2495</v>
      </c>
      <c r="C304" s="95" t="s">
        <v>4876</v>
      </c>
      <c r="D304" s="96" t="s">
        <v>4877</v>
      </c>
      <c r="E304" s="97"/>
      <c r="F304" s="97"/>
      <c r="G304" s="111" t="s">
        <v>4735</v>
      </c>
      <c r="H304" s="111" t="s">
        <v>10000</v>
      </c>
      <c r="I304" s="103">
        <v>8800020762023</v>
      </c>
      <c r="J304" s="100">
        <v>45142</v>
      </c>
      <c r="K304" s="94">
        <v>1</v>
      </c>
      <c r="L304" s="125"/>
    </row>
    <row r="305" spans="1:12" ht="15.75" customHeight="1">
      <c r="A305" s="84">
        <v>302</v>
      </c>
      <c r="B305" s="105" t="s">
        <v>2495</v>
      </c>
      <c r="C305" s="86" t="s">
        <v>4878</v>
      </c>
      <c r="D305" s="87" t="s">
        <v>4879</v>
      </c>
      <c r="E305" s="88"/>
      <c r="F305" s="88"/>
      <c r="G305" s="106" t="s">
        <v>4735</v>
      </c>
      <c r="H305" s="106" t="s">
        <v>10000</v>
      </c>
      <c r="I305" s="90">
        <v>8800020772023</v>
      </c>
      <c r="J305" s="91">
        <v>45142</v>
      </c>
      <c r="K305" s="85">
        <v>1</v>
      </c>
      <c r="L305" s="126"/>
    </row>
    <row r="306" spans="1:12" ht="15.75" customHeight="1">
      <c r="A306" s="75">
        <v>303</v>
      </c>
      <c r="B306" s="129" t="s">
        <v>2504</v>
      </c>
      <c r="C306" s="95" t="s">
        <v>4894</v>
      </c>
      <c r="D306" s="96" t="s">
        <v>4895</v>
      </c>
      <c r="E306" s="97"/>
      <c r="F306" s="97"/>
      <c r="G306" s="111" t="s">
        <v>4406</v>
      </c>
      <c r="H306" s="111" t="s">
        <v>10001</v>
      </c>
      <c r="I306" s="103">
        <v>8800020952023</v>
      </c>
      <c r="J306" s="100">
        <v>45142</v>
      </c>
      <c r="K306" s="94">
        <v>1</v>
      </c>
      <c r="L306" s="118">
        <v>2024</v>
      </c>
    </row>
    <row r="307" spans="1:12" ht="15.75" customHeight="1">
      <c r="A307" s="84">
        <v>304</v>
      </c>
      <c r="B307" s="105" t="s">
        <v>23</v>
      </c>
      <c r="C307" s="86" t="s">
        <v>4907</v>
      </c>
      <c r="D307" s="87" t="s">
        <v>4908</v>
      </c>
      <c r="E307" s="88"/>
      <c r="F307" s="89" t="s">
        <v>2525</v>
      </c>
      <c r="G307" s="106" t="s">
        <v>4425</v>
      </c>
      <c r="H307" s="106" t="s">
        <v>4909</v>
      </c>
      <c r="I307" s="90">
        <v>8800020892023</v>
      </c>
      <c r="J307" s="91">
        <v>45142</v>
      </c>
      <c r="K307" s="85">
        <v>1</v>
      </c>
      <c r="L307" s="117">
        <v>2024</v>
      </c>
    </row>
    <row r="308" spans="1:12" ht="15.75" customHeight="1">
      <c r="A308" s="75">
        <v>305</v>
      </c>
      <c r="B308" s="129" t="s">
        <v>2495</v>
      </c>
      <c r="C308" s="95" t="s">
        <v>4930</v>
      </c>
      <c r="D308" s="96" t="s">
        <v>4931</v>
      </c>
      <c r="E308" s="97"/>
      <c r="F308" s="97"/>
      <c r="G308" s="111" t="s">
        <v>4929</v>
      </c>
      <c r="H308" s="111" t="s">
        <v>10002</v>
      </c>
      <c r="I308" s="103">
        <v>8800021352023</v>
      </c>
      <c r="J308" s="100">
        <v>45144</v>
      </c>
      <c r="K308" s="94">
        <v>1</v>
      </c>
      <c r="L308" s="125"/>
    </row>
    <row r="309" spans="1:12" ht="15.75" customHeight="1">
      <c r="A309" s="84">
        <v>306</v>
      </c>
      <c r="B309" s="105" t="s">
        <v>2427</v>
      </c>
      <c r="C309" s="86" t="s">
        <v>4950</v>
      </c>
      <c r="D309" s="87" t="s">
        <v>4951</v>
      </c>
      <c r="E309" s="88"/>
      <c r="F309" s="88"/>
      <c r="G309" s="106" t="s">
        <v>4952</v>
      </c>
      <c r="H309" s="106" t="s">
        <v>9859</v>
      </c>
      <c r="I309" s="90">
        <v>8800021672023</v>
      </c>
      <c r="J309" s="91">
        <v>45145</v>
      </c>
      <c r="K309" s="85">
        <v>1</v>
      </c>
      <c r="L309" s="117">
        <v>2024</v>
      </c>
    </row>
    <row r="310" spans="1:12" ht="15.75" customHeight="1">
      <c r="A310" s="75">
        <v>307</v>
      </c>
      <c r="B310" s="129" t="s">
        <v>56</v>
      </c>
      <c r="C310" s="95" t="s">
        <v>5056</v>
      </c>
      <c r="D310" s="96" t="s">
        <v>5057</v>
      </c>
      <c r="E310" s="127"/>
      <c r="F310" s="127"/>
      <c r="G310" s="111" t="s">
        <v>5058</v>
      </c>
      <c r="H310" s="111" t="s">
        <v>9864</v>
      </c>
      <c r="I310" s="103">
        <v>8800021952023</v>
      </c>
      <c r="J310" s="100">
        <v>45146</v>
      </c>
      <c r="K310" s="94">
        <v>1</v>
      </c>
      <c r="L310" s="125"/>
    </row>
    <row r="311" spans="1:12" ht="15.75" customHeight="1">
      <c r="A311" s="84">
        <v>308</v>
      </c>
      <c r="B311" s="105" t="s">
        <v>1234</v>
      </c>
      <c r="C311" s="86" t="s">
        <v>4853</v>
      </c>
      <c r="D311" s="87" t="s">
        <v>4854</v>
      </c>
      <c r="E311" s="158"/>
      <c r="F311" s="158" t="s">
        <v>2093</v>
      </c>
      <c r="G311" s="106" t="s">
        <v>10003</v>
      </c>
      <c r="H311" s="106" t="s">
        <v>10004</v>
      </c>
      <c r="I311" s="104" t="s">
        <v>10005</v>
      </c>
      <c r="J311" s="91">
        <v>45142</v>
      </c>
      <c r="K311" s="133">
        <v>1</v>
      </c>
      <c r="L311" s="117">
        <v>2024</v>
      </c>
    </row>
    <row r="312" spans="1:12" ht="15.75" customHeight="1">
      <c r="A312" s="75">
        <v>309</v>
      </c>
      <c r="B312" s="129" t="s">
        <v>1234</v>
      </c>
      <c r="C312" s="95" t="s">
        <v>4934</v>
      </c>
      <c r="D312" s="96" t="s">
        <v>4935</v>
      </c>
      <c r="E312" s="127"/>
      <c r="F312" s="127"/>
      <c r="G312" s="111" t="s">
        <v>4936</v>
      </c>
      <c r="H312" s="111" t="s">
        <v>1980</v>
      </c>
      <c r="I312" s="103">
        <v>8800021632023</v>
      </c>
      <c r="J312" s="100">
        <v>45145</v>
      </c>
      <c r="K312" s="94">
        <v>1</v>
      </c>
      <c r="L312" s="118">
        <v>2024</v>
      </c>
    </row>
    <row r="313" spans="1:12" ht="15.75" customHeight="1">
      <c r="A313" s="84">
        <v>310</v>
      </c>
      <c r="B313" s="105" t="s">
        <v>2427</v>
      </c>
      <c r="C313" s="86" t="s">
        <v>4466</v>
      </c>
      <c r="D313" s="87" t="s">
        <v>4467</v>
      </c>
      <c r="E313" s="88"/>
      <c r="F313" s="88"/>
      <c r="G313" s="106" t="s">
        <v>4368</v>
      </c>
      <c r="H313" s="106" t="s">
        <v>2437</v>
      </c>
      <c r="I313" s="90">
        <v>8800018302023</v>
      </c>
      <c r="J313" s="91">
        <v>45139</v>
      </c>
      <c r="K313" s="85">
        <v>1</v>
      </c>
      <c r="L313" s="126"/>
    </row>
    <row r="314" spans="1:12" ht="15.75" customHeight="1">
      <c r="A314" s="75">
        <v>311</v>
      </c>
      <c r="B314" s="129" t="s">
        <v>2427</v>
      </c>
      <c r="C314" s="95" t="s">
        <v>3878</v>
      </c>
      <c r="D314" s="96" t="s">
        <v>3879</v>
      </c>
      <c r="E314" s="98"/>
      <c r="F314" s="98"/>
      <c r="G314" s="111" t="s">
        <v>3880</v>
      </c>
      <c r="H314" s="111" t="s">
        <v>2437</v>
      </c>
      <c r="I314" s="99" t="s">
        <v>10006</v>
      </c>
      <c r="J314" s="100">
        <v>45132</v>
      </c>
      <c r="K314" s="94">
        <v>1</v>
      </c>
      <c r="L314" s="118"/>
    </row>
    <row r="315" spans="1:12" ht="15.75" customHeight="1">
      <c r="A315" s="84">
        <v>312</v>
      </c>
      <c r="B315" s="105" t="s">
        <v>2454</v>
      </c>
      <c r="C315" s="86" t="s">
        <v>4381</v>
      </c>
      <c r="D315" s="87" t="s">
        <v>4382</v>
      </c>
      <c r="E315" s="88"/>
      <c r="F315" s="88"/>
      <c r="G315" s="106" t="s">
        <v>2463</v>
      </c>
      <c r="H315" s="106" t="s">
        <v>2462</v>
      </c>
      <c r="I315" s="90">
        <v>8800017562023</v>
      </c>
      <c r="J315" s="91">
        <v>45138</v>
      </c>
      <c r="K315" s="85">
        <v>1</v>
      </c>
      <c r="L315" s="117"/>
    </row>
    <row r="316" spans="1:12" ht="15.75" customHeight="1">
      <c r="A316" s="75">
        <v>313</v>
      </c>
      <c r="B316" s="129" t="s">
        <v>2485</v>
      </c>
      <c r="C316" s="95" t="s">
        <v>5153</v>
      </c>
      <c r="D316" s="96" t="s">
        <v>4026</v>
      </c>
      <c r="E316" s="97"/>
      <c r="F316" s="97"/>
      <c r="G316" s="111" t="s">
        <v>4027</v>
      </c>
      <c r="H316" s="111" t="s">
        <v>2486</v>
      </c>
      <c r="I316" s="103">
        <v>8800023102023</v>
      </c>
      <c r="J316" s="100">
        <v>45148</v>
      </c>
      <c r="K316" s="94">
        <v>1</v>
      </c>
      <c r="L316" s="118">
        <v>2024</v>
      </c>
    </row>
    <row r="317" spans="1:12" ht="15.75" customHeight="1">
      <c r="A317" s="84">
        <v>314</v>
      </c>
      <c r="B317" s="105" t="s">
        <v>2485</v>
      </c>
      <c r="C317" s="86" t="s">
        <v>4874</v>
      </c>
      <c r="D317" s="87" t="s">
        <v>4026</v>
      </c>
      <c r="E317" s="89"/>
      <c r="F317" s="89"/>
      <c r="G317" s="106" t="s">
        <v>4875</v>
      </c>
      <c r="H317" s="106" t="s">
        <v>2486</v>
      </c>
      <c r="I317" s="104" t="s">
        <v>10007</v>
      </c>
      <c r="J317" s="91">
        <v>45142</v>
      </c>
      <c r="K317" s="85">
        <v>1</v>
      </c>
      <c r="L317" s="117"/>
    </row>
    <row r="318" spans="1:12" ht="15.75" customHeight="1">
      <c r="A318" s="75">
        <v>315</v>
      </c>
      <c r="B318" s="129" t="s">
        <v>2485</v>
      </c>
      <c r="C318" s="95" t="s">
        <v>3766</v>
      </c>
      <c r="D318" s="96" t="s">
        <v>3315</v>
      </c>
      <c r="E318" s="97"/>
      <c r="F318" s="97"/>
      <c r="G318" s="111" t="s">
        <v>3316</v>
      </c>
      <c r="H318" s="111" t="s">
        <v>10008</v>
      </c>
      <c r="I318" s="103">
        <v>8800013562023</v>
      </c>
      <c r="J318" s="100">
        <v>45131</v>
      </c>
      <c r="K318" s="94">
        <v>1</v>
      </c>
      <c r="L318" s="118"/>
    </row>
    <row r="319" spans="1:12" ht="15.75" customHeight="1">
      <c r="A319" s="84">
        <v>316</v>
      </c>
      <c r="B319" s="105" t="s">
        <v>2495</v>
      </c>
      <c r="C319" s="86" t="s">
        <v>4743</v>
      </c>
      <c r="D319" s="87" t="s">
        <v>4744</v>
      </c>
      <c r="E319" s="88"/>
      <c r="F319" s="88"/>
      <c r="G319" s="106" t="s">
        <v>3973</v>
      </c>
      <c r="H319" s="106" t="s">
        <v>2501</v>
      </c>
      <c r="I319" s="90">
        <v>8800020482023</v>
      </c>
      <c r="J319" s="91">
        <v>45141</v>
      </c>
      <c r="K319" s="85">
        <v>1</v>
      </c>
      <c r="L319" s="126"/>
    </row>
    <row r="320" spans="1:12" ht="15.75" customHeight="1">
      <c r="A320" s="75">
        <v>317</v>
      </c>
      <c r="B320" s="129" t="s">
        <v>2495</v>
      </c>
      <c r="C320" s="95" t="s">
        <v>4739</v>
      </c>
      <c r="D320" s="96" t="s">
        <v>4740</v>
      </c>
      <c r="E320" s="98"/>
      <c r="F320" s="98"/>
      <c r="G320" s="111" t="s">
        <v>4735</v>
      </c>
      <c r="H320" s="111" t="s">
        <v>2499</v>
      </c>
      <c r="I320" s="99" t="s">
        <v>10009</v>
      </c>
      <c r="J320" s="100">
        <v>45141</v>
      </c>
      <c r="K320" s="94">
        <v>1</v>
      </c>
      <c r="L320" s="118"/>
    </row>
    <row r="321" spans="1:12" ht="15.75" customHeight="1">
      <c r="A321" s="84">
        <v>318</v>
      </c>
      <c r="B321" s="105" t="s">
        <v>2495</v>
      </c>
      <c r="C321" s="86" t="s">
        <v>4741</v>
      </c>
      <c r="D321" s="87" t="s">
        <v>4742</v>
      </c>
      <c r="E321" s="88"/>
      <c r="F321" s="88"/>
      <c r="G321" s="106" t="s">
        <v>4735</v>
      </c>
      <c r="H321" s="106" t="s">
        <v>2499</v>
      </c>
      <c r="I321" s="90">
        <v>8800019542023</v>
      </c>
      <c r="J321" s="91">
        <v>45141</v>
      </c>
      <c r="K321" s="85">
        <v>1</v>
      </c>
      <c r="L321" s="117"/>
    </row>
    <row r="322" spans="1:12" ht="15.75" customHeight="1">
      <c r="A322" s="75">
        <v>319</v>
      </c>
      <c r="B322" s="129" t="s">
        <v>2495</v>
      </c>
      <c r="C322" s="95" t="s">
        <v>4737</v>
      </c>
      <c r="D322" s="96" t="s">
        <v>4738</v>
      </c>
      <c r="E322" s="97"/>
      <c r="F322" s="97"/>
      <c r="G322" s="111" t="s">
        <v>4735</v>
      </c>
      <c r="H322" s="111" t="s">
        <v>2499</v>
      </c>
      <c r="I322" s="103">
        <v>8800019512023</v>
      </c>
      <c r="J322" s="100">
        <v>45141</v>
      </c>
      <c r="K322" s="94">
        <v>1</v>
      </c>
      <c r="L322" s="125"/>
    </row>
    <row r="323" spans="1:12" ht="15.75" customHeight="1">
      <c r="A323" s="84">
        <v>320</v>
      </c>
      <c r="B323" s="105" t="s">
        <v>2495</v>
      </c>
      <c r="C323" s="86" t="s">
        <v>4747</v>
      </c>
      <c r="D323" s="87" t="s">
        <v>4748</v>
      </c>
      <c r="E323" s="89"/>
      <c r="F323" s="89"/>
      <c r="G323" s="106" t="s">
        <v>4591</v>
      </c>
      <c r="H323" s="106" t="s">
        <v>2497</v>
      </c>
      <c r="I323" s="104" t="s">
        <v>10010</v>
      </c>
      <c r="J323" s="91">
        <v>45141</v>
      </c>
      <c r="K323" s="85">
        <v>1</v>
      </c>
      <c r="L323" s="117"/>
    </row>
    <row r="324" spans="1:12" ht="15.75" customHeight="1">
      <c r="A324" s="75">
        <v>321</v>
      </c>
      <c r="B324" s="129" t="s">
        <v>2504</v>
      </c>
      <c r="C324" s="95" t="s">
        <v>4973</v>
      </c>
      <c r="D324" s="96" t="s">
        <v>4974</v>
      </c>
      <c r="E324" s="97"/>
      <c r="F324" s="97"/>
      <c r="G324" s="111" t="s">
        <v>3242</v>
      </c>
      <c r="H324" s="111" t="s">
        <v>2517</v>
      </c>
      <c r="I324" s="103">
        <v>8800021852023</v>
      </c>
      <c r="J324" s="100">
        <v>45145</v>
      </c>
      <c r="K324" s="94">
        <v>1</v>
      </c>
      <c r="L324" s="118"/>
    </row>
    <row r="325" spans="1:12" ht="15.75" customHeight="1">
      <c r="A325" s="84">
        <v>322</v>
      </c>
      <c r="B325" s="105" t="s">
        <v>699</v>
      </c>
      <c r="C325" s="86" t="s">
        <v>4267</v>
      </c>
      <c r="D325" s="87" t="s">
        <v>4268</v>
      </c>
      <c r="E325" s="88"/>
      <c r="F325" s="88"/>
      <c r="G325" s="106" t="s">
        <v>4269</v>
      </c>
      <c r="H325" s="106" t="s">
        <v>2545</v>
      </c>
      <c r="I325" s="90">
        <v>8800016922023</v>
      </c>
      <c r="J325" s="91">
        <v>45136</v>
      </c>
      <c r="K325" s="85">
        <v>1</v>
      </c>
      <c r="L325" s="126"/>
    </row>
    <row r="326" spans="1:12" ht="15.75" customHeight="1">
      <c r="A326" s="75">
        <v>323</v>
      </c>
      <c r="B326" s="129" t="s">
        <v>2579</v>
      </c>
      <c r="C326" s="95" t="s">
        <v>5112</v>
      </c>
      <c r="D326" s="96" t="s">
        <v>5113</v>
      </c>
      <c r="E326" s="159"/>
      <c r="F326" s="159"/>
      <c r="G326" s="111" t="s">
        <v>5024</v>
      </c>
      <c r="H326" s="111" t="s">
        <v>2710</v>
      </c>
      <c r="I326" s="99" t="s">
        <v>10011</v>
      </c>
      <c r="J326" s="100">
        <v>45147</v>
      </c>
      <c r="K326" s="94">
        <v>1</v>
      </c>
      <c r="L326" s="118"/>
    </row>
    <row r="327" spans="1:12" ht="15.75" customHeight="1">
      <c r="A327" s="84">
        <v>324</v>
      </c>
      <c r="B327" s="105" t="s">
        <v>2579</v>
      </c>
      <c r="C327" s="86" t="s">
        <v>5030</v>
      </c>
      <c r="D327" s="87" t="s">
        <v>4001</v>
      </c>
      <c r="E327" s="88"/>
      <c r="F327" s="88"/>
      <c r="G327" s="106" t="s">
        <v>4002</v>
      </c>
      <c r="H327" s="106" t="s">
        <v>2713</v>
      </c>
      <c r="I327" s="90">
        <v>8800022212023</v>
      </c>
      <c r="J327" s="91">
        <v>45146</v>
      </c>
      <c r="K327" s="85">
        <v>1</v>
      </c>
      <c r="L327" s="117"/>
    </row>
    <row r="328" spans="1:12" ht="15.75" customHeight="1">
      <c r="A328" s="75">
        <v>325</v>
      </c>
      <c r="B328" s="129" t="s">
        <v>2579</v>
      </c>
      <c r="C328" s="95" t="s">
        <v>5106</v>
      </c>
      <c r="D328" s="96" t="s">
        <v>5107</v>
      </c>
      <c r="E328" s="97"/>
      <c r="F328" s="97"/>
      <c r="G328" s="111" t="s">
        <v>5024</v>
      </c>
      <c r="H328" s="111" t="s">
        <v>2710</v>
      </c>
      <c r="I328" s="103">
        <v>8800022392023</v>
      </c>
      <c r="J328" s="100">
        <v>45147</v>
      </c>
      <c r="K328" s="94">
        <v>1</v>
      </c>
      <c r="L328" s="125"/>
    </row>
    <row r="329" spans="1:12" ht="15.75" customHeight="1">
      <c r="A329" s="84">
        <v>326</v>
      </c>
      <c r="B329" s="105" t="s">
        <v>2579</v>
      </c>
      <c r="C329" s="86" t="s">
        <v>5108</v>
      </c>
      <c r="D329" s="87" t="s">
        <v>5109</v>
      </c>
      <c r="E329" s="89"/>
      <c r="F329" s="89"/>
      <c r="G329" s="106" t="s">
        <v>5024</v>
      </c>
      <c r="H329" s="106" t="s">
        <v>2710</v>
      </c>
      <c r="I329" s="104" t="s">
        <v>10012</v>
      </c>
      <c r="J329" s="91">
        <v>45147</v>
      </c>
      <c r="K329" s="85">
        <v>1</v>
      </c>
      <c r="L329" s="117"/>
    </row>
    <row r="330" spans="1:12" ht="15.75" customHeight="1">
      <c r="A330" s="75">
        <v>327</v>
      </c>
      <c r="B330" s="129" t="s">
        <v>2579</v>
      </c>
      <c r="C330" s="95" t="s">
        <v>5026</v>
      </c>
      <c r="D330" s="96" t="s">
        <v>5027</v>
      </c>
      <c r="E330" s="97"/>
      <c r="F330" s="97"/>
      <c r="G330" s="111" t="s">
        <v>5024</v>
      </c>
      <c r="H330" s="111" t="s">
        <v>2710</v>
      </c>
      <c r="I330" s="103">
        <v>8800022292023</v>
      </c>
      <c r="J330" s="100">
        <v>45146</v>
      </c>
      <c r="K330" s="94">
        <v>1</v>
      </c>
      <c r="L330" s="118"/>
    </row>
    <row r="331" spans="1:12" ht="15.75" customHeight="1">
      <c r="A331" s="84">
        <v>328</v>
      </c>
      <c r="B331" s="105" t="s">
        <v>2579</v>
      </c>
      <c r="C331" s="86" t="s">
        <v>5092</v>
      </c>
      <c r="D331" s="87" t="s">
        <v>5093</v>
      </c>
      <c r="E331" s="88"/>
      <c r="F331" s="88"/>
      <c r="G331" s="106" t="s">
        <v>5024</v>
      </c>
      <c r="H331" s="106" t="s">
        <v>2710</v>
      </c>
      <c r="I331" s="90">
        <v>8800022462023</v>
      </c>
      <c r="J331" s="91">
        <v>45147</v>
      </c>
      <c r="K331" s="85">
        <v>1</v>
      </c>
      <c r="L331" s="126"/>
    </row>
    <row r="332" spans="1:12" ht="15.75" customHeight="1">
      <c r="A332" s="75">
        <v>329</v>
      </c>
      <c r="B332" s="129" t="s">
        <v>2050</v>
      </c>
      <c r="C332" s="95" t="s">
        <v>5046</v>
      </c>
      <c r="D332" s="96" t="s">
        <v>5047</v>
      </c>
      <c r="E332" s="156" t="s">
        <v>9786</v>
      </c>
      <c r="F332" s="156" t="s">
        <v>10013</v>
      </c>
      <c r="G332" s="111" t="s">
        <v>4823</v>
      </c>
      <c r="H332" s="111" t="s">
        <v>2601</v>
      </c>
      <c r="I332" s="99" t="s">
        <v>10014</v>
      </c>
      <c r="J332" s="100">
        <v>45146</v>
      </c>
      <c r="K332" s="94">
        <v>1</v>
      </c>
      <c r="L332" s="118">
        <v>2024</v>
      </c>
    </row>
    <row r="333" spans="1:12" ht="15.75" customHeight="1">
      <c r="A333" s="84">
        <v>330</v>
      </c>
      <c r="B333" s="105" t="s">
        <v>29</v>
      </c>
      <c r="C333" s="86" t="s">
        <v>4361</v>
      </c>
      <c r="D333" s="87" t="s">
        <v>10015</v>
      </c>
      <c r="E333" s="88"/>
      <c r="F333" s="89" t="s">
        <v>71</v>
      </c>
      <c r="G333" s="106" t="s">
        <v>4343</v>
      </c>
      <c r="H333" s="106" t="s">
        <v>67</v>
      </c>
      <c r="I333" s="104" t="s">
        <v>10016</v>
      </c>
      <c r="J333" s="91">
        <v>45138</v>
      </c>
      <c r="K333" s="85">
        <v>1</v>
      </c>
      <c r="L333" s="117">
        <v>2024</v>
      </c>
    </row>
    <row r="334" spans="1:12" ht="15.75" customHeight="1">
      <c r="A334" s="75">
        <v>331</v>
      </c>
      <c r="B334" s="129" t="s">
        <v>2386</v>
      </c>
      <c r="C334" s="95" t="s">
        <v>3846</v>
      </c>
      <c r="D334" s="96" t="s">
        <v>3847</v>
      </c>
      <c r="E334" s="97"/>
      <c r="F334" s="98" t="s">
        <v>2391</v>
      </c>
      <c r="G334" s="111" t="s">
        <v>3180</v>
      </c>
      <c r="H334" s="111" t="s">
        <v>2387</v>
      </c>
      <c r="I334" s="99" t="s">
        <v>10017</v>
      </c>
      <c r="J334" s="100">
        <v>45132</v>
      </c>
      <c r="K334" s="94">
        <v>1</v>
      </c>
      <c r="L334" s="118">
        <v>2024</v>
      </c>
    </row>
    <row r="335" spans="1:12" ht="15.75" customHeight="1">
      <c r="A335" s="84">
        <v>332</v>
      </c>
      <c r="B335" s="105" t="s">
        <v>2427</v>
      </c>
      <c r="C335" s="86" t="s">
        <v>5066</v>
      </c>
      <c r="D335" s="87" t="s">
        <v>5067</v>
      </c>
      <c r="E335" s="88"/>
      <c r="F335" s="89" t="s">
        <v>2441</v>
      </c>
      <c r="G335" s="106" t="s">
        <v>5068</v>
      </c>
      <c r="H335" s="106" t="s">
        <v>2437</v>
      </c>
      <c r="I335" s="104" t="s">
        <v>10018</v>
      </c>
      <c r="J335" s="91">
        <v>45147</v>
      </c>
      <c r="K335" s="85">
        <v>1</v>
      </c>
      <c r="L335" s="126"/>
    </row>
    <row r="336" spans="1:12" ht="15.75" customHeight="1">
      <c r="A336" s="75">
        <v>333</v>
      </c>
      <c r="B336" s="129" t="s">
        <v>2427</v>
      </c>
      <c r="C336" s="95" t="s">
        <v>3875</v>
      </c>
      <c r="D336" s="96" t="s">
        <v>3876</v>
      </c>
      <c r="E336" s="97"/>
      <c r="F336" s="98" t="s">
        <v>2439</v>
      </c>
      <c r="G336" s="111" t="s">
        <v>3877</v>
      </c>
      <c r="H336" s="111" t="s">
        <v>2437</v>
      </c>
      <c r="I336" s="99" t="s">
        <v>10019</v>
      </c>
      <c r="J336" s="100">
        <v>45132</v>
      </c>
      <c r="K336" s="94">
        <v>1</v>
      </c>
      <c r="L336" s="125"/>
    </row>
    <row r="337" spans="1:12" ht="15.75" customHeight="1">
      <c r="A337" s="84">
        <v>334</v>
      </c>
      <c r="B337" s="105" t="s">
        <v>2427</v>
      </c>
      <c r="C337" s="86" t="s">
        <v>4953</v>
      </c>
      <c r="D337" s="87" t="s">
        <v>4951</v>
      </c>
      <c r="E337" s="88"/>
      <c r="F337" s="89" t="s">
        <v>2438</v>
      </c>
      <c r="G337" s="106" t="s">
        <v>4952</v>
      </c>
      <c r="H337" s="106" t="s">
        <v>2437</v>
      </c>
      <c r="I337" s="104" t="s">
        <v>10020</v>
      </c>
      <c r="J337" s="91">
        <v>45145</v>
      </c>
      <c r="K337" s="85">
        <v>1</v>
      </c>
      <c r="L337" s="126"/>
    </row>
    <row r="338" spans="1:12" ht="15.75" customHeight="1">
      <c r="A338" s="75">
        <v>335</v>
      </c>
      <c r="B338" s="129" t="s">
        <v>2454</v>
      </c>
      <c r="C338" s="95" t="s">
        <v>5341</v>
      </c>
      <c r="D338" s="96" t="s">
        <v>5342</v>
      </c>
      <c r="E338" s="97"/>
      <c r="F338" s="98" t="s">
        <v>2464</v>
      </c>
      <c r="G338" s="111" t="s">
        <v>4584</v>
      </c>
      <c r="H338" s="111" t="s">
        <v>2462</v>
      </c>
      <c r="I338" s="99" t="s">
        <v>10021</v>
      </c>
      <c r="J338" s="100">
        <v>45153</v>
      </c>
      <c r="K338" s="94">
        <v>1</v>
      </c>
      <c r="L338" s="118">
        <v>2024</v>
      </c>
    </row>
    <row r="339" spans="1:12" ht="15.75" customHeight="1">
      <c r="A339" s="84">
        <v>336</v>
      </c>
      <c r="B339" s="105" t="s">
        <v>2454</v>
      </c>
      <c r="C339" s="86" t="s">
        <v>4383</v>
      </c>
      <c r="D339" s="87" t="s">
        <v>4384</v>
      </c>
      <c r="E339" s="88"/>
      <c r="F339" s="89" t="s">
        <v>26</v>
      </c>
      <c r="G339" s="106" t="s">
        <v>2463</v>
      </c>
      <c r="H339" s="106" t="s">
        <v>2462</v>
      </c>
      <c r="I339" s="104" t="s">
        <v>10022</v>
      </c>
      <c r="J339" s="91">
        <v>45138</v>
      </c>
      <c r="K339" s="85">
        <v>1</v>
      </c>
      <c r="L339" s="126"/>
    </row>
    <row r="340" spans="1:12" ht="15.75" customHeight="1">
      <c r="A340" s="75">
        <v>337</v>
      </c>
      <c r="B340" s="129" t="s">
        <v>2465</v>
      </c>
      <c r="C340" s="95" t="s">
        <v>3887</v>
      </c>
      <c r="D340" s="96" t="s">
        <v>3888</v>
      </c>
      <c r="E340" s="97"/>
      <c r="F340" s="98" t="s">
        <v>2484</v>
      </c>
      <c r="G340" s="111" t="s">
        <v>2483</v>
      </c>
      <c r="H340" s="111" t="s">
        <v>2481</v>
      </c>
      <c r="I340" s="99" t="s">
        <v>10023</v>
      </c>
      <c r="J340" s="100">
        <v>45132</v>
      </c>
      <c r="K340" s="94">
        <v>1</v>
      </c>
      <c r="L340" s="125"/>
    </row>
    <row r="341" spans="1:12" ht="15.75" customHeight="1">
      <c r="A341" s="84">
        <v>338</v>
      </c>
      <c r="B341" s="105" t="s">
        <v>2495</v>
      </c>
      <c r="C341" s="86" t="s">
        <v>3971</v>
      </c>
      <c r="D341" s="87" t="s">
        <v>3972</v>
      </c>
      <c r="E341" s="88"/>
      <c r="F341" s="89" t="s">
        <v>0</v>
      </c>
      <c r="G341" s="106" t="s">
        <v>3973</v>
      </c>
      <c r="H341" s="106" t="s">
        <v>2501</v>
      </c>
      <c r="I341" s="104" t="s">
        <v>10024</v>
      </c>
      <c r="J341" s="91">
        <v>45133</v>
      </c>
      <c r="K341" s="85">
        <v>1</v>
      </c>
      <c r="L341" s="126"/>
    </row>
    <row r="342" spans="1:12" ht="15.75" customHeight="1">
      <c r="A342" s="75">
        <v>339</v>
      </c>
      <c r="B342" s="129" t="s">
        <v>2504</v>
      </c>
      <c r="C342" s="95" t="s">
        <v>5205</v>
      </c>
      <c r="D342" s="96" t="s">
        <v>5206</v>
      </c>
      <c r="E342" s="97"/>
      <c r="F342" s="98" t="s">
        <v>2506</v>
      </c>
      <c r="G342" s="111" t="s">
        <v>2509</v>
      </c>
      <c r="H342" s="111" t="s">
        <v>2505</v>
      </c>
      <c r="I342" s="99" t="s">
        <v>10025</v>
      </c>
      <c r="J342" s="100">
        <v>45149</v>
      </c>
      <c r="K342" s="94">
        <v>1</v>
      </c>
      <c r="L342" s="118">
        <v>2024</v>
      </c>
    </row>
    <row r="343" spans="1:12" ht="15.75" customHeight="1">
      <c r="A343" s="84">
        <v>340</v>
      </c>
      <c r="B343" s="105" t="s">
        <v>2504</v>
      </c>
      <c r="C343" s="86" t="s">
        <v>5288</v>
      </c>
      <c r="D343" s="87" t="s">
        <v>5289</v>
      </c>
      <c r="E343" s="88"/>
      <c r="F343" s="89" t="s">
        <v>15</v>
      </c>
      <c r="G343" s="106" t="s">
        <v>3242</v>
      </c>
      <c r="H343" s="106" t="s">
        <v>2517</v>
      </c>
      <c r="I343" s="104" t="s">
        <v>10026</v>
      </c>
      <c r="J343" s="91">
        <v>45152</v>
      </c>
      <c r="K343" s="85">
        <v>1</v>
      </c>
      <c r="L343" s="117"/>
    </row>
    <row r="344" spans="1:12" ht="15.75" customHeight="1">
      <c r="A344" s="75">
        <v>341</v>
      </c>
      <c r="B344" s="129" t="s">
        <v>2504</v>
      </c>
      <c r="C344" s="95" t="s">
        <v>3900</v>
      </c>
      <c r="D344" s="96" t="s">
        <v>3604</v>
      </c>
      <c r="E344" s="97"/>
      <c r="F344" s="98" t="s">
        <v>22</v>
      </c>
      <c r="G344" s="111" t="s">
        <v>24</v>
      </c>
      <c r="H344" s="111" t="s">
        <v>2505</v>
      </c>
      <c r="I344" s="99" t="s">
        <v>10027</v>
      </c>
      <c r="J344" s="100">
        <v>45132</v>
      </c>
      <c r="K344" s="94">
        <v>1</v>
      </c>
      <c r="L344" s="118">
        <v>2024</v>
      </c>
    </row>
    <row r="345" spans="1:12" ht="15.75" customHeight="1">
      <c r="A345" s="84">
        <v>342</v>
      </c>
      <c r="B345" s="105" t="s">
        <v>699</v>
      </c>
      <c r="C345" s="86" t="s">
        <v>3607</v>
      </c>
      <c r="D345" s="87" t="s">
        <v>3606</v>
      </c>
      <c r="E345" s="128"/>
      <c r="F345" s="158" t="s">
        <v>2546</v>
      </c>
      <c r="G345" s="106" t="s">
        <v>3438</v>
      </c>
      <c r="H345" s="106" t="s">
        <v>2545</v>
      </c>
      <c r="I345" s="104" t="s">
        <v>10028</v>
      </c>
      <c r="J345" s="91">
        <v>45127</v>
      </c>
      <c r="K345" s="85">
        <v>1</v>
      </c>
      <c r="L345" s="117">
        <v>2024</v>
      </c>
    </row>
    <row r="346" spans="1:12" ht="15.75" customHeight="1">
      <c r="A346" s="75">
        <v>343</v>
      </c>
      <c r="B346" s="129" t="s">
        <v>699</v>
      </c>
      <c r="C346" s="95" t="s">
        <v>4789</v>
      </c>
      <c r="D346" s="96" t="s">
        <v>4790</v>
      </c>
      <c r="E346" s="97"/>
      <c r="F346" s="98" t="s">
        <v>61</v>
      </c>
      <c r="G346" s="111" t="s">
        <v>4791</v>
      </c>
      <c r="H346" s="111" t="s">
        <v>2545</v>
      </c>
      <c r="I346" s="99" t="s">
        <v>10029</v>
      </c>
      <c r="J346" s="100">
        <v>45141</v>
      </c>
      <c r="K346" s="94">
        <v>1</v>
      </c>
      <c r="L346" s="125"/>
    </row>
    <row r="347" spans="1:12" ht="15.75" customHeight="1">
      <c r="A347" s="84">
        <v>344</v>
      </c>
      <c r="B347" s="105" t="s">
        <v>699</v>
      </c>
      <c r="C347" s="86" t="s">
        <v>3925</v>
      </c>
      <c r="D347" s="87" t="s">
        <v>3926</v>
      </c>
      <c r="E347" s="88"/>
      <c r="F347" s="89" t="s">
        <v>57</v>
      </c>
      <c r="G347" s="106" t="s">
        <v>3927</v>
      </c>
      <c r="H347" s="106" t="s">
        <v>2545</v>
      </c>
      <c r="I347" s="104" t="s">
        <v>10030</v>
      </c>
      <c r="J347" s="91">
        <v>45132</v>
      </c>
      <c r="K347" s="85">
        <v>1</v>
      </c>
      <c r="L347" s="126"/>
    </row>
    <row r="348" spans="1:12" ht="15.75" customHeight="1">
      <c r="A348" s="75">
        <v>345</v>
      </c>
      <c r="B348" s="129" t="s">
        <v>2548</v>
      </c>
      <c r="C348" s="95" t="s">
        <v>5174</v>
      </c>
      <c r="D348" s="96" t="s">
        <v>5175</v>
      </c>
      <c r="E348" s="97"/>
      <c r="F348" s="98" t="s">
        <v>2496</v>
      </c>
      <c r="G348" s="111" t="s">
        <v>5176</v>
      </c>
      <c r="H348" s="111" t="s">
        <v>2563</v>
      </c>
      <c r="I348" s="99" t="s">
        <v>10031</v>
      </c>
      <c r="J348" s="100">
        <v>45148</v>
      </c>
      <c r="K348" s="94">
        <v>1</v>
      </c>
      <c r="L348" s="118"/>
    </row>
    <row r="349" spans="1:12" ht="15.75" customHeight="1">
      <c r="A349" s="84">
        <v>346</v>
      </c>
      <c r="B349" s="105" t="s">
        <v>2579</v>
      </c>
      <c r="C349" s="86" t="s">
        <v>5098</v>
      </c>
      <c r="D349" s="87" t="s">
        <v>5099</v>
      </c>
      <c r="E349" s="88"/>
      <c r="F349" s="89" t="s">
        <v>36</v>
      </c>
      <c r="G349" s="106" t="s">
        <v>5024</v>
      </c>
      <c r="H349" s="106" t="s">
        <v>2710</v>
      </c>
      <c r="I349" s="104" t="s">
        <v>10032</v>
      </c>
      <c r="J349" s="91">
        <v>45147</v>
      </c>
      <c r="K349" s="85">
        <v>1</v>
      </c>
      <c r="L349" s="126"/>
    </row>
    <row r="350" spans="1:12" ht="15.75" customHeight="1">
      <c r="A350" s="75">
        <v>347</v>
      </c>
      <c r="B350" s="129" t="s">
        <v>2579</v>
      </c>
      <c r="C350" s="95" t="s">
        <v>5100</v>
      </c>
      <c r="D350" s="96" t="s">
        <v>5101</v>
      </c>
      <c r="E350" s="97"/>
      <c r="F350" s="98" t="s">
        <v>2586</v>
      </c>
      <c r="G350" s="111" t="s">
        <v>5024</v>
      </c>
      <c r="H350" s="111" t="s">
        <v>2710</v>
      </c>
      <c r="I350" s="99" t="s">
        <v>10033</v>
      </c>
      <c r="J350" s="100">
        <v>45147</v>
      </c>
      <c r="K350" s="94">
        <v>1</v>
      </c>
      <c r="L350" s="125"/>
    </row>
    <row r="351" spans="1:12" ht="15.75" customHeight="1">
      <c r="A351" s="84">
        <v>348</v>
      </c>
      <c r="B351" s="105" t="s">
        <v>2579</v>
      </c>
      <c r="C351" s="86" t="s">
        <v>5104</v>
      </c>
      <c r="D351" s="87" t="s">
        <v>5105</v>
      </c>
      <c r="E351" s="88"/>
      <c r="F351" s="89" t="s">
        <v>2587</v>
      </c>
      <c r="G351" s="106" t="s">
        <v>5024</v>
      </c>
      <c r="H351" s="106" t="s">
        <v>2710</v>
      </c>
      <c r="I351" s="104" t="s">
        <v>10034</v>
      </c>
      <c r="J351" s="91">
        <v>45147</v>
      </c>
      <c r="K351" s="85">
        <v>1</v>
      </c>
      <c r="L351" s="126"/>
    </row>
    <row r="352" spans="1:12" ht="15.75" customHeight="1">
      <c r="A352" s="75">
        <v>349</v>
      </c>
      <c r="B352" s="129" t="s">
        <v>2579</v>
      </c>
      <c r="C352" s="95" t="s">
        <v>5114</v>
      </c>
      <c r="D352" s="96" t="s">
        <v>5115</v>
      </c>
      <c r="E352" s="97"/>
      <c r="F352" s="98" t="s">
        <v>2588</v>
      </c>
      <c r="G352" s="111" t="s">
        <v>5024</v>
      </c>
      <c r="H352" s="111" t="s">
        <v>2710</v>
      </c>
      <c r="I352" s="99" t="s">
        <v>10035</v>
      </c>
      <c r="J352" s="100">
        <v>45147</v>
      </c>
      <c r="K352" s="94">
        <v>1</v>
      </c>
      <c r="L352" s="125"/>
    </row>
    <row r="353" spans="1:12" ht="15.75" customHeight="1">
      <c r="A353" s="84">
        <v>350</v>
      </c>
      <c r="B353" s="105" t="s">
        <v>2579</v>
      </c>
      <c r="C353" s="86" t="s">
        <v>5022</v>
      </c>
      <c r="D353" s="87" t="s">
        <v>5023</v>
      </c>
      <c r="E353" s="88"/>
      <c r="F353" s="89" t="s">
        <v>500</v>
      </c>
      <c r="G353" s="106" t="s">
        <v>5024</v>
      </c>
      <c r="H353" s="106" t="s">
        <v>2710</v>
      </c>
      <c r="I353" s="104" t="s">
        <v>10036</v>
      </c>
      <c r="J353" s="91">
        <v>45146</v>
      </c>
      <c r="K353" s="85">
        <v>1</v>
      </c>
      <c r="L353" s="126"/>
    </row>
    <row r="354" spans="1:12" ht="15.75" customHeight="1">
      <c r="A354" s="75">
        <v>351</v>
      </c>
      <c r="B354" s="129" t="s">
        <v>2579</v>
      </c>
      <c r="C354" s="95" t="s">
        <v>5028</v>
      </c>
      <c r="D354" s="96" t="s">
        <v>5029</v>
      </c>
      <c r="E354" s="97"/>
      <c r="F354" s="98" t="s">
        <v>11</v>
      </c>
      <c r="G354" s="111" t="s">
        <v>5024</v>
      </c>
      <c r="H354" s="111" t="s">
        <v>2710</v>
      </c>
      <c r="I354" s="99" t="s">
        <v>10037</v>
      </c>
      <c r="J354" s="100">
        <v>45146</v>
      </c>
      <c r="K354" s="94">
        <v>1</v>
      </c>
      <c r="L354" s="125"/>
    </row>
    <row r="355" spans="1:12" ht="15.75" customHeight="1">
      <c r="A355" s="84">
        <v>352</v>
      </c>
      <c r="B355" s="105" t="s">
        <v>2548</v>
      </c>
      <c r="C355" s="86" t="s">
        <v>4542</v>
      </c>
      <c r="D355" s="87" t="s">
        <v>4543</v>
      </c>
      <c r="E355" s="88"/>
      <c r="F355" s="89" t="s">
        <v>1496</v>
      </c>
      <c r="G355" s="106" t="s">
        <v>10038</v>
      </c>
      <c r="H355" s="106" t="s">
        <v>2563</v>
      </c>
      <c r="I355" s="104" t="s">
        <v>10039</v>
      </c>
      <c r="J355" s="91">
        <v>45154</v>
      </c>
      <c r="K355" s="85">
        <v>1</v>
      </c>
      <c r="L355" s="126"/>
    </row>
    <row r="356" spans="1:12" ht="15.75" customHeight="1">
      <c r="A356" s="75">
        <v>353</v>
      </c>
      <c r="B356" s="129" t="s">
        <v>2504</v>
      </c>
      <c r="C356" s="95" t="s">
        <v>5461</v>
      </c>
      <c r="D356" s="96" t="s">
        <v>5462</v>
      </c>
      <c r="E356" s="97"/>
      <c r="F356" s="98" t="s">
        <v>1882</v>
      </c>
      <c r="G356" s="111" t="s">
        <v>10040</v>
      </c>
      <c r="H356" s="111" t="s">
        <v>10041</v>
      </c>
      <c r="I356" s="99" t="s">
        <v>10042</v>
      </c>
      <c r="J356" s="100">
        <v>45154</v>
      </c>
      <c r="K356" s="94">
        <v>1</v>
      </c>
      <c r="L356" s="125">
        <v>2024</v>
      </c>
    </row>
    <row r="357" spans="1:12" ht="15.75" customHeight="1">
      <c r="A357" s="84">
        <v>354</v>
      </c>
      <c r="B357" s="105" t="s">
        <v>56</v>
      </c>
      <c r="C357" s="86" t="s">
        <v>4444</v>
      </c>
      <c r="D357" s="87" t="s">
        <v>10043</v>
      </c>
      <c r="E357" s="88"/>
      <c r="F357" s="89" t="s">
        <v>2623</v>
      </c>
      <c r="G357" s="106" t="s">
        <v>10044</v>
      </c>
      <c r="H357" s="106" t="s">
        <v>2621</v>
      </c>
      <c r="I357" s="104" t="s">
        <v>10045</v>
      </c>
      <c r="J357" s="91">
        <v>45138</v>
      </c>
      <c r="K357" s="85">
        <v>1</v>
      </c>
      <c r="L357" s="126"/>
    </row>
    <row r="358" spans="1:12" ht="15.75" customHeight="1">
      <c r="A358" s="75">
        <v>355</v>
      </c>
      <c r="B358" s="129" t="s">
        <v>2548</v>
      </c>
      <c r="C358" s="136" t="s">
        <v>5209</v>
      </c>
      <c r="D358" s="96" t="s">
        <v>5210</v>
      </c>
      <c r="E358" s="97"/>
      <c r="F358" s="98" t="s">
        <v>2470</v>
      </c>
      <c r="G358" s="111" t="s">
        <v>10046</v>
      </c>
      <c r="H358" s="111" t="s">
        <v>2555</v>
      </c>
      <c r="I358" s="99" t="s">
        <v>10047</v>
      </c>
      <c r="J358" s="100">
        <v>45154</v>
      </c>
      <c r="K358" s="94">
        <v>1</v>
      </c>
      <c r="L358" s="125"/>
    </row>
    <row r="359" spans="1:12" ht="15.75" customHeight="1">
      <c r="A359" s="84">
        <v>356</v>
      </c>
      <c r="B359" s="105" t="s">
        <v>4014</v>
      </c>
      <c r="C359" s="86" t="s">
        <v>5417</v>
      </c>
      <c r="D359" s="87" t="s">
        <v>5418</v>
      </c>
      <c r="E359" s="88"/>
      <c r="F359" s="89" t="s">
        <v>159</v>
      </c>
      <c r="G359" s="106" t="s">
        <v>152</v>
      </c>
      <c r="H359" s="106" t="s">
        <v>2716</v>
      </c>
      <c r="I359" s="104" t="s">
        <v>10048</v>
      </c>
      <c r="J359" s="91">
        <v>45154</v>
      </c>
      <c r="K359" s="85">
        <v>1</v>
      </c>
      <c r="L359" s="117">
        <v>2024</v>
      </c>
    </row>
    <row r="360" spans="1:12" ht="15.75" customHeight="1">
      <c r="A360" s="75">
        <v>357</v>
      </c>
      <c r="B360" s="129" t="s">
        <v>3092</v>
      </c>
      <c r="C360" s="95" t="s">
        <v>5000</v>
      </c>
      <c r="D360" s="96" t="s">
        <v>5001</v>
      </c>
      <c r="E360" s="97"/>
      <c r="F360" s="98" t="s">
        <v>1917</v>
      </c>
      <c r="G360" s="111" t="s">
        <v>5002</v>
      </c>
      <c r="H360" s="111" t="s">
        <v>1896</v>
      </c>
      <c r="I360" s="99" t="s">
        <v>10049</v>
      </c>
      <c r="J360" s="100">
        <v>45146</v>
      </c>
      <c r="K360" s="94">
        <v>1</v>
      </c>
      <c r="L360" s="125"/>
    </row>
    <row r="361" spans="1:12" ht="15.75" customHeight="1">
      <c r="A361" s="84">
        <v>358</v>
      </c>
      <c r="B361" s="105" t="s">
        <v>3092</v>
      </c>
      <c r="C361" s="86" t="s">
        <v>5255</v>
      </c>
      <c r="D361" s="87" t="s">
        <v>5256</v>
      </c>
      <c r="E361" s="128"/>
      <c r="F361" s="158" t="s">
        <v>9</v>
      </c>
      <c r="G361" s="106" t="s">
        <v>5257</v>
      </c>
      <c r="H361" s="106" t="s">
        <v>2062</v>
      </c>
      <c r="I361" s="104" t="s">
        <v>10050</v>
      </c>
      <c r="J361" s="91">
        <v>45152</v>
      </c>
      <c r="K361" s="85">
        <v>1</v>
      </c>
      <c r="L361" s="126"/>
    </row>
    <row r="362" spans="1:12" ht="15.75" customHeight="1">
      <c r="A362" s="75">
        <v>359</v>
      </c>
      <c r="B362" s="129" t="s">
        <v>4245</v>
      </c>
      <c r="C362" s="95" t="s">
        <v>4706</v>
      </c>
      <c r="D362" s="96" t="s">
        <v>4707</v>
      </c>
      <c r="E362" s="127"/>
      <c r="F362" s="98" t="s">
        <v>2383</v>
      </c>
      <c r="G362" s="111" t="s">
        <v>4248</v>
      </c>
      <c r="H362" s="111" t="s">
        <v>2382</v>
      </c>
      <c r="I362" s="99" t="s">
        <v>10051</v>
      </c>
      <c r="J362" s="100">
        <v>45141</v>
      </c>
      <c r="K362" s="94">
        <v>1</v>
      </c>
      <c r="L362" s="125"/>
    </row>
    <row r="363" spans="1:12" ht="15.75" customHeight="1">
      <c r="A363" s="84">
        <v>360</v>
      </c>
      <c r="B363" s="105" t="s">
        <v>3067</v>
      </c>
      <c r="C363" s="86" t="s">
        <v>5322</v>
      </c>
      <c r="D363" s="87" t="s">
        <v>4465</v>
      </c>
      <c r="E363" s="128"/>
      <c r="F363" s="158" t="s">
        <v>2440</v>
      </c>
      <c r="G363" s="106" t="s">
        <v>4368</v>
      </c>
      <c r="H363" s="106" t="s">
        <v>2437</v>
      </c>
      <c r="I363" s="104" t="s">
        <v>10052</v>
      </c>
      <c r="J363" s="91">
        <v>45153</v>
      </c>
      <c r="K363" s="85">
        <v>1</v>
      </c>
      <c r="L363" s="126"/>
    </row>
    <row r="364" spans="1:12" ht="15.75" customHeight="1">
      <c r="A364" s="75">
        <v>361</v>
      </c>
      <c r="B364" s="129" t="s">
        <v>3378</v>
      </c>
      <c r="C364" s="95" t="s">
        <v>4932</v>
      </c>
      <c r="D364" s="96" t="s">
        <v>4933</v>
      </c>
      <c r="E364" s="97"/>
      <c r="F364" s="98" t="s">
        <v>2478</v>
      </c>
      <c r="G364" s="111" t="s">
        <v>4929</v>
      </c>
      <c r="H364" s="111" t="s">
        <v>2500</v>
      </c>
      <c r="I364" s="99" t="s">
        <v>10053</v>
      </c>
      <c r="J364" s="100">
        <v>45144</v>
      </c>
      <c r="K364" s="94">
        <v>1</v>
      </c>
      <c r="L364" s="125"/>
    </row>
    <row r="365" spans="1:12" ht="15.75" customHeight="1">
      <c r="A365" s="84">
        <v>362</v>
      </c>
      <c r="B365" s="105" t="s">
        <v>3239</v>
      </c>
      <c r="C365" s="86" t="s">
        <v>5079</v>
      </c>
      <c r="D365" s="87" t="s">
        <v>5080</v>
      </c>
      <c r="E365" s="88"/>
      <c r="F365" s="89" t="s">
        <v>2521</v>
      </c>
      <c r="G365" s="106" t="s">
        <v>4406</v>
      </c>
      <c r="H365" s="106" t="s">
        <v>2487</v>
      </c>
      <c r="I365" s="104" t="s">
        <v>10054</v>
      </c>
      <c r="J365" s="91">
        <v>45147</v>
      </c>
      <c r="K365" s="85">
        <v>1</v>
      </c>
      <c r="L365" s="126"/>
    </row>
    <row r="366" spans="1:12" ht="15.75" customHeight="1">
      <c r="A366" s="75">
        <v>363</v>
      </c>
      <c r="B366" s="129" t="s">
        <v>3239</v>
      </c>
      <c r="C366" s="95" t="s">
        <v>5286</v>
      </c>
      <c r="D366" s="96" t="s">
        <v>5287</v>
      </c>
      <c r="E366" s="97"/>
      <c r="F366" s="98" t="s">
        <v>10055</v>
      </c>
      <c r="G366" s="111" t="s">
        <v>3242</v>
      </c>
      <c r="H366" s="111" t="s">
        <v>2517</v>
      </c>
      <c r="I366" s="99" t="s">
        <v>10056</v>
      </c>
      <c r="J366" s="100">
        <v>45152</v>
      </c>
      <c r="K366" s="94">
        <v>1</v>
      </c>
      <c r="L366" s="125"/>
    </row>
    <row r="367" spans="1:12" ht="15.75" customHeight="1">
      <c r="A367" s="84">
        <v>364</v>
      </c>
      <c r="B367" s="105" t="s">
        <v>3769</v>
      </c>
      <c r="C367" s="86" t="s">
        <v>4975</v>
      </c>
      <c r="D367" s="87" t="s">
        <v>3975</v>
      </c>
      <c r="E367" s="88"/>
      <c r="F367" s="89" t="s">
        <v>2539</v>
      </c>
      <c r="G367" s="106" t="s">
        <v>4412</v>
      </c>
      <c r="H367" s="106" t="s">
        <v>2531</v>
      </c>
      <c r="I367" s="104" t="s">
        <v>10057</v>
      </c>
      <c r="J367" s="91">
        <v>45145</v>
      </c>
      <c r="K367" s="85">
        <v>1</v>
      </c>
      <c r="L367" s="117">
        <v>2024</v>
      </c>
    </row>
    <row r="368" spans="1:12" ht="15.75" customHeight="1">
      <c r="A368" s="75">
        <v>365</v>
      </c>
      <c r="B368" s="129" t="s">
        <v>3244</v>
      </c>
      <c r="C368" s="95" t="s">
        <v>5467</v>
      </c>
      <c r="D368" s="96" t="s">
        <v>5468</v>
      </c>
      <c r="E368" s="97"/>
      <c r="F368" s="98" t="s">
        <v>2544</v>
      </c>
      <c r="G368" s="111" t="s">
        <v>5371</v>
      </c>
      <c r="H368" s="111" t="s">
        <v>2541</v>
      </c>
      <c r="I368" s="99" t="s">
        <v>10058</v>
      </c>
      <c r="J368" s="100">
        <v>45154</v>
      </c>
      <c r="K368" s="94">
        <v>1</v>
      </c>
      <c r="L368" s="118">
        <v>2024</v>
      </c>
    </row>
    <row r="369" spans="1:12" ht="15.75" customHeight="1">
      <c r="A369" s="84">
        <v>366</v>
      </c>
      <c r="B369" s="105" t="s">
        <v>3244</v>
      </c>
      <c r="C369" s="86" t="s">
        <v>5227</v>
      </c>
      <c r="D369" s="87" t="s">
        <v>5228</v>
      </c>
      <c r="E369" s="88"/>
      <c r="F369" s="89" t="s">
        <v>445</v>
      </c>
      <c r="G369" s="106" t="s">
        <v>5229</v>
      </c>
      <c r="H369" s="106" t="s">
        <v>2541</v>
      </c>
      <c r="I369" s="104" t="s">
        <v>10059</v>
      </c>
      <c r="J369" s="91">
        <v>45151</v>
      </c>
      <c r="K369" s="85">
        <v>1</v>
      </c>
      <c r="L369" s="117">
        <v>2024</v>
      </c>
    </row>
    <row r="370" spans="1:12" ht="15.75" customHeight="1">
      <c r="A370" s="75">
        <v>367</v>
      </c>
      <c r="B370" s="129" t="s">
        <v>3244</v>
      </c>
      <c r="C370" s="95" t="s">
        <v>5233</v>
      </c>
      <c r="D370" s="96" t="s">
        <v>5234</v>
      </c>
      <c r="E370" s="97"/>
      <c r="F370" s="98" t="s">
        <v>2543</v>
      </c>
      <c r="G370" s="111" t="s">
        <v>5235</v>
      </c>
      <c r="H370" s="111" t="s">
        <v>2541</v>
      </c>
      <c r="I370" s="99" t="s">
        <v>10060</v>
      </c>
      <c r="J370" s="100">
        <v>45151</v>
      </c>
      <c r="K370" s="94">
        <v>1</v>
      </c>
      <c r="L370" s="118">
        <v>2024</v>
      </c>
    </row>
    <row r="371" spans="1:12" ht="15.75" customHeight="1">
      <c r="A371" s="84">
        <v>368</v>
      </c>
      <c r="B371" s="105" t="s">
        <v>3196</v>
      </c>
      <c r="C371" s="86" t="s">
        <v>5486</v>
      </c>
      <c r="D371" s="87" t="s">
        <v>5487</v>
      </c>
      <c r="E371" s="88"/>
      <c r="F371" s="89" t="s">
        <v>2589</v>
      </c>
      <c r="G371" s="106" t="s">
        <v>5024</v>
      </c>
      <c r="H371" s="106" t="s">
        <v>2710</v>
      </c>
      <c r="I371" s="104" t="s">
        <v>10061</v>
      </c>
      <c r="J371" s="91">
        <v>45154</v>
      </c>
      <c r="K371" s="85">
        <v>1</v>
      </c>
      <c r="L371" s="126"/>
    </row>
    <row r="372" spans="1:12" ht="15.75" customHeight="1">
      <c r="A372" s="75">
        <v>369</v>
      </c>
      <c r="B372" s="129" t="s">
        <v>3196</v>
      </c>
      <c r="C372" s="95" t="s">
        <v>3335</v>
      </c>
      <c r="D372" s="96" t="s">
        <v>3336</v>
      </c>
      <c r="E372" s="97"/>
      <c r="F372" s="98" t="s">
        <v>2580</v>
      </c>
      <c r="G372" s="111" t="s">
        <v>3199</v>
      </c>
      <c r="H372" s="111" t="s">
        <v>2713</v>
      </c>
      <c r="I372" s="99" t="s">
        <v>10062</v>
      </c>
      <c r="J372" s="100">
        <v>45121</v>
      </c>
      <c r="K372" s="94">
        <v>1</v>
      </c>
      <c r="L372" s="125"/>
    </row>
    <row r="373" spans="1:12" ht="15.75" customHeight="1">
      <c r="A373" s="84">
        <v>370</v>
      </c>
      <c r="B373" s="105" t="s">
        <v>3196</v>
      </c>
      <c r="C373" s="86" t="s">
        <v>3535</v>
      </c>
      <c r="D373" s="87" t="s">
        <v>3533</v>
      </c>
      <c r="E373" s="88"/>
      <c r="F373" s="89" t="s">
        <v>20</v>
      </c>
      <c r="G373" s="106" t="s">
        <v>3534</v>
      </c>
      <c r="H373" s="106" t="s">
        <v>2493</v>
      </c>
      <c r="I373" s="104" t="s">
        <v>10063</v>
      </c>
      <c r="J373" s="91">
        <v>45126</v>
      </c>
      <c r="K373" s="85">
        <v>1</v>
      </c>
      <c r="L373" s="126"/>
    </row>
    <row r="374" spans="1:12" ht="15.75" customHeight="1">
      <c r="A374" s="75">
        <v>371</v>
      </c>
      <c r="B374" s="129" t="s">
        <v>56</v>
      </c>
      <c r="C374" s="95" t="s">
        <v>5059</v>
      </c>
      <c r="D374" s="96" t="s">
        <v>5057</v>
      </c>
      <c r="E374" s="97"/>
      <c r="F374" s="98" t="s">
        <v>2625</v>
      </c>
      <c r="G374" s="111" t="s">
        <v>5058</v>
      </c>
      <c r="H374" s="111" t="s">
        <v>2624</v>
      </c>
      <c r="I374" s="99" t="s">
        <v>10064</v>
      </c>
      <c r="J374" s="100">
        <v>45146</v>
      </c>
      <c r="K374" s="94">
        <v>1</v>
      </c>
      <c r="L374" s="125"/>
    </row>
    <row r="375" spans="1:12" ht="15.75" customHeight="1">
      <c r="A375" s="84">
        <v>372</v>
      </c>
      <c r="B375" s="105" t="s">
        <v>56</v>
      </c>
      <c r="C375" s="86" t="s">
        <v>5124</v>
      </c>
      <c r="D375" s="87" t="s">
        <v>5125</v>
      </c>
      <c r="E375" s="88"/>
      <c r="F375" s="89" t="s">
        <v>2622</v>
      </c>
      <c r="G375" s="106" t="s">
        <v>5126</v>
      </c>
      <c r="H375" s="106" t="s">
        <v>2621</v>
      </c>
      <c r="I375" s="104" t="s">
        <v>10065</v>
      </c>
      <c r="J375" s="91">
        <v>45147</v>
      </c>
      <c r="K375" s="85">
        <v>1</v>
      </c>
      <c r="L375" s="126"/>
    </row>
    <row r="376" spans="1:12" ht="15.75" customHeight="1">
      <c r="A376" s="75">
        <v>373</v>
      </c>
      <c r="B376" s="129" t="s">
        <v>2485</v>
      </c>
      <c r="C376" s="95" t="s">
        <v>5830</v>
      </c>
      <c r="D376" s="96" t="s">
        <v>10066</v>
      </c>
      <c r="E376" s="127"/>
      <c r="F376" s="159" t="s">
        <v>10067</v>
      </c>
      <c r="G376" s="111" t="s">
        <v>10068</v>
      </c>
      <c r="H376" s="111" t="s">
        <v>10069</v>
      </c>
      <c r="I376" s="99" t="s">
        <v>10070</v>
      </c>
      <c r="J376" s="100">
        <v>45161</v>
      </c>
      <c r="K376" s="94">
        <v>1</v>
      </c>
      <c r="L376" s="125">
        <v>2024</v>
      </c>
    </row>
    <row r="377" spans="1:12" ht="15.75" customHeight="1">
      <c r="A377" s="84">
        <v>374</v>
      </c>
      <c r="B377" s="105" t="s">
        <v>1234</v>
      </c>
      <c r="C377" s="86" t="s">
        <v>5309</v>
      </c>
      <c r="D377" s="87" t="s">
        <v>5310</v>
      </c>
      <c r="E377" s="88"/>
      <c r="F377" s="88"/>
      <c r="G377" s="106" t="s">
        <v>5311</v>
      </c>
      <c r="H377" s="106" t="s">
        <v>1235</v>
      </c>
      <c r="I377" s="104" t="s">
        <v>10071</v>
      </c>
      <c r="J377" s="91">
        <v>45153</v>
      </c>
      <c r="K377" s="85">
        <v>1</v>
      </c>
      <c r="L377" s="117">
        <v>2024</v>
      </c>
    </row>
    <row r="378" spans="1:12" ht="15.75" customHeight="1">
      <c r="A378" s="75">
        <v>375</v>
      </c>
      <c r="B378" s="129" t="s">
        <v>1234</v>
      </c>
      <c r="C378" s="95" t="s">
        <v>5252</v>
      </c>
      <c r="D378" s="96" t="s">
        <v>5253</v>
      </c>
      <c r="E378" s="97"/>
      <c r="F378" s="97"/>
      <c r="G378" s="111" t="s">
        <v>5254</v>
      </c>
      <c r="H378" s="111"/>
      <c r="I378" s="99" t="s">
        <v>10072</v>
      </c>
      <c r="J378" s="100">
        <v>45152</v>
      </c>
      <c r="K378" s="94">
        <v>1</v>
      </c>
      <c r="L378" s="125"/>
    </row>
    <row r="379" spans="1:12" ht="15.75" customHeight="1">
      <c r="A379" s="84">
        <v>376</v>
      </c>
      <c r="B379" s="105" t="s">
        <v>1234</v>
      </c>
      <c r="C379" s="86" t="s">
        <v>5512</v>
      </c>
      <c r="D379" s="87" t="s">
        <v>5513</v>
      </c>
      <c r="E379" s="88"/>
      <c r="F379" s="88"/>
      <c r="G379" s="106" t="s">
        <v>5257</v>
      </c>
      <c r="H379" s="106" t="s">
        <v>2062</v>
      </c>
      <c r="I379" s="104" t="s">
        <v>10073</v>
      </c>
      <c r="J379" s="91">
        <v>45155</v>
      </c>
      <c r="K379" s="85">
        <v>1</v>
      </c>
      <c r="L379" s="126"/>
    </row>
    <row r="380" spans="1:12" ht="15.75" customHeight="1">
      <c r="A380" s="75">
        <v>377</v>
      </c>
      <c r="B380" s="129" t="s">
        <v>2427</v>
      </c>
      <c r="C380" s="95" t="s">
        <v>4565</v>
      </c>
      <c r="D380" s="96" t="s">
        <v>4566</v>
      </c>
      <c r="E380" s="97"/>
      <c r="F380" s="97"/>
      <c r="G380" s="111" t="s">
        <v>3484</v>
      </c>
      <c r="H380" s="111" t="s">
        <v>4567</v>
      </c>
      <c r="I380" s="99" t="s">
        <v>10074</v>
      </c>
      <c r="J380" s="100">
        <v>45140</v>
      </c>
      <c r="K380" s="94">
        <v>1</v>
      </c>
      <c r="L380" s="125"/>
    </row>
    <row r="381" spans="1:12" ht="15.75" customHeight="1">
      <c r="A381" s="84">
        <v>378</v>
      </c>
      <c r="B381" s="105" t="s">
        <v>2427</v>
      </c>
      <c r="C381" s="86" t="s">
        <v>5878</v>
      </c>
      <c r="D381" s="87" t="s">
        <v>5879</v>
      </c>
      <c r="E381" s="88"/>
      <c r="F381" s="88"/>
      <c r="G381" s="106" t="s">
        <v>5880</v>
      </c>
      <c r="H381" s="106" t="s">
        <v>2434</v>
      </c>
      <c r="I381" s="104" t="s">
        <v>10075</v>
      </c>
      <c r="J381" s="91">
        <v>45162</v>
      </c>
      <c r="K381" s="85">
        <v>1</v>
      </c>
      <c r="L381" s="126"/>
    </row>
    <row r="382" spans="1:12" ht="15.75" customHeight="1">
      <c r="A382" s="75">
        <v>379</v>
      </c>
      <c r="B382" s="129" t="s">
        <v>2427</v>
      </c>
      <c r="C382" s="95" t="s">
        <v>4468</v>
      </c>
      <c r="D382" s="96" t="s">
        <v>4469</v>
      </c>
      <c r="E382" s="97"/>
      <c r="F382" s="97"/>
      <c r="G382" s="111" t="s">
        <v>4470</v>
      </c>
      <c r="H382" s="111" t="s">
        <v>2436</v>
      </c>
      <c r="I382" s="99" t="s">
        <v>10076</v>
      </c>
      <c r="J382" s="100">
        <v>45139</v>
      </c>
      <c r="K382" s="94">
        <v>1</v>
      </c>
      <c r="L382" s="125"/>
    </row>
    <row r="383" spans="1:12" ht="15.75" customHeight="1">
      <c r="A383" s="84">
        <v>380</v>
      </c>
      <c r="B383" s="105" t="s">
        <v>2442</v>
      </c>
      <c r="C383" s="86" t="s">
        <v>5326</v>
      </c>
      <c r="D383" s="87" t="s">
        <v>5267</v>
      </c>
      <c r="E383" s="88"/>
      <c r="F383" s="88"/>
      <c r="G383" s="106" t="s">
        <v>5268</v>
      </c>
      <c r="H383" s="106" t="s">
        <v>2445</v>
      </c>
      <c r="I383" s="104" t="s">
        <v>10077</v>
      </c>
      <c r="J383" s="91">
        <v>45153</v>
      </c>
      <c r="K383" s="85">
        <v>1</v>
      </c>
      <c r="L383" s="126"/>
    </row>
    <row r="384" spans="1:12" ht="15.75" customHeight="1">
      <c r="A384" s="75">
        <v>381</v>
      </c>
      <c r="B384" s="129" t="s">
        <v>2454</v>
      </c>
      <c r="C384" s="95" t="s">
        <v>5672</v>
      </c>
      <c r="D384" s="96" t="s">
        <v>5673</v>
      </c>
      <c r="E384" s="97"/>
      <c r="F384" s="97"/>
      <c r="G384" s="111" t="s">
        <v>4135</v>
      </c>
      <c r="H384" s="111" t="s">
        <v>2455</v>
      </c>
      <c r="I384" s="99" t="s">
        <v>10078</v>
      </c>
      <c r="J384" s="100">
        <v>45159</v>
      </c>
      <c r="K384" s="94">
        <v>1</v>
      </c>
      <c r="L384" s="125"/>
    </row>
    <row r="385" spans="1:12" ht="15.75" customHeight="1">
      <c r="A385" s="84">
        <v>382</v>
      </c>
      <c r="B385" s="105" t="s">
        <v>2485</v>
      </c>
      <c r="C385" s="86" t="s">
        <v>5152</v>
      </c>
      <c r="D385" s="87" t="s">
        <v>4026</v>
      </c>
      <c r="E385" s="88"/>
      <c r="F385" s="88"/>
      <c r="G385" s="106" t="s">
        <v>4027</v>
      </c>
      <c r="H385" s="106" t="s">
        <v>2486</v>
      </c>
      <c r="I385" s="104" t="s">
        <v>10079</v>
      </c>
      <c r="J385" s="91">
        <v>45148</v>
      </c>
      <c r="K385" s="85">
        <v>1</v>
      </c>
      <c r="L385" s="117">
        <v>2024</v>
      </c>
    </row>
    <row r="386" spans="1:12" ht="15.75" customHeight="1">
      <c r="A386" s="75">
        <v>383</v>
      </c>
      <c r="B386" s="129" t="s">
        <v>2495</v>
      </c>
      <c r="C386" s="95" t="s">
        <v>4034</v>
      </c>
      <c r="D386" s="96" t="s">
        <v>4035</v>
      </c>
      <c r="E386" s="97"/>
      <c r="F386" s="97"/>
      <c r="G386" s="111" t="s">
        <v>3381</v>
      </c>
      <c r="H386" s="111" t="s">
        <v>2501</v>
      </c>
      <c r="I386" s="99" t="s">
        <v>10080</v>
      </c>
      <c r="J386" s="100">
        <v>45134</v>
      </c>
      <c r="K386" s="94">
        <v>1</v>
      </c>
      <c r="L386" s="125"/>
    </row>
    <row r="387" spans="1:12" ht="15.75" customHeight="1">
      <c r="A387" s="84">
        <v>384</v>
      </c>
      <c r="B387" s="105" t="s">
        <v>2495</v>
      </c>
      <c r="C387" s="86" t="s">
        <v>5545</v>
      </c>
      <c r="D387" s="87" t="s">
        <v>5546</v>
      </c>
      <c r="E387" s="88"/>
      <c r="F387" s="88"/>
      <c r="G387" s="106" t="s">
        <v>5547</v>
      </c>
      <c r="H387" s="106" t="s">
        <v>2502</v>
      </c>
      <c r="I387" s="104" t="s">
        <v>10081</v>
      </c>
      <c r="J387" s="91">
        <v>45155</v>
      </c>
      <c r="K387" s="85">
        <v>1</v>
      </c>
      <c r="L387" s="126"/>
    </row>
    <row r="388" spans="1:12" ht="15.75" customHeight="1">
      <c r="A388" s="75">
        <v>385</v>
      </c>
      <c r="B388" s="129" t="s">
        <v>2495</v>
      </c>
      <c r="C388" s="95" t="s">
        <v>4927</v>
      </c>
      <c r="D388" s="96" t="s">
        <v>4928</v>
      </c>
      <c r="E388" s="97"/>
      <c r="F388" s="97"/>
      <c r="G388" s="111" t="s">
        <v>4929</v>
      </c>
      <c r="H388" s="111" t="s">
        <v>2500</v>
      </c>
      <c r="I388" s="99" t="s">
        <v>10082</v>
      </c>
      <c r="J388" s="100">
        <v>45144</v>
      </c>
      <c r="K388" s="94">
        <v>1</v>
      </c>
      <c r="L388" s="125"/>
    </row>
    <row r="389" spans="1:12" ht="15.75" customHeight="1">
      <c r="A389" s="84">
        <v>386</v>
      </c>
      <c r="B389" s="105" t="s">
        <v>2495</v>
      </c>
      <c r="C389" s="86" t="s">
        <v>5551</v>
      </c>
      <c r="D389" s="87" t="s">
        <v>5552</v>
      </c>
      <c r="E389" s="88"/>
      <c r="F389" s="88"/>
      <c r="G389" s="106" t="s">
        <v>5547</v>
      </c>
      <c r="H389" s="106" t="s">
        <v>2502</v>
      </c>
      <c r="I389" s="104" t="s">
        <v>10083</v>
      </c>
      <c r="J389" s="91">
        <v>45155</v>
      </c>
      <c r="K389" s="85">
        <v>1</v>
      </c>
      <c r="L389" s="126"/>
    </row>
    <row r="390" spans="1:12" ht="15.75" customHeight="1">
      <c r="A390" s="75">
        <v>387</v>
      </c>
      <c r="B390" s="129" t="s">
        <v>2495</v>
      </c>
      <c r="C390" s="95" t="s">
        <v>4597</v>
      </c>
      <c r="D390" s="96" t="s">
        <v>4598</v>
      </c>
      <c r="E390" s="97"/>
      <c r="F390" s="97"/>
      <c r="G390" s="111" t="s">
        <v>4477</v>
      </c>
      <c r="H390" s="111" t="s">
        <v>2501</v>
      </c>
      <c r="I390" s="99" t="s">
        <v>10084</v>
      </c>
      <c r="J390" s="100">
        <v>45140</v>
      </c>
      <c r="K390" s="94">
        <v>1</v>
      </c>
      <c r="L390" s="125"/>
    </row>
    <row r="391" spans="1:12" ht="15.75" customHeight="1">
      <c r="A391" s="84">
        <v>388</v>
      </c>
      <c r="B391" s="105" t="s">
        <v>2504</v>
      </c>
      <c r="C391" s="86" t="s">
        <v>5691</v>
      </c>
      <c r="D391" s="87" t="s">
        <v>3488</v>
      </c>
      <c r="E391" s="88"/>
      <c r="F391" s="88"/>
      <c r="G391" s="106" t="s">
        <v>2508</v>
      </c>
      <c r="H391" s="106" t="s">
        <v>2505</v>
      </c>
      <c r="I391" s="104" t="s">
        <v>10085</v>
      </c>
      <c r="J391" s="91">
        <v>45159</v>
      </c>
      <c r="K391" s="85">
        <v>1</v>
      </c>
      <c r="L391" s="117">
        <v>2024</v>
      </c>
    </row>
    <row r="392" spans="1:12" ht="15.75" customHeight="1">
      <c r="A392" s="75">
        <v>389</v>
      </c>
      <c r="B392" s="129" t="s">
        <v>2504</v>
      </c>
      <c r="C392" s="95" t="s">
        <v>3898</v>
      </c>
      <c r="D392" s="96" t="s">
        <v>3899</v>
      </c>
      <c r="E392" s="97"/>
      <c r="F392" s="160" t="s">
        <v>9711</v>
      </c>
      <c r="G392" s="111" t="s">
        <v>2520</v>
      </c>
      <c r="H392" s="111" t="s">
        <v>2517</v>
      </c>
      <c r="I392" s="99" t="s">
        <v>10086</v>
      </c>
      <c r="J392" s="100">
        <v>45132</v>
      </c>
      <c r="K392" s="94">
        <v>2</v>
      </c>
      <c r="L392" s="118">
        <v>2024</v>
      </c>
    </row>
    <row r="393" spans="1:12" ht="15.75" customHeight="1">
      <c r="A393" s="84">
        <v>390</v>
      </c>
      <c r="B393" s="105" t="s">
        <v>2504</v>
      </c>
      <c r="C393" s="86" t="s">
        <v>5285</v>
      </c>
      <c r="D393" s="87" t="s">
        <v>4974</v>
      </c>
      <c r="E393" s="88"/>
      <c r="F393" s="88"/>
      <c r="G393" s="106" t="s">
        <v>3242</v>
      </c>
      <c r="H393" s="106" t="s">
        <v>2517</v>
      </c>
      <c r="I393" s="104" t="s">
        <v>10087</v>
      </c>
      <c r="J393" s="91">
        <v>45152</v>
      </c>
      <c r="K393" s="85">
        <v>1</v>
      </c>
      <c r="L393" s="126"/>
    </row>
    <row r="394" spans="1:12" ht="15.75" customHeight="1">
      <c r="A394" s="75">
        <v>391</v>
      </c>
      <c r="B394" s="129" t="s">
        <v>2504</v>
      </c>
      <c r="C394" s="95" t="s">
        <v>5638</v>
      </c>
      <c r="D394" s="96" t="s">
        <v>5639</v>
      </c>
      <c r="E394" s="97"/>
      <c r="F394" s="97"/>
      <c r="G394" s="111" t="s">
        <v>5640</v>
      </c>
      <c r="H394" s="111" t="s">
        <v>2487</v>
      </c>
      <c r="I394" s="99" t="s">
        <v>10088</v>
      </c>
      <c r="J394" s="100">
        <v>45157</v>
      </c>
      <c r="K394" s="94">
        <v>1</v>
      </c>
      <c r="L394" s="125"/>
    </row>
    <row r="395" spans="1:12" ht="15.75" customHeight="1">
      <c r="A395" s="84">
        <v>392</v>
      </c>
      <c r="B395" s="105" t="s">
        <v>23</v>
      </c>
      <c r="C395" s="86" t="s">
        <v>5642</v>
      </c>
      <c r="D395" s="87" t="s">
        <v>3975</v>
      </c>
      <c r="E395" s="128"/>
      <c r="F395" s="158" t="s">
        <v>2540</v>
      </c>
      <c r="G395" s="106" t="s">
        <v>4412</v>
      </c>
      <c r="H395" s="106" t="s">
        <v>2531</v>
      </c>
      <c r="I395" s="104" t="s">
        <v>10089</v>
      </c>
      <c r="J395" s="91">
        <v>45157</v>
      </c>
      <c r="K395" s="85">
        <v>1</v>
      </c>
      <c r="L395" s="117">
        <v>2024</v>
      </c>
    </row>
    <row r="396" spans="1:12" ht="15.75" customHeight="1">
      <c r="A396" s="75">
        <v>393</v>
      </c>
      <c r="B396" s="129" t="s">
        <v>699</v>
      </c>
      <c r="C396" s="95" t="s">
        <v>5711</v>
      </c>
      <c r="D396" s="96" t="s">
        <v>5712</v>
      </c>
      <c r="E396" s="127"/>
      <c r="F396" s="127"/>
      <c r="G396" s="111" t="s">
        <v>5371</v>
      </c>
      <c r="H396" s="111" t="s">
        <v>2541</v>
      </c>
      <c r="I396" s="99" t="s">
        <v>10090</v>
      </c>
      <c r="J396" s="100">
        <v>45159</v>
      </c>
      <c r="K396" s="94">
        <v>1</v>
      </c>
      <c r="L396" s="118">
        <v>2024</v>
      </c>
    </row>
    <row r="397" spans="1:12" ht="15.75" customHeight="1">
      <c r="A397" s="84">
        <v>394</v>
      </c>
      <c r="B397" s="105" t="s">
        <v>699</v>
      </c>
      <c r="C397" s="86" t="s">
        <v>5709</v>
      </c>
      <c r="D397" s="87" t="s">
        <v>5710</v>
      </c>
      <c r="E397" s="128"/>
      <c r="F397" s="128"/>
      <c r="G397" s="106" t="s">
        <v>5371</v>
      </c>
      <c r="H397" s="106" t="s">
        <v>2541</v>
      </c>
      <c r="I397" s="104" t="s">
        <v>10091</v>
      </c>
      <c r="J397" s="91">
        <v>45159</v>
      </c>
      <c r="K397" s="85">
        <v>1</v>
      </c>
      <c r="L397" s="117">
        <v>2024</v>
      </c>
    </row>
    <row r="398" spans="1:12" ht="15.75" customHeight="1">
      <c r="A398" s="75">
        <v>395</v>
      </c>
      <c r="B398" s="129" t="s">
        <v>23</v>
      </c>
      <c r="C398" s="95" t="s">
        <v>3992</v>
      </c>
      <c r="D398" s="96" t="s">
        <v>3990</v>
      </c>
      <c r="E398" s="97"/>
      <c r="F398" s="98" t="s">
        <v>2535</v>
      </c>
      <c r="G398" s="111" t="s">
        <v>3991</v>
      </c>
      <c r="H398" s="111" t="s">
        <v>2531</v>
      </c>
      <c r="I398" s="99" t="s">
        <v>10092</v>
      </c>
      <c r="J398" s="100">
        <v>45133</v>
      </c>
      <c r="K398" s="94">
        <v>1</v>
      </c>
      <c r="L398" s="118">
        <v>2024</v>
      </c>
    </row>
    <row r="399" spans="1:12" ht="15.75" customHeight="1">
      <c r="A399" s="84">
        <v>396</v>
      </c>
      <c r="B399" s="105" t="s">
        <v>23</v>
      </c>
      <c r="C399" s="86" t="s">
        <v>5627</v>
      </c>
      <c r="D399" s="87" t="s">
        <v>5628</v>
      </c>
      <c r="E399" s="88"/>
      <c r="F399" s="89" t="s">
        <v>12</v>
      </c>
      <c r="G399" s="106" t="s">
        <v>5629</v>
      </c>
      <c r="H399" s="106" t="s">
        <v>2531</v>
      </c>
      <c r="I399" s="104" t="s">
        <v>10093</v>
      </c>
      <c r="J399" s="91">
        <v>45156</v>
      </c>
      <c r="K399" s="85">
        <v>1</v>
      </c>
      <c r="L399" s="117">
        <v>2024</v>
      </c>
    </row>
    <row r="400" spans="1:12" ht="15.75" customHeight="1">
      <c r="A400" s="75">
        <v>397</v>
      </c>
      <c r="B400" s="129" t="s">
        <v>2579</v>
      </c>
      <c r="C400" s="95" t="s">
        <v>5110</v>
      </c>
      <c r="D400" s="96" t="s">
        <v>5111</v>
      </c>
      <c r="E400" s="97"/>
      <c r="F400" s="97"/>
      <c r="G400" s="111" t="s">
        <v>5024</v>
      </c>
      <c r="H400" s="111" t="s">
        <v>2710</v>
      </c>
      <c r="I400" s="99" t="s">
        <v>10094</v>
      </c>
      <c r="J400" s="100">
        <v>45147</v>
      </c>
      <c r="K400" s="94">
        <v>1</v>
      </c>
      <c r="L400" s="125"/>
    </row>
    <row r="401" spans="1:12" ht="15.75" customHeight="1">
      <c r="A401" s="84">
        <v>398</v>
      </c>
      <c r="B401" s="105" t="s">
        <v>2579</v>
      </c>
      <c r="C401" s="86" t="s">
        <v>5862</v>
      </c>
      <c r="D401" s="87" t="s">
        <v>5863</v>
      </c>
      <c r="E401" s="88"/>
      <c r="F401" s="88"/>
      <c r="G401" s="106" t="s">
        <v>2594</v>
      </c>
      <c r="H401" s="106" t="s">
        <v>2592</v>
      </c>
      <c r="I401" s="104" t="s">
        <v>10095</v>
      </c>
      <c r="J401" s="91">
        <v>45161</v>
      </c>
      <c r="K401" s="85">
        <v>1</v>
      </c>
      <c r="L401" s="126"/>
    </row>
    <row r="402" spans="1:12" ht="15.75" customHeight="1">
      <c r="A402" s="75">
        <v>399</v>
      </c>
      <c r="B402" s="129" t="s">
        <v>2579</v>
      </c>
      <c r="C402" s="95" t="s">
        <v>5870</v>
      </c>
      <c r="D402" s="96" t="s">
        <v>5871</v>
      </c>
      <c r="E402" s="127"/>
      <c r="F402" s="127"/>
      <c r="G402" s="111" t="s">
        <v>2594</v>
      </c>
      <c r="H402" s="111" t="s">
        <v>2592</v>
      </c>
      <c r="I402" s="99" t="s">
        <v>10096</v>
      </c>
      <c r="J402" s="100">
        <v>45161</v>
      </c>
      <c r="K402" s="94">
        <v>1</v>
      </c>
      <c r="L402" s="125"/>
    </row>
    <row r="403" spans="1:12" ht="15.75" customHeight="1">
      <c r="A403" s="84">
        <v>400</v>
      </c>
      <c r="B403" s="105" t="s">
        <v>2579</v>
      </c>
      <c r="C403" s="86" t="s">
        <v>5872</v>
      </c>
      <c r="D403" s="87" t="s">
        <v>5873</v>
      </c>
      <c r="E403" s="88"/>
      <c r="F403" s="88"/>
      <c r="G403" s="106" t="s">
        <v>2594</v>
      </c>
      <c r="H403" s="106" t="s">
        <v>2592</v>
      </c>
      <c r="I403" s="104" t="s">
        <v>10097</v>
      </c>
      <c r="J403" s="91">
        <v>45161</v>
      </c>
      <c r="K403" s="85">
        <v>1</v>
      </c>
      <c r="L403" s="126"/>
    </row>
    <row r="404" spans="1:12" ht="15.75" customHeight="1">
      <c r="A404" s="75">
        <v>401</v>
      </c>
      <c r="B404" s="129" t="s">
        <v>2579</v>
      </c>
      <c r="C404" s="95" t="s">
        <v>3337</v>
      </c>
      <c r="D404" s="96" t="s">
        <v>3338</v>
      </c>
      <c r="E404" s="97"/>
      <c r="F404" s="97"/>
      <c r="G404" s="111" t="s">
        <v>3199</v>
      </c>
      <c r="H404" s="111" t="s">
        <v>2713</v>
      </c>
      <c r="I404" s="99" t="s">
        <v>10098</v>
      </c>
      <c r="J404" s="100">
        <v>45121</v>
      </c>
      <c r="K404" s="94">
        <v>1</v>
      </c>
      <c r="L404" s="125"/>
    </row>
    <row r="405" spans="1:12" ht="15.75" customHeight="1">
      <c r="A405" s="84">
        <v>402</v>
      </c>
      <c r="B405" s="105" t="s">
        <v>2579</v>
      </c>
      <c r="C405" s="86" t="s">
        <v>3209</v>
      </c>
      <c r="D405" s="87" t="s">
        <v>3210</v>
      </c>
      <c r="E405" s="88"/>
      <c r="F405" s="88"/>
      <c r="G405" s="106" t="s">
        <v>3199</v>
      </c>
      <c r="H405" s="106" t="s">
        <v>2713</v>
      </c>
      <c r="I405" s="104" t="s">
        <v>10099</v>
      </c>
      <c r="J405" s="91">
        <v>45117</v>
      </c>
      <c r="K405" s="85">
        <v>1</v>
      </c>
      <c r="L405" s="126"/>
    </row>
    <row r="406" spans="1:12" ht="15.75" customHeight="1">
      <c r="A406" s="75">
        <v>403</v>
      </c>
      <c r="B406" s="129" t="s">
        <v>56</v>
      </c>
      <c r="C406" s="95" t="s">
        <v>5599</v>
      </c>
      <c r="D406" s="96" t="s">
        <v>5600</v>
      </c>
      <c r="E406" s="97"/>
      <c r="F406" s="97"/>
      <c r="G406" s="111" t="s">
        <v>3554</v>
      </c>
      <c r="H406" s="111" t="s">
        <v>2624</v>
      </c>
      <c r="I406" s="99" t="s">
        <v>10100</v>
      </c>
      <c r="J406" s="100">
        <v>45155</v>
      </c>
      <c r="K406" s="94">
        <v>1</v>
      </c>
      <c r="L406" s="125"/>
    </row>
    <row r="407" spans="1:12" ht="15.75" customHeight="1">
      <c r="A407" s="84">
        <v>404</v>
      </c>
      <c r="B407" s="105" t="s">
        <v>72</v>
      </c>
      <c r="C407" s="86" t="s">
        <v>5601</v>
      </c>
      <c r="D407" s="87" t="s">
        <v>5602</v>
      </c>
      <c r="E407" s="88"/>
      <c r="F407" s="88"/>
      <c r="G407" s="106" t="s">
        <v>1133</v>
      </c>
      <c r="H407" s="106" t="s">
        <v>865</v>
      </c>
      <c r="I407" s="104" t="s">
        <v>10101</v>
      </c>
      <c r="J407" s="91">
        <v>45156</v>
      </c>
      <c r="K407" s="85">
        <v>1</v>
      </c>
      <c r="L407" s="117">
        <v>2023</v>
      </c>
    </row>
    <row r="408" spans="1:12" ht="15.75" customHeight="1">
      <c r="A408" s="75">
        <v>405</v>
      </c>
      <c r="B408" s="110" t="s">
        <v>29</v>
      </c>
      <c r="C408" s="95" t="s">
        <v>5943</v>
      </c>
      <c r="D408" s="96" t="s">
        <v>5944</v>
      </c>
      <c r="E408" s="97"/>
      <c r="F408" s="97"/>
      <c r="G408" s="111" t="s">
        <v>5795</v>
      </c>
      <c r="H408" s="111" t="s">
        <v>51</v>
      </c>
      <c r="I408" s="99" t="s">
        <v>10102</v>
      </c>
      <c r="J408" s="112">
        <v>45166</v>
      </c>
      <c r="K408" s="94">
        <v>1</v>
      </c>
      <c r="L408" s="116"/>
    </row>
    <row r="409" spans="1:12" ht="15.75" customHeight="1">
      <c r="A409" s="84">
        <v>406</v>
      </c>
      <c r="B409" s="113" t="s">
        <v>29</v>
      </c>
      <c r="C409" s="86" t="s">
        <v>3279</v>
      </c>
      <c r="D409" s="87" t="s">
        <v>3280</v>
      </c>
      <c r="E409" s="88"/>
      <c r="F409" s="88"/>
      <c r="G409" s="106" t="s">
        <v>3281</v>
      </c>
      <c r="H409" s="106" t="s">
        <v>67</v>
      </c>
      <c r="I409" s="104" t="s">
        <v>10103</v>
      </c>
      <c r="J409" s="114">
        <v>45121</v>
      </c>
      <c r="K409" s="85">
        <v>1</v>
      </c>
      <c r="L409" s="93"/>
    </row>
    <row r="410" spans="1:12" ht="15.75" customHeight="1">
      <c r="A410" s="75">
        <v>407</v>
      </c>
      <c r="B410" s="110" t="s">
        <v>29</v>
      </c>
      <c r="C410" s="95" t="s">
        <v>3283</v>
      </c>
      <c r="D410" s="96" t="s">
        <v>3280</v>
      </c>
      <c r="E410" s="97"/>
      <c r="F410" s="97"/>
      <c r="G410" s="111" t="s">
        <v>3273</v>
      </c>
      <c r="H410" s="111" t="s">
        <v>67</v>
      </c>
      <c r="I410" s="99" t="s">
        <v>10104</v>
      </c>
      <c r="J410" s="112">
        <v>45121</v>
      </c>
      <c r="K410" s="94">
        <v>1</v>
      </c>
      <c r="L410" s="116"/>
    </row>
    <row r="411" spans="1:12" ht="15.75" customHeight="1">
      <c r="A411" s="84">
        <v>408</v>
      </c>
      <c r="B411" s="113" t="s">
        <v>29</v>
      </c>
      <c r="C411" s="86" t="s">
        <v>3294</v>
      </c>
      <c r="D411" s="87" t="s">
        <v>3286</v>
      </c>
      <c r="E411" s="88"/>
      <c r="F411" s="88"/>
      <c r="G411" s="106" t="s">
        <v>3273</v>
      </c>
      <c r="H411" s="106" t="s">
        <v>67</v>
      </c>
      <c r="I411" s="104" t="s">
        <v>10105</v>
      </c>
      <c r="J411" s="114">
        <v>45121</v>
      </c>
      <c r="K411" s="85">
        <v>1</v>
      </c>
      <c r="L411" s="93"/>
    </row>
    <row r="412" spans="1:12" ht="15.75" customHeight="1">
      <c r="A412" s="75">
        <v>409</v>
      </c>
      <c r="B412" s="110" t="s">
        <v>29</v>
      </c>
      <c r="C412" s="95" t="s">
        <v>4357</v>
      </c>
      <c r="D412" s="96" t="s">
        <v>4358</v>
      </c>
      <c r="E412" s="97"/>
      <c r="F412" s="97"/>
      <c r="G412" s="111" t="s">
        <v>4343</v>
      </c>
      <c r="H412" s="111" t="s">
        <v>67</v>
      </c>
      <c r="I412" s="99" t="s">
        <v>10106</v>
      </c>
      <c r="J412" s="112">
        <v>45138</v>
      </c>
      <c r="K412" s="94">
        <v>1</v>
      </c>
      <c r="L412" s="116"/>
    </row>
    <row r="413" spans="1:12" ht="15.75" customHeight="1">
      <c r="A413" s="84">
        <v>410</v>
      </c>
      <c r="B413" s="113" t="s">
        <v>29</v>
      </c>
      <c r="C413" s="86" t="s">
        <v>4353</v>
      </c>
      <c r="D413" s="87" t="s">
        <v>4354</v>
      </c>
      <c r="E413" s="88"/>
      <c r="F413" s="88"/>
      <c r="G413" s="106" t="s">
        <v>4343</v>
      </c>
      <c r="H413" s="106" t="s">
        <v>67</v>
      </c>
      <c r="I413" s="104" t="s">
        <v>10107</v>
      </c>
      <c r="J413" s="114">
        <v>45138</v>
      </c>
      <c r="K413" s="85">
        <v>1</v>
      </c>
      <c r="L413" s="93"/>
    </row>
    <row r="414" spans="1:12" ht="15.75" customHeight="1">
      <c r="A414" s="75">
        <v>411</v>
      </c>
      <c r="B414" s="110" t="s">
        <v>29</v>
      </c>
      <c r="C414" s="95" t="s">
        <v>4341</v>
      </c>
      <c r="D414" s="96" t="s">
        <v>4342</v>
      </c>
      <c r="E414" s="97"/>
      <c r="F414" s="97"/>
      <c r="G414" s="111" t="s">
        <v>4343</v>
      </c>
      <c r="H414" s="111" t="s">
        <v>67</v>
      </c>
      <c r="I414" s="99" t="s">
        <v>10108</v>
      </c>
      <c r="J414" s="112">
        <v>45138</v>
      </c>
      <c r="K414" s="94">
        <v>1</v>
      </c>
      <c r="L414" s="116"/>
    </row>
    <row r="415" spans="1:12" ht="15.75" customHeight="1">
      <c r="A415" s="84">
        <v>412</v>
      </c>
      <c r="B415" s="113" t="s">
        <v>29</v>
      </c>
      <c r="C415" s="86" t="s">
        <v>4699</v>
      </c>
      <c r="D415" s="87" t="s">
        <v>4700</v>
      </c>
      <c r="E415" s="88"/>
      <c r="F415" s="88"/>
      <c r="G415" s="106" t="s">
        <v>4343</v>
      </c>
      <c r="H415" s="106" t="s">
        <v>67</v>
      </c>
      <c r="I415" s="104" t="s">
        <v>10109</v>
      </c>
      <c r="J415" s="114">
        <v>45141</v>
      </c>
      <c r="K415" s="85">
        <v>1</v>
      </c>
      <c r="L415" s="93"/>
    </row>
    <row r="416" spans="1:12" ht="15.75" customHeight="1">
      <c r="A416" s="75">
        <v>413</v>
      </c>
      <c r="B416" s="110" t="s">
        <v>72</v>
      </c>
      <c r="C416" s="95" t="s">
        <v>4015</v>
      </c>
      <c r="D416" s="96" t="s">
        <v>4016</v>
      </c>
      <c r="E416" s="97"/>
      <c r="F416" s="98" t="s">
        <v>27</v>
      </c>
      <c r="G416" s="111" t="s">
        <v>439</v>
      </c>
      <c r="H416" s="111" t="s">
        <v>289</v>
      </c>
      <c r="I416" s="99" t="s">
        <v>10110</v>
      </c>
      <c r="J416" s="112">
        <v>45134</v>
      </c>
      <c r="K416" s="94">
        <v>1</v>
      </c>
      <c r="L416" s="118">
        <v>2024</v>
      </c>
    </row>
    <row r="417" spans="1:12" ht="15.75" customHeight="1">
      <c r="A417" s="84">
        <v>414</v>
      </c>
      <c r="B417" s="113" t="s">
        <v>72</v>
      </c>
      <c r="C417" s="86" t="s">
        <v>5412</v>
      </c>
      <c r="D417" s="87" t="s">
        <v>5413</v>
      </c>
      <c r="E417" s="88"/>
      <c r="F417" s="89" t="s">
        <v>659</v>
      </c>
      <c r="G417" s="106" t="s">
        <v>5405</v>
      </c>
      <c r="H417" s="106" t="s">
        <v>455</v>
      </c>
      <c r="I417" s="104" t="s">
        <v>10111</v>
      </c>
      <c r="J417" s="114">
        <v>45154</v>
      </c>
      <c r="K417" s="85">
        <v>1</v>
      </c>
      <c r="L417" s="117">
        <v>2024</v>
      </c>
    </row>
    <row r="418" spans="1:12" ht="15.75" customHeight="1">
      <c r="A418" s="75">
        <v>415</v>
      </c>
      <c r="B418" s="110" t="s">
        <v>72</v>
      </c>
      <c r="C418" s="95" t="s">
        <v>5510</v>
      </c>
      <c r="D418" s="96" t="s">
        <v>5511</v>
      </c>
      <c r="E418" s="97"/>
      <c r="F418" s="98" t="s">
        <v>654</v>
      </c>
      <c r="G418" s="111" t="s">
        <v>5405</v>
      </c>
      <c r="H418" s="111" t="s">
        <v>455</v>
      </c>
      <c r="I418" s="99" t="s">
        <v>10112</v>
      </c>
      <c r="J418" s="112">
        <v>45155</v>
      </c>
      <c r="K418" s="94">
        <v>1</v>
      </c>
      <c r="L418" s="118">
        <v>2024</v>
      </c>
    </row>
    <row r="419" spans="1:12" ht="15.75" customHeight="1">
      <c r="A419" s="84">
        <v>416</v>
      </c>
      <c r="B419" s="113" t="s">
        <v>1234</v>
      </c>
      <c r="C419" s="86" t="s">
        <v>5248</v>
      </c>
      <c r="D419" s="87" t="s">
        <v>5249</v>
      </c>
      <c r="E419" s="88"/>
      <c r="F419" s="88"/>
      <c r="G419" s="106" t="s">
        <v>5250</v>
      </c>
      <c r="H419" s="106" t="s">
        <v>2140</v>
      </c>
      <c r="I419" s="104" t="s">
        <v>10113</v>
      </c>
      <c r="J419" s="114">
        <v>45152</v>
      </c>
      <c r="K419" s="85">
        <v>1</v>
      </c>
      <c r="L419" s="117">
        <v>2024</v>
      </c>
    </row>
    <row r="420" spans="1:12" ht="15.75" customHeight="1">
      <c r="A420" s="75">
        <v>417</v>
      </c>
      <c r="B420" s="110" t="s">
        <v>1234</v>
      </c>
      <c r="C420" s="95" t="s">
        <v>4460</v>
      </c>
      <c r="D420" s="96" t="s">
        <v>4461</v>
      </c>
      <c r="E420" s="97"/>
      <c r="F420" s="97"/>
      <c r="G420" s="111" t="s">
        <v>2086</v>
      </c>
      <c r="H420" s="111" t="s">
        <v>2062</v>
      </c>
      <c r="I420" s="99" t="s">
        <v>10114</v>
      </c>
      <c r="J420" s="112">
        <v>45139</v>
      </c>
      <c r="K420" s="94">
        <v>1</v>
      </c>
      <c r="L420" s="118">
        <v>2024</v>
      </c>
    </row>
    <row r="421" spans="1:12" ht="15.75" customHeight="1">
      <c r="A421" s="84">
        <v>418</v>
      </c>
      <c r="B421" s="113" t="s">
        <v>1234</v>
      </c>
      <c r="C421" s="86" t="s">
        <v>4454</v>
      </c>
      <c r="D421" s="87" t="s">
        <v>4455</v>
      </c>
      <c r="E421" s="88"/>
      <c r="F421" s="88"/>
      <c r="G421" s="106" t="s">
        <v>2086</v>
      </c>
      <c r="H421" s="106" t="s">
        <v>2062</v>
      </c>
      <c r="I421" s="104" t="s">
        <v>10115</v>
      </c>
      <c r="J421" s="114">
        <v>45139</v>
      </c>
      <c r="K421" s="85">
        <v>1</v>
      </c>
      <c r="L421" s="117">
        <v>2024</v>
      </c>
    </row>
    <row r="422" spans="1:12" ht="15.75" customHeight="1">
      <c r="A422" s="75">
        <v>419</v>
      </c>
      <c r="B422" s="110" t="s">
        <v>2386</v>
      </c>
      <c r="C422" s="95" t="s">
        <v>3176</v>
      </c>
      <c r="D422" s="96" t="s">
        <v>3177</v>
      </c>
      <c r="E422" s="97"/>
      <c r="F422" s="98" t="s">
        <v>759</v>
      </c>
      <c r="G422" s="111" t="s">
        <v>2416</v>
      </c>
      <c r="H422" s="111" t="s">
        <v>2395</v>
      </c>
      <c r="I422" s="99" t="s">
        <v>10116</v>
      </c>
      <c r="J422" s="112">
        <v>45114</v>
      </c>
      <c r="K422" s="94">
        <v>1</v>
      </c>
      <c r="L422" s="116"/>
    </row>
    <row r="423" spans="1:12" ht="15.75" customHeight="1">
      <c r="A423" s="84">
        <v>420</v>
      </c>
      <c r="B423" s="113" t="s">
        <v>2386</v>
      </c>
      <c r="C423" s="86" t="s">
        <v>5262</v>
      </c>
      <c r="D423" s="87" t="s">
        <v>5263</v>
      </c>
      <c r="E423" s="88"/>
      <c r="F423" s="89" t="s">
        <v>2420</v>
      </c>
      <c r="G423" s="106" t="s">
        <v>5264</v>
      </c>
      <c r="H423" s="106" t="s">
        <v>5265</v>
      </c>
      <c r="I423" s="104" t="s">
        <v>10117</v>
      </c>
      <c r="J423" s="114">
        <v>45152</v>
      </c>
      <c r="K423" s="85">
        <v>1</v>
      </c>
      <c r="L423" s="93"/>
    </row>
    <row r="424" spans="1:12" ht="15.75" customHeight="1">
      <c r="A424" s="75">
        <v>421</v>
      </c>
      <c r="B424" s="110" t="s">
        <v>2386</v>
      </c>
      <c r="C424" s="95" t="s">
        <v>5514</v>
      </c>
      <c r="D424" s="96" t="s">
        <v>5515</v>
      </c>
      <c r="E424" s="97"/>
      <c r="F424" s="98" t="s">
        <v>2393</v>
      </c>
      <c r="G424" s="111" t="s">
        <v>5516</v>
      </c>
      <c r="H424" s="111" t="s">
        <v>2387</v>
      </c>
      <c r="I424" s="99" t="s">
        <v>10118</v>
      </c>
      <c r="J424" s="112">
        <v>45155</v>
      </c>
      <c r="K424" s="94">
        <v>1</v>
      </c>
      <c r="L424" s="116"/>
    </row>
    <row r="425" spans="1:12" ht="15.75" customHeight="1">
      <c r="A425" s="84">
        <v>422</v>
      </c>
      <c r="B425" s="113" t="s">
        <v>2386</v>
      </c>
      <c r="C425" s="86" t="s">
        <v>4555</v>
      </c>
      <c r="D425" s="87" t="s">
        <v>4556</v>
      </c>
      <c r="E425" s="88"/>
      <c r="F425" s="89" t="s">
        <v>2424</v>
      </c>
      <c r="G425" s="106" t="s">
        <v>2423</v>
      </c>
      <c r="H425" s="106" t="s">
        <v>2417</v>
      </c>
      <c r="I425" s="104" t="s">
        <v>10119</v>
      </c>
      <c r="J425" s="114">
        <v>45140</v>
      </c>
      <c r="K425" s="85">
        <v>1</v>
      </c>
      <c r="L425" s="93"/>
    </row>
    <row r="426" spans="1:12" ht="15.75" customHeight="1">
      <c r="A426" s="75">
        <v>423</v>
      </c>
      <c r="B426" s="110" t="s">
        <v>2386</v>
      </c>
      <c r="C426" s="95" t="s">
        <v>4273</v>
      </c>
      <c r="D426" s="96" t="s">
        <v>4274</v>
      </c>
      <c r="E426" s="97"/>
      <c r="F426" s="98" t="s">
        <v>62</v>
      </c>
      <c r="G426" s="111" t="s">
        <v>4275</v>
      </c>
      <c r="H426" s="111" t="s">
        <v>2395</v>
      </c>
      <c r="I426" s="99" t="s">
        <v>10120</v>
      </c>
      <c r="J426" s="112">
        <v>45137</v>
      </c>
      <c r="K426" s="94">
        <v>1</v>
      </c>
      <c r="L426" s="116"/>
    </row>
    <row r="427" spans="1:12" ht="15.75" customHeight="1">
      <c r="A427" s="84">
        <v>424</v>
      </c>
      <c r="B427" s="113" t="s">
        <v>2386</v>
      </c>
      <c r="C427" s="86" t="s">
        <v>4940</v>
      </c>
      <c r="D427" s="87" t="s">
        <v>4941</v>
      </c>
      <c r="E427" s="88"/>
      <c r="F427" s="89" t="s">
        <v>2419</v>
      </c>
      <c r="G427" s="106" t="s">
        <v>2418</v>
      </c>
      <c r="H427" s="106" t="s">
        <v>2417</v>
      </c>
      <c r="I427" s="104" t="s">
        <v>10121</v>
      </c>
      <c r="J427" s="114">
        <v>45145</v>
      </c>
      <c r="K427" s="85">
        <v>1</v>
      </c>
      <c r="L427" s="93"/>
    </row>
    <row r="428" spans="1:12" ht="15.75" customHeight="1">
      <c r="A428" s="75">
        <v>425</v>
      </c>
      <c r="B428" s="110" t="s">
        <v>2386</v>
      </c>
      <c r="C428" s="95" t="s">
        <v>4942</v>
      </c>
      <c r="D428" s="96" t="s">
        <v>4943</v>
      </c>
      <c r="E428" s="127"/>
      <c r="F428" s="159" t="s">
        <v>39</v>
      </c>
      <c r="G428" s="111" t="s">
        <v>3108</v>
      </c>
      <c r="H428" s="111" t="s">
        <v>2395</v>
      </c>
      <c r="I428" s="99" t="s">
        <v>10122</v>
      </c>
      <c r="J428" s="112">
        <v>45145</v>
      </c>
      <c r="K428" s="94">
        <v>1</v>
      </c>
      <c r="L428" s="116"/>
    </row>
    <row r="429" spans="1:12" ht="15.75" customHeight="1">
      <c r="A429" s="84">
        <v>426</v>
      </c>
      <c r="B429" s="113" t="s">
        <v>2386</v>
      </c>
      <c r="C429" s="86" t="s">
        <v>6029</v>
      </c>
      <c r="D429" s="87" t="s">
        <v>6030</v>
      </c>
      <c r="E429" s="128"/>
      <c r="F429" s="128"/>
      <c r="G429" s="106" t="s">
        <v>6031</v>
      </c>
      <c r="H429" s="106" t="s">
        <v>2395</v>
      </c>
      <c r="I429" s="104" t="s">
        <v>10123</v>
      </c>
      <c r="J429" s="114">
        <v>45168</v>
      </c>
      <c r="K429" s="85">
        <v>1</v>
      </c>
      <c r="L429" s="93"/>
    </row>
    <row r="430" spans="1:12" ht="15.75" customHeight="1">
      <c r="A430" s="75">
        <v>427</v>
      </c>
      <c r="B430" s="110" t="s">
        <v>2427</v>
      </c>
      <c r="C430" s="95" t="s">
        <v>5435</v>
      </c>
      <c r="D430" s="96" t="s">
        <v>5138</v>
      </c>
      <c r="E430" s="127"/>
      <c r="F430" s="127"/>
      <c r="G430" s="111" t="s">
        <v>5436</v>
      </c>
      <c r="H430" s="111" t="s">
        <v>2437</v>
      </c>
      <c r="I430" s="99" t="s">
        <v>10124</v>
      </c>
      <c r="J430" s="112">
        <v>45154</v>
      </c>
      <c r="K430" s="94">
        <v>1</v>
      </c>
      <c r="L430" s="116"/>
    </row>
    <row r="431" spans="1:12" ht="15.75" customHeight="1">
      <c r="A431" s="84">
        <v>428</v>
      </c>
      <c r="B431" s="113" t="s">
        <v>2427</v>
      </c>
      <c r="C431" s="86" t="s">
        <v>5754</v>
      </c>
      <c r="D431" s="87" t="s">
        <v>5755</v>
      </c>
      <c r="E431" s="88"/>
      <c r="F431" s="88"/>
      <c r="G431" s="106" t="s">
        <v>5749</v>
      </c>
      <c r="H431" s="106" t="s">
        <v>2433</v>
      </c>
      <c r="I431" s="104" t="s">
        <v>10125</v>
      </c>
      <c r="J431" s="114">
        <v>45160</v>
      </c>
      <c r="K431" s="85">
        <v>1</v>
      </c>
      <c r="L431" s="93"/>
    </row>
    <row r="432" spans="1:12" ht="15.75" customHeight="1">
      <c r="A432" s="75">
        <v>429</v>
      </c>
      <c r="B432" s="110" t="s">
        <v>2427</v>
      </c>
      <c r="C432" s="95" t="s">
        <v>5764</v>
      </c>
      <c r="D432" s="96" t="s">
        <v>5765</v>
      </c>
      <c r="E432" s="97"/>
      <c r="F432" s="97"/>
      <c r="G432" s="111" t="s">
        <v>5763</v>
      </c>
      <c r="H432" s="111" t="s">
        <v>2432</v>
      </c>
      <c r="I432" s="99" t="s">
        <v>10126</v>
      </c>
      <c r="J432" s="112">
        <v>45160</v>
      </c>
      <c r="K432" s="94">
        <v>1</v>
      </c>
      <c r="L432" s="116"/>
    </row>
    <row r="433" spans="1:12" ht="15.75" customHeight="1">
      <c r="A433" s="84">
        <v>430</v>
      </c>
      <c r="B433" s="113" t="s">
        <v>2427</v>
      </c>
      <c r="C433" s="86" t="s">
        <v>5766</v>
      </c>
      <c r="D433" s="87" t="s">
        <v>5767</v>
      </c>
      <c r="E433" s="88"/>
      <c r="F433" s="88"/>
      <c r="G433" s="106" t="s">
        <v>5763</v>
      </c>
      <c r="H433" s="106" t="s">
        <v>2432</v>
      </c>
      <c r="I433" s="104" t="s">
        <v>10127</v>
      </c>
      <c r="J433" s="114">
        <v>45160</v>
      </c>
      <c r="K433" s="85">
        <v>1</v>
      </c>
      <c r="L433" s="93"/>
    </row>
    <row r="434" spans="1:12" ht="15.75" customHeight="1">
      <c r="A434" s="75">
        <v>431</v>
      </c>
      <c r="B434" s="110" t="s">
        <v>2427</v>
      </c>
      <c r="C434" s="95" t="s">
        <v>5768</v>
      </c>
      <c r="D434" s="96" t="s">
        <v>5769</v>
      </c>
      <c r="E434" s="97"/>
      <c r="F434" s="97"/>
      <c r="G434" s="111" t="s">
        <v>5763</v>
      </c>
      <c r="H434" s="111" t="s">
        <v>2432</v>
      </c>
      <c r="I434" s="99" t="s">
        <v>10128</v>
      </c>
      <c r="J434" s="112">
        <v>45160</v>
      </c>
      <c r="K434" s="94">
        <v>1</v>
      </c>
      <c r="L434" s="116"/>
    </row>
    <row r="435" spans="1:12" ht="15.75" customHeight="1">
      <c r="A435" s="84">
        <v>432</v>
      </c>
      <c r="B435" s="113" t="s">
        <v>2427</v>
      </c>
      <c r="C435" s="86" t="s">
        <v>5770</v>
      </c>
      <c r="D435" s="87" t="s">
        <v>5771</v>
      </c>
      <c r="E435" s="88"/>
      <c r="F435" s="88"/>
      <c r="G435" s="106" t="s">
        <v>5763</v>
      </c>
      <c r="H435" s="106" t="s">
        <v>2432</v>
      </c>
      <c r="I435" s="104" t="s">
        <v>10129</v>
      </c>
      <c r="J435" s="114">
        <v>45160</v>
      </c>
      <c r="K435" s="85">
        <v>1</v>
      </c>
      <c r="L435" s="93"/>
    </row>
    <row r="436" spans="1:12" ht="15.75" customHeight="1">
      <c r="A436" s="75">
        <v>433</v>
      </c>
      <c r="B436" s="110" t="s">
        <v>2427</v>
      </c>
      <c r="C436" s="95" t="s">
        <v>5772</v>
      </c>
      <c r="D436" s="96" t="s">
        <v>5773</v>
      </c>
      <c r="E436" s="97"/>
      <c r="F436" s="97"/>
      <c r="G436" s="111" t="s">
        <v>5774</v>
      </c>
      <c r="H436" s="111" t="s">
        <v>2433</v>
      </c>
      <c r="I436" s="99" t="s">
        <v>10130</v>
      </c>
      <c r="J436" s="112">
        <v>45160</v>
      </c>
      <c r="K436" s="94">
        <v>1</v>
      </c>
      <c r="L436" s="116"/>
    </row>
    <row r="437" spans="1:12" ht="15.75" customHeight="1">
      <c r="A437" s="84">
        <v>434</v>
      </c>
      <c r="B437" s="113" t="s">
        <v>2427</v>
      </c>
      <c r="C437" s="86" t="s">
        <v>5661</v>
      </c>
      <c r="D437" s="87" t="s">
        <v>5662</v>
      </c>
      <c r="E437" s="88"/>
      <c r="F437" s="88"/>
      <c r="G437" s="106" t="s">
        <v>5660</v>
      </c>
      <c r="H437" s="106" t="s">
        <v>2434</v>
      </c>
      <c r="I437" s="104" t="s">
        <v>10131</v>
      </c>
      <c r="J437" s="114">
        <v>45159</v>
      </c>
      <c r="K437" s="85">
        <v>1</v>
      </c>
      <c r="L437" s="93"/>
    </row>
    <row r="438" spans="1:12" ht="15.75" customHeight="1">
      <c r="A438" s="75">
        <v>435</v>
      </c>
      <c r="B438" s="110" t="s">
        <v>2427</v>
      </c>
      <c r="C438" s="95" t="s">
        <v>5668</v>
      </c>
      <c r="D438" s="96" t="s">
        <v>5430</v>
      </c>
      <c r="E438" s="127"/>
      <c r="F438" s="127"/>
      <c r="G438" s="111" t="s">
        <v>5427</v>
      </c>
      <c r="H438" s="111" t="s">
        <v>2437</v>
      </c>
      <c r="I438" s="99" t="s">
        <v>10132</v>
      </c>
      <c r="J438" s="112">
        <v>45159</v>
      </c>
      <c r="K438" s="94">
        <v>1</v>
      </c>
      <c r="L438" s="116"/>
    </row>
    <row r="439" spans="1:12" ht="15.75" customHeight="1">
      <c r="A439" s="84">
        <v>436</v>
      </c>
      <c r="B439" s="113" t="s">
        <v>2427</v>
      </c>
      <c r="C439" s="86" t="s">
        <v>5948</v>
      </c>
      <c r="D439" s="87" t="s">
        <v>5949</v>
      </c>
      <c r="E439" s="128"/>
      <c r="F439" s="128"/>
      <c r="G439" s="106" t="s">
        <v>5950</v>
      </c>
      <c r="H439" s="106" t="s">
        <v>2437</v>
      </c>
      <c r="I439" s="104" t="s">
        <v>10133</v>
      </c>
      <c r="J439" s="114">
        <v>45166</v>
      </c>
      <c r="K439" s="85">
        <v>1</v>
      </c>
      <c r="L439" s="93"/>
    </row>
    <row r="440" spans="1:12" ht="15.75" customHeight="1">
      <c r="A440" s="75">
        <v>437</v>
      </c>
      <c r="B440" s="110" t="s">
        <v>2427</v>
      </c>
      <c r="C440" s="95" t="s">
        <v>5735</v>
      </c>
      <c r="D440" s="96" t="s">
        <v>5736</v>
      </c>
      <c r="E440" s="97"/>
      <c r="F440" s="97"/>
      <c r="G440" s="111" t="s">
        <v>5737</v>
      </c>
      <c r="H440" s="111" t="s">
        <v>2428</v>
      </c>
      <c r="I440" s="99" t="s">
        <v>10134</v>
      </c>
      <c r="J440" s="112">
        <v>45160</v>
      </c>
      <c r="K440" s="94">
        <v>1</v>
      </c>
      <c r="L440" s="116"/>
    </row>
    <row r="441" spans="1:12" ht="15.75" customHeight="1">
      <c r="A441" s="84">
        <v>438</v>
      </c>
      <c r="B441" s="113" t="s">
        <v>2427</v>
      </c>
      <c r="C441" s="86" t="s">
        <v>5942</v>
      </c>
      <c r="D441" s="87" t="s">
        <v>5769</v>
      </c>
      <c r="E441" s="88"/>
      <c r="F441" s="88"/>
      <c r="G441" s="106" t="s">
        <v>5763</v>
      </c>
      <c r="H441" s="106" t="s">
        <v>2432</v>
      </c>
      <c r="I441" s="104" t="s">
        <v>10135</v>
      </c>
      <c r="J441" s="114">
        <v>45165</v>
      </c>
      <c r="K441" s="85">
        <v>1</v>
      </c>
      <c r="L441" s="93"/>
    </row>
    <row r="442" spans="1:12" ht="15.75" customHeight="1">
      <c r="A442" s="75">
        <v>439</v>
      </c>
      <c r="B442" s="110" t="s">
        <v>2427</v>
      </c>
      <c r="C442" s="95" t="s">
        <v>5815</v>
      </c>
      <c r="D442" s="96" t="s">
        <v>5816</v>
      </c>
      <c r="E442" s="97"/>
      <c r="F442" s="97"/>
      <c r="G442" s="111" t="s">
        <v>5817</v>
      </c>
      <c r="H442" s="111" t="s">
        <v>2432</v>
      </c>
      <c r="I442" s="99" t="s">
        <v>10136</v>
      </c>
      <c r="J442" s="112">
        <v>45161</v>
      </c>
      <c r="K442" s="94">
        <v>1</v>
      </c>
      <c r="L442" s="116"/>
    </row>
    <row r="443" spans="1:12" ht="15.75" customHeight="1">
      <c r="A443" s="84">
        <v>440</v>
      </c>
      <c r="B443" s="113" t="s">
        <v>2427</v>
      </c>
      <c r="C443" s="86" t="s">
        <v>5129</v>
      </c>
      <c r="D443" s="87" t="s">
        <v>4370</v>
      </c>
      <c r="E443" s="88"/>
      <c r="F443" s="88"/>
      <c r="G443" s="106" t="s">
        <v>5130</v>
      </c>
      <c r="H443" s="106" t="s">
        <v>2437</v>
      </c>
      <c r="I443" s="104" t="s">
        <v>10137</v>
      </c>
      <c r="J443" s="114">
        <v>45148</v>
      </c>
      <c r="K443" s="85">
        <v>1</v>
      </c>
      <c r="L443" s="93"/>
    </row>
    <row r="444" spans="1:12" ht="15.75" customHeight="1">
      <c r="A444" s="75">
        <v>441</v>
      </c>
      <c r="B444" s="110" t="s">
        <v>2427</v>
      </c>
      <c r="C444" s="95" t="s">
        <v>3301</v>
      </c>
      <c r="D444" s="96" t="s">
        <v>3298</v>
      </c>
      <c r="E444" s="97"/>
      <c r="F444" s="97"/>
      <c r="G444" s="111" t="s">
        <v>3299</v>
      </c>
      <c r="H444" s="111" t="s">
        <v>10138</v>
      </c>
      <c r="I444" s="99" t="s">
        <v>10139</v>
      </c>
      <c r="J444" s="112">
        <v>45121</v>
      </c>
      <c r="K444" s="94">
        <v>1</v>
      </c>
      <c r="L444" s="116"/>
    </row>
    <row r="445" spans="1:12" ht="15.75" customHeight="1">
      <c r="A445" s="84">
        <v>442</v>
      </c>
      <c r="B445" s="113" t="s">
        <v>2427</v>
      </c>
      <c r="C445" s="86" t="s">
        <v>5320</v>
      </c>
      <c r="D445" s="87" t="s">
        <v>5194</v>
      </c>
      <c r="E445" s="88"/>
      <c r="F445" s="88"/>
      <c r="G445" s="106" t="s">
        <v>5321</v>
      </c>
      <c r="H445" s="106" t="s">
        <v>2437</v>
      </c>
      <c r="I445" s="104" t="s">
        <v>10140</v>
      </c>
      <c r="J445" s="114">
        <v>45153</v>
      </c>
      <c r="K445" s="85">
        <v>1</v>
      </c>
      <c r="L445" s="93"/>
    </row>
    <row r="446" spans="1:12" ht="15.75" customHeight="1">
      <c r="A446" s="75">
        <v>443</v>
      </c>
      <c r="B446" s="110" t="s">
        <v>2427</v>
      </c>
      <c r="C446" s="95" t="s">
        <v>5527</v>
      </c>
      <c r="D446" s="96" t="s">
        <v>5194</v>
      </c>
      <c r="E446" s="97"/>
      <c r="F446" s="97"/>
      <c r="G446" s="111" t="s">
        <v>5528</v>
      </c>
      <c r="H446" s="111" t="s">
        <v>2437</v>
      </c>
      <c r="I446" s="99" t="s">
        <v>10141</v>
      </c>
      <c r="J446" s="112">
        <v>45155</v>
      </c>
      <c r="K446" s="94">
        <v>1</v>
      </c>
      <c r="L446" s="116"/>
    </row>
    <row r="447" spans="1:12" ht="15.75" customHeight="1">
      <c r="A447" s="84">
        <v>444</v>
      </c>
      <c r="B447" s="113" t="s">
        <v>2427</v>
      </c>
      <c r="C447" s="86" t="s">
        <v>4562</v>
      </c>
      <c r="D447" s="87" t="s">
        <v>4563</v>
      </c>
      <c r="E447" s="88"/>
      <c r="F447" s="88"/>
      <c r="G447" s="106" t="s">
        <v>4564</v>
      </c>
      <c r="H447" s="106" t="s">
        <v>2432</v>
      </c>
      <c r="I447" s="104" t="s">
        <v>10142</v>
      </c>
      <c r="J447" s="114">
        <v>45140</v>
      </c>
      <c r="K447" s="85">
        <v>1</v>
      </c>
      <c r="L447" s="93"/>
    </row>
    <row r="448" spans="1:12" ht="15.75" customHeight="1">
      <c r="A448" s="75">
        <v>445</v>
      </c>
      <c r="B448" s="110" t="s">
        <v>2427</v>
      </c>
      <c r="C448" s="95" t="s">
        <v>4568</v>
      </c>
      <c r="D448" s="96" t="s">
        <v>4569</v>
      </c>
      <c r="E448" s="97"/>
      <c r="F448" s="97"/>
      <c r="G448" s="111" t="s">
        <v>4570</v>
      </c>
      <c r="H448" s="111" t="s">
        <v>10143</v>
      </c>
      <c r="I448" s="99" t="s">
        <v>10144</v>
      </c>
      <c r="J448" s="112">
        <v>45140</v>
      </c>
      <c r="K448" s="94">
        <v>1</v>
      </c>
      <c r="L448" s="116"/>
    </row>
    <row r="449" spans="1:12" ht="15.75" customHeight="1">
      <c r="A449" s="84">
        <v>446</v>
      </c>
      <c r="B449" s="113" t="s">
        <v>2427</v>
      </c>
      <c r="C449" s="86" t="s">
        <v>5315</v>
      </c>
      <c r="D449" s="87" t="s">
        <v>5316</v>
      </c>
      <c r="E449" s="88"/>
      <c r="F449" s="88"/>
      <c r="G449" s="106" t="s">
        <v>5317</v>
      </c>
      <c r="H449" s="106" t="s">
        <v>2428</v>
      </c>
      <c r="I449" s="104" t="s">
        <v>10145</v>
      </c>
      <c r="J449" s="114">
        <v>45153</v>
      </c>
      <c r="K449" s="85">
        <v>1</v>
      </c>
      <c r="L449" s="93"/>
    </row>
    <row r="450" spans="1:12" ht="15.75" customHeight="1">
      <c r="A450" s="75">
        <v>447</v>
      </c>
      <c r="B450" s="110" t="s">
        <v>2442</v>
      </c>
      <c r="C450" s="95" t="s">
        <v>5323</v>
      </c>
      <c r="D450" s="96" t="s">
        <v>5267</v>
      </c>
      <c r="E450" s="97"/>
      <c r="F450" s="97"/>
      <c r="G450" s="111" t="s">
        <v>5268</v>
      </c>
      <c r="H450" s="111" t="s">
        <v>2445</v>
      </c>
      <c r="I450" s="99" t="s">
        <v>10146</v>
      </c>
      <c r="J450" s="112">
        <v>45153</v>
      </c>
      <c r="K450" s="94">
        <v>1</v>
      </c>
      <c r="L450" s="116"/>
    </row>
    <row r="451" spans="1:12" ht="15.75" customHeight="1">
      <c r="A451" s="84">
        <v>448</v>
      </c>
      <c r="B451" s="113" t="s">
        <v>2454</v>
      </c>
      <c r="C451" s="86" t="s">
        <v>5900</v>
      </c>
      <c r="D451" s="87" t="s">
        <v>5901</v>
      </c>
      <c r="E451" s="88"/>
      <c r="F451" s="88"/>
      <c r="G451" s="106" t="s">
        <v>5333</v>
      </c>
      <c r="H451" s="106" t="s">
        <v>2459</v>
      </c>
      <c r="I451" s="104" t="s">
        <v>10147</v>
      </c>
      <c r="J451" s="114">
        <v>45163</v>
      </c>
      <c r="K451" s="85">
        <v>1</v>
      </c>
      <c r="L451" s="93"/>
    </row>
    <row r="452" spans="1:12" ht="15.75" customHeight="1">
      <c r="A452" s="75">
        <v>449</v>
      </c>
      <c r="B452" s="110" t="s">
        <v>2454</v>
      </c>
      <c r="C452" s="95" t="s">
        <v>5143</v>
      </c>
      <c r="D452" s="96" t="s">
        <v>5144</v>
      </c>
      <c r="E452" s="97"/>
      <c r="F452" s="97"/>
      <c r="G452" s="111" t="s">
        <v>5145</v>
      </c>
      <c r="H452" s="111" t="s">
        <v>2455</v>
      </c>
      <c r="I452" s="99" t="s">
        <v>10148</v>
      </c>
      <c r="J452" s="112">
        <v>45148</v>
      </c>
      <c r="K452" s="94">
        <v>1</v>
      </c>
      <c r="L452" s="116"/>
    </row>
    <row r="453" spans="1:12" ht="15.75" customHeight="1">
      <c r="A453" s="84">
        <v>450</v>
      </c>
      <c r="B453" s="113" t="s">
        <v>2454</v>
      </c>
      <c r="C453" s="86" t="s">
        <v>4379</v>
      </c>
      <c r="D453" s="87" t="s">
        <v>4380</v>
      </c>
      <c r="E453" s="88"/>
      <c r="F453" s="88"/>
      <c r="G453" s="106" t="s">
        <v>3590</v>
      </c>
      <c r="H453" s="106" t="s">
        <v>2461</v>
      </c>
      <c r="I453" s="104" t="s">
        <v>10149</v>
      </c>
      <c r="J453" s="114">
        <v>45138</v>
      </c>
      <c r="K453" s="85">
        <v>1</v>
      </c>
      <c r="L453" s="93"/>
    </row>
    <row r="454" spans="1:12" ht="15.75" customHeight="1">
      <c r="A454" s="75">
        <v>451</v>
      </c>
      <c r="B454" s="110" t="s">
        <v>2454</v>
      </c>
      <c r="C454" s="95" t="s">
        <v>5338</v>
      </c>
      <c r="D454" s="96" t="s">
        <v>5339</v>
      </c>
      <c r="E454" s="97"/>
      <c r="F454" s="97"/>
      <c r="G454" s="111" t="s">
        <v>5340</v>
      </c>
      <c r="H454" s="111" t="s">
        <v>2459</v>
      </c>
      <c r="I454" s="99" t="s">
        <v>10150</v>
      </c>
      <c r="J454" s="112">
        <v>45153</v>
      </c>
      <c r="K454" s="94">
        <v>1</v>
      </c>
      <c r="L454" s="116"/>
    </row>
    <row r="455" spans="1:12" ht="15.75" customHeight="1">
      <c r="A455" s="84">
        <v>452</v>
      </c>
      <c r="B455" s="113" t="s">
        <v>2454</v>
      </c>
      <c r="C455" s="86" t="s">
        <v>5146</v>
      </c>
      <c r="D455" s="87" t="s">
        <v>5147</v>
      </c>
      <c r="E455" s="88"/>
      <c r="F455" s="88"/>
      <c r="G455" s="106" t="s">
        <v>5148</v>
      </c>
      <c r="H455" s="106" t="s">
        <v>2458</v>
      </c>
      <c r="I455" s="104" t="s">
        <v>10151</v>
      </c>
      <c r="J455" s="114">
        <v>45148</v>
      </c>
      <c r="K455" s="85">
        <v>1</v>
      </c>
      <c r="L455" s="93"/>
    </row>
    <row r="456" spans="1:12" ht="15.75" customHeight="1">
      <c r="A456" s="75">
        <v>453</v>
      </c>
      <c r="B456" s="110" t="s">
        <v>2454</v>
      </c>
      <c r="C456" s="95" t="s">
        <v>5149</v>
      </c>
      <c r="D456" s="96" t="s">
        <v>5150</v>
      </c>
      <c r="E456" s="97"/>
      <c r="F456" s="97"/>
      <c r="G456" s="111" t="s">
        <v>5151</v>
      </c>
      <c r="H456" s="111" t="s">
        <v>2455</v>
      </c>
      <c r="I456" s="99" t="s">
        <v>10152</v>
      </c>
      <c r="J456" s="112">
        <v>45148</v>
      </c>
      <c r="K456" s="94">
        <v>1</v>
      </c>
      <c r="L456" s="116"/>
    </row>
    <row r="457" spans="1:12" ht="15.75" customHeight="1">
      <c r="A457" s="84">
        <v>454</v>
      </c>
      <c r="B457" s="113" t="s">
        <v>2454</v>
      </c>
      <c r="C457" s="86" t="s">
        <v>3708</v>
      </c>
      <c r="D457" s="87" t="s">
        <v>3709</v>
      </c>
      <c r="E457" s="88"/>
      <c r="F457" s="88"/>
      <c r="G457" s="106" t="s">
        <v>3232</v>
      </c>
      <c r="H457" s="106" t="s">
        <v>2459</v>
      </c>
      <c r="I457" s="104" t="s">
        <v>10153</v>
      </c>
      <c r="J457" s="114">
        <v>45129</v>
      </c>
      <c r="K457" s="85">
        <v>1</v>
      </c>
      <c r="L457" s="93"/>
    </row>
    <row r="458" spans="1:12" ht="15.75" customHeight="1">
      <c r="A458" s="75">
        <v>455</v>
      </c>
      <c r="B458" s="110" t="s">
        <v>2454</v>
      </c>
      <c r="C458" s="95" t="s">
        <v>3710</v>
      </c>
      <c r="D458" s="96" t="s">
        <v>3711</v>
      </c>
      <c r="E458" s="97"/>
      <c r="F458" s="97"/>
      <c r="G458" s="111" t="s">
        <v>3232</v>
      </c>
      <c r="H458" s="111" t="s">
        <v>2459</v>
      </c>
      <c r="I458" s="99" t="s">
        <v>10154</v>
      </c>
      <c r="J458" s="112">
        <v>45129</v>
      </c>
      <c r="K458" s="94">
        <v>1</v>
      </c>
      <c r="L458" s="116"/>
    </row>
    <row r="459" spans="1:12" ht="15.75" customHeight="1">
      <c r="A459" s="84">
        <v>456</v>
      </c>
      <c r="B459" s="113" t="s">
        <v>2454</v>
      </c>
      <c r="C459" s="86" t="s">
        <v>3715</v>
      </c>
      <c r="D459" s="87" t="s">
        <v>3716</v>
      </c>
      <c r="E459" s="88"/>
      <c r="F459" s="88"/>
      <c r="G459" s="106" t="s">
        <v>3232</v>
      </c>
      <c r="H459" s="106" t="s">
        <v>2459</v>
      </c>
      <c r="I459" s="104" t="s">
        <v>10155</v>
      </c>
      <c r="J459" s="114">
        <v>45129</v>
      </c>
      <c r="K459" s="85">
        <v>1</v>
      </c>
      <c r="L459" s="93"/>
    </row>
    <row r="460" spans="1:12" ht="15.75" customHeight="1">
      <c r="A460" s="75">
        <v>457</v>
      </c>
      <c r="B460" s="110" t="s">
        <v>2454</v>
      </c>
      <c r="C460" s="95" t="s">
        <v>3717</v>
      </c>
      <c r="D460" s="96" t="s">
        <v>3718</v>
      </c>
      <c r="E460" s="127"/>
      <c r="F460" s="127"/>
      <c r="G460" s="111" t="s">
        <v>3232</v>
      </c>
      <c r="H460" s="111" t="s">
        <v>2459</v>
      </c>
      <c r="I460" s="99" t="s">
        <v>10156</v>
      </c>
      <c r="J460" s="112">
        <v>45129</v>
      </c>
      <c r="K460" s="94">
        <v>1</v>
      </c>
      <c r="L460" s="116"/>
    </row>
    <row r="461" spans="1:12" ht="15.75" customHeight="1">
      <c r="A461" s="84">
        <v>458</v>
      </c>
      <c r="B461" s="113" t="s">
        <v>2454</v>
      </c>
      <c r="C461" s="86" t="s">
        <v>4582</v>
      </c>
      <c r="D461" s="87" t="s">
        <v>4583</v>
      </c>
      <c r="E461" s="88"/>
      <c r="F461" s="88"/>
      <c r="G461" s="106" t="s">
        <v>4584</v>
      </c>
      <c r="H461" s="106" t="s">
        <v>2455</v>
      </c>
      <c r="I461" s="104" t="s">
        <v>10157</v>
      </c>
      <c r="J461" s="114">
        <v>45140</v>
      </c>
      <c r="K461" s="85">
        <v>1</v>
      </c>
      <c r="L461" s="93"/>
    </row>
    <row r="462" spans="1:12" ht="15.75" customHeight="1">
      <c r="A462" s="75">
        <v>459</v>
      </c>
      <c r="B462" s="110" t="s">
        <v>2454</v>
      </c>
      <c r="C462" s="95" t="s">
        <v>5820</v>
      </c>
      <c r="D462" s="96" t="s">
        <v>5821</v>
      </c>
      <c r="E462" s="97"/>
      <c r="F462" s="97"/>
      <c r="G462" s="111" t="s">
        <v>5822</v>
      </c>
      <c r="H462" s="111" t="s">
        <v>2458</v>
      </c>
      <c r="I462" s="99" t="s">
        <v>10158</v>
      </c>
      <c r="J462" s="112">
        <v>45161</v>
      </c>
      <c r="K462" s="94">
        <v>1</v>
      </c>
      <c r="L462" s="116"/>
    </row>
    <row r="463" spans="1:12" ht="15.75" customHeight="1">
      <c r="A463" s="84">
        <v>460</v>
      </c>
      <c r="B463" s="113" t="s">
        <v>2454</v>
      </c>
      <c r="C463" s="86" t="s">
        <v>5823</v>
      </c>
      <c r="D463" s="87" t="s">
        <v>5824</v>
      </c>
      <c r="E463" s="88"/>
      <c r="F463" s="88"/>
      <c r="G463" s="106" t="s">
        <v>5822</v>
      </c>
      <c r="H463" s="106" t="s">
        <v>2458</v>
      </c>
      <c r="I463" s="104" t="s">
        <v>10159</v>
      </c>
      <c r="J463" s="114">
        <v>45161</v>
      </c>
      <c r="K463" s="85">
        <v>1</v>
      </c>
      <c r="L463" s="93"/>
    </row>
    <row r="464" spans="1:12" ht="15.75" customHeight="1">
      <c r="A464" s="75">
        <v>461</v>
      </c>
      <c r="B464" s="110" t="s">
        <v>2465</v>
      </c>
      <c r="C464" s="95" t="s">
        <v>3763</v>
      </c>
      <c r="D464" s="96" t="s">
        <v>3764</v>
      </c>
      <c r="E464" s="97"/>
      <c r="F464" s="97"/>
      <c r="G464" s="111" t="s">
        <v>3765</v>
      </c>
      <c r="H464" s="111" t="s">
        <v>2467</v>
      </c>
      <c r="I464" s="99" t="s">
        <v>10160</v>
      </c>
      <c r="J464" s="112">
        <v>45131</v>
      </c>
      <c r="K464" s="94">
        <v>1</v>
      </c>
      <c r="L464" s="116"/>
    </row>
    <row r="465" spans="1:12" ht="15.75" customHeight="1">
      <c r="A465" s="84">
        <v>462</v>
      </c>
      <c r="B465" s="113" t="s">
        <v>2465</v>
      </c>
      <c r="C465" s="86" t="s">
        <v>5006</v>
      </c>
      <c r="D465" s="87" t="s">
        <v>5007</v>
      </c>
      <c r="E465" s="88"/>
      <c r="F465" s="88"/>
      <c r="G465" s="106" t="s">
        <v>5008</v>
      </c>
      <c r="H465" s="106" t="s">
        <v>2469</v>
      </c>
      <c r="I465" s="104" t="s">
        <v>10161</v>
      </c>
      <c r="J465" s="114">
        <v>45146</v>
      </c>
      <c r="K465" s="85">
        <v>1</v>
      </c>
      <c r="L465" s="93"/>
    </row>
    <row r="466" spans="1:12" ht="15.75" customHeight="1">
      <c r="A466" s="75">
        <v>463</v>
      </c>
      <c r="B466" s="110" t="s">
        <v>2465</v>
      </c>
      <c r="C466" s="95" t="s">
        <v>3307</v>
      </c>
      <c r="D466" s="96" t="s">
        <v>3308</v>
      </c>
      <c r="E466" s="97"/>
      <c r="F466" s="97"/>
      <c r="G466" s="111" t="s">
        <v>3309</v>
      </c>
      <c r="H466" s="111" t="s">
        <v>2467</v>
      </c>
      <c r="I466" s="99" t="s">
        <v>10162</v>
      </c>
      <c r="J466" s="112">
        <v>45121</v>
      </c>
      <c r="K466" s="94">
        <v>1</v>
      </c>
      <c r="L466" s="116"/>
    </row>
    <row r="467" spans="1:12" ht="15.75" customHeight="1">
      <c r="A467" s="84">
        <v>464</v>
      </c>
      <c r="B467" s="113" t="s">
        <v>2485</v>
      </c>
      <c r="C467" s="86" t="s">
        <v>5679</v>
      </c>
      <c r="D467" s="87" t="s">
        <v>4026</v>
      </c>
      <c r="E467" s="88"/>
      <c r="F467" s="88"/>
      <c r="G467" s="106" t="s">
        <v>4027</v>
      </c>
      <c r="H467" s="106" t="s">
        <v>2486</v>
      </c>
      <c r="I467" s="104" t="s">
        <v>10163</v>
      </c>
      <c r="J467" s="114">
        <v>45159</v>
      </c>
      <c r="K467" s="85">
        <v>1</v>
      </c>
      <c r="L467" s="93"/>
    </row>
    <row r="468" spans="1:12" ht="15.75" customHeight="1">
      <c r="A468" s="75">
        <v>465</v>
      </c>
      <c r="B468" s="110" t="s">
        <v>2485</v>
      </c>
      <c r="C468" s="95" t="s">
        <v>5832</v>
      </c>
      <c r="D468" s="96" t="s">
        <v>5438</v>
      </c>
      <c r="E468" s="97"/>
      <c r="F468" s="97"/>
      <c r="G468" s="111" t="s">
        <v>5439</v>
      </c>
      <c r="H468" s="111" t="s">
        <v>2709</v>
      </c>
      <c r="I468" s="99" t="s">
        <v>10164</v>
      </c>
      <c r="J468" s="112">
        <v>45161</v>
      </c>
      <c r="K468" s="94">
        <v>1</v>
      </c>
      <c r="L468" s="116"/>
    </row>
    <row r="469" spans="1:12" ht="15.75" customHeight="1">
      <c r="A469" s="84">
        <v>466</v>
      </c>
      <c r="B469" s="113" t="s">
        <v>2485</v>
      </c>
      <c r="C469" s="86" t="s">
        <v>4724</v>
      </c>
      <c r="D469" s="87" t="s">
        <v>4137</v>
      </c>
      <c r="E469" s="88"/>
      <c r="F469" s="88"/>
      <c r="G469" s="106" t="s">
        <v>4138</v>
      </c>
      <c r="H469" s="106" t="s">
        <v>2486</v>
      </c>
      <c r="I469" s="104" t="s">
        <v>10165</v>
      </c>
      <c r="J469" s="114">
        <v>45141</v>
      </c>
      <c r="K469" s="85">
        <v>1</v>
      </c>
      <c r="L469" s="93"/>
    </row>
    <row r="470" spans="1:12" ht="15.75" customHeight="1">
      <c r="A470" s="75">
        <v>467</v>
      </c>
      <c r="B470" s="110" t="s">
        <v>2485</v>
      </c>
      <c r="C470" s="95" t="s">
        <v>5833</v>
      </c>
      <c r="D470" s="96" t="s">
        <v>5438</v>
      </c>
      <c r="E470" s="127"/>
      <c r="F470" s="127"/>
      <c r="G470" s="111" t="s">
        <v>5439</v>
      </c>
      <c r="H470" s="111" t="s">
        <v>2709</v>
      </c>
      <c r="I470" s="99" t="s">
        <v>10166</v>
      </c>
      <c r="J470" s="112">
        <v>45161</v>
      </c>
      <c r="K470" s="94">
        <v>1</v>
      </c>
      <c r="L470" s="116"/>
    </row>
    <row r="471" spans="1:12" ht="15.75" customHeight="1">
      <c r="A471" s="84">
        <v>468</v>
      </c>
      <c r="B471" s="113" t="s">
        <v>2485</v>
      </c>
      <c r="C471" s="86" t="s">
        <v>5836</v>
      </c>
      <c r="D471" s="87" t="s">
        <v>5438</v>
      </c>
      <c r="E471" s="88"/>
      <c r="F471" s="88"/>
      <c r="G471" s="106" t="s">
        <v>5439</v>
      </c>
      <c r="H471" s="106" t="s">
        <v>2709</v>
      </c>
      <c r="I471" s="104" t="s">
        <v>10167</v>
      </c>
      <c r="J471" s="114">
        <v>45161</v>
      </c>
      <c r="K471" s="85">
        <v>1</v>
      </c>
      <c r="L471" s="93"/>
    </row>
    <row r="472" spans="1:12" ht="15.75" customHeight="1">
      <c r="A472" s="75">
        <v>469</v>
      </c>
      <c r="B472" s="110" t="s">
        <v>2485</v>
      </c>
      <c r="C472" s="95" t="s">
        <v>5779</v>
      </c>
      <c r="D472" s="96" t="s">
        <v>5438</v>
      </c>
      <c r="E472" s="97"/>
      <c r="F472" s="97"/>
      <c r="G472" s="111" t="s">
        <v>5439</v>
      </c>
      <c r="H472" s="111" t="s">
        <v>2709</v>
      </c>
      <c r="I472" s="99" t="s">
        <v>10168</v>
      </c>
      <c r="J472" s="112">
        <v>45160</v>
      </c>
      <c r="K472" s="94">
        <v>1</v>
      </c>
      <c r="L472" s="116"/>
    </row>
    <row r="473" spans="1:12" ht="15.75" customHeight="1">
      <c r="A473" s="84">
        <v>470</v>
      </c>
      <c r="B473" s="113" t="s">
        <v>2485</v>
      </c>
      <c r="C473" s="86" t="s">
        <v>4961</v>
      </c>
      <c r="D473" s="87" t="s">
        <v>4137</v>
      </c>
      <c r="E473" s="88"/>
      <c r="F473" s="88"/>
      <c r="G473" s="106" t="s">
        <v>4028</v>
      </c>
      <c r="H473" s="106" t="s">
        <v>2486</v>
      </c>
      <c r="I473" s="104" t="s">
        <v>10169</v>
      </c>
      <c r="J473" s="114">
        <v>45145</v>
      </c>
      <c r="K473" s="85">
        <v>1</v>
      </c>
      <c r="L473" s="93"/>
    </row>
    <row r="474" spans="1:12" ht="15.75" customHeight="1">
      <c r="A474" s="75">
        <v>471</v>
      </c>
      <c r="B474" s="110" t="s">
        <v>2485</v>
      </c>
      <c r="C474" s="95" t="s">
        <v>4963</v>
      </c>
      <c r="D474" s="96" t="s">
        <v>4964</v>
      </c>
      <c r="E474" s="97"/>
      <c r="F474" s="97"/>
      <c r="G474" s="111" t="s">
        <v>2489</v>
      </c>
      <c r="H474" s="111" t="s">
        <v>2488</v>
      </c>
      <c r="I474" s="99" t="s">
        <v>10170</v>
      </c>
      <c r="J474" s="112">
        <v>45145</v>
      </c>
      <c r="K474" s="94">
        <v>1</v>
      </c>
      <c r="L474" s="116"/>
    </row>
    <row r="475" spans="1:12" ht="15.75" customHeight="1">
      <c r="A475" s="84">
        <v>472</v>
      </c>
      <c r="B475" s="113" t="s">
        <v>2485</v>
      </c>
      <c r="C475" s="86" t="s">
        <v>5196</v>
      </c>
      <c r="D475" s="87" t="s">
        <v>4399</v>
      </c>
      <c r="E475" s="88"/>
      <c r="F475" s="88"/>
      <c r="G475" s="106" t="s">
        <v>4400</v>
      </c>
      <c r="H475" s="106" t="s">
        <v>2490</v>
      </c>
      <c r="I475" s="104" t="s">
        <v>10171</v>
      </c>
      <c r="J475" s="114">
        <v>45149</v>
      </c>
      <c r="K475" s="85">
        <v>1</v>
      </c>
      <c r="L475" s="93"/>
    </row>
    <row r="476" spans="1:12" ht="15.75" customHeight="1">
      <c r="A476" s="75">
        <v>473</v>
      </c>
      <c r="B476" s="110" t="s">
        <v>2485</v>
      </c>
      <c r="C476" s="95" t="s">
        <v>5437</v>
      </c>
      <c r="D476" s="96" t="s">
        <v>5438</v>
      </c>
      <c r="E476" s="97"/>
      <c r="F476" s="97"/>
      <c r="G476" s="111" t="s">
        <v>5439</v>
      </c>
      <c r="H476" s="111" t="s">
        <v>2709</v>
      </c>
      <c r="I476" s="99" t="s">
        <v>10172</v>
      </c>
      <c r="J476" s="112">
        <v>45154</v>
      </c>
      <c r="K476" s="94">
        <v>1</v>
      </c>
      <c r="L476" s="116"/>
    </row>
    <row r="477" spans="1:12" ht="15.75" customHeight="1">
      <c r="A477" s="84">
        <v>474</v>
      </c>
      <c r="B477" s="113" t="s">
        <v>2485</v>
      </c>
      <c r="C477" s="86" t="s">
        <v>5540</v>
      </c>
      <c r="D477" s="87" t="s">
        <v>4137</v>
      </c>
      <c r="E477" s="88"/>
      <c r="F477" s="88"/>
      <c r="G477" s="106" t="s">
        <v>4138</v>
      </c>
      <c r="H477" s="106" t="s">
        <v>2486</v>
      </c>
      <c r="I477" s="104" t="s">
        <v>10173</v>
      </c>
      <c r="J477" s="114">
        <v>45155</v>
      </c>
      <c r="K477" s="85">
        <v>1</v>
      </c>
      <c r="L477" s="93"/>
    </row>
    <row r="478" spans="1:12" ht="15.75" customHeight="1">
      <c r="A478" s="75">
        <v>475</v>
      </c>
      <c r="B478" s="110" t="s">
        <v>2485</v>
      </c>
      <c r="C478" s="95" t="s">
        <v>5881</v>
      </c>
      <c r="D478" s="96" t="s">
        <v>4026</v>
      </c>
      <c r="E478" s="97"/>
      <c r="F478" s="97"/>
      <c r="G478" s="111" t="s">
        <v>4027</v>
      </c>
      <c r="H478" s="111" t="s">
        <v>2486</v>
      </c>
      <c r="I478" s="99" t="s">
        <v>10174</v>
      </c>
      <c r="J478" s="112">
        <v>45162</v>
      </c>
      <c r="K478" s="94">
        <v>1</v>
      </c>
      <c r="L478" s="116"/>
    </row>
    <row r="479" spans="1:12" ht="15.75" customHeight="1">
      <c r="A479" s="84">
        <v>476</v>
      </c>
      <c r="B479" s="113" t="s">
        <v>2495</v>
      </c>
      <c r="C479" s="86" t="s">
        <v>4478</v>
      </c>
      <c r="D479" s="87" t="s">
        <v>4479</v>
      </c>
      <c r="E479" s="88"/>
      <c r="F479" s="88"/>
      <c r="G479" s="106" t="s">
        <v>4480</v>
      </c>
      <c r="H479" s="106" t="s">
        <v>2497</v>
      </c>
      <c r="I479" s="104" t="s">
        <v>10175</v>
      </c>
      <c r="J479" s="114">
        <v>45139</v>
      </c>
      <c r="K479" s="85">
        <v>1</v>
      </c>
      <c r="L479" s="93"/>
    </row>
    <row r="480" spans="1:12" ht="15.75" customHeight="1">
      <c r="A480" s="75">
        <v>477</v>
      </c>
      <c r="B480" s="110" t="s">
        <v>2495</v>
      </c>
      <c r="C480" s="95" t="s">
        <v>3601</v>
      </c>
      <c r="D480" s="96" t="s">
        <v>3602</v>
      </c>
      <c r="E480" s="97"/>
      <c r="F480" s="97"/>
      <c r="G480" s="111" t="s">
        <v>3381</v>
      </c>
      <c r="H480" s="111" t="s">
        <v>2501</v>
      </c>
      <c r="I480" s="99" t="s">
        <v>10176</v>
      </c>
      <c r="J480" s="112">
        <v>45127</v>
      </c>
      <c r="K480" s="94">
        <v>1</v>
      </c>
      <c r="L480" s="116"/>
    </row>
    <row r="481" spans="1:12" ht="15.75" customHeight="1">
      <c r="A481" s="84">
        <v>478</v>
      </c>
      <c r="B481" s="113" t="s">
        <v>2495</v>
      </c>
      <c r="C481" s="86" t="s">
        <v>5350</v>
      </c>
      <c r="D481" s="87" t="s">
        <v>5351</v>
      </c>
      <c r="E481" s="88"/>
      <c r="F481" s="88"/>
      <c r="G481" s="106" t="s">
        <v>5352</v>
      </c>
      <c r="H481" s="106" t="s">
        <v>2497</v>
      </c>
      <c r="I481" s="104" t="s">
        <v>10177</v>
      </c>
      <c r="J481" s="114">
        <v>45153</v>
      </c>
      <c r="K481" s="85">
        <v>1</v>
      </c>
      <c r="L481" s="93"/>
    </row>
    <row r="482" spans="1:12" ht="15.75" customHeight="1">
      <c r="A482" s="75">
        <v>479</v>
      </c>
      <c r="B482" s="110" t="s">
        <v>2495</v>
      </c>
      <c r="C482" s="95" t="s">
        <v>5009</v>
      </c>
      <c r="D482" s="96" t="s">
        <v>5010</v>
      </c>
      <c r="E482" s="97"/>
      <c r="F482" s="97"/>
      <c r="G482" s="111" t="s">
        <v>3596</v>
      </c>
      <c r="H482" s="111" t="s">
        <v>2497</v>
      </c>
      <c r="I482" s="99" t="s">
        <v>10178</v>
      </c>
      <c r="J482" s="112">
        <v>45146</v>
      </c>
      <c r="K482" s="94">
        <v>1</v>
      </c>
      <c r="L482" s="116"/>
    </row>
    <row r="483" spans="1:12" ht="15.75" customHeight="1">
      <c r="A483" s="84">
        <v>480</v>
      </c>
      <c r="B483" s="113" t="s">
        <v>2495</v>
      </c>
      <c r="C483" s="86" t="s">
        <v>5201</v>
      </c>
      <c r="D483" s="87" t="s">
        <v>5202</v>
      </c>
      <c r="E483" s="88"/>
      <c r="F483" s="88"/>
      <c r="G483" s="106" t="s">
        <v>5159</v>
      </c>
      <c r="H483" s="106" t="s">
        <v>2500</v>
      </c>
      <c r="I483" s="104" t="s">
        <v>10179</v>
      </c>
      <c r="J483" s="114">
        <v>45149</v>
      </c>
      <c r="K483" s="85">
        <v>1</v>
      </c>
      <c r="L483" s="93"/>
    </row>
    <row r="484" spans="1:12" ht="15.75" customHeight="1">
      <c r="A484" s="75">
        <v>481</v>
      </c>
      <c r="B484" s="110" t="s">
        <v>2495</v>
      </c>
      <c r="C484" s="95" t="s">
        <v>4730</v>
      </c>
      <c r="D484" s="96" t="s">
        <v>4731</v>
      </c>
      <c r="E484" s="97"/>
      <c r="F484" s="97"/>
      <c r="G484" s="111" t="s">
        <v>4732</v>
      </c>
      <c r="H484" s="111" t="s">
        <v>2501</v>
      </c>
      <c r="I484" s="99" t="s">
        <v>10180</v>
      </c>
      <c r="J484" s="112">
        <v>45141</v>
      </c>
      <c r="K484" s="94">
        <v>1</v>
      </c>
      <c r="L484" s="116"/>
    </row>
    <row r="485" spans="1:12" ht="15.75" customHeight="1">
      <c r="A485" s="84">
        <v>482</v>
      </c>
      <c r="B485" s="113" t="s">
        <v>2495</v>
      </c>
      <c r="C485" s="86" t="s">
        <v>5687</v>
      </c>
      <c r="D485" s="87" t="s">
        <v>5688</v>
      </c>
      <c r="E485" s="88"/>
      <c r="F485" s="88"/>
      <c r="G485" s="106" t="s">
        <v>5686</v>
      </c>
      <c r="H485" s="106" t="s">
        <v>2497</v>
      </c>
      <c r="I485" s="104" t="s">
        <v>10181</v>
      </c>
      <c r="J485" s="114">
        <v>45159</v>
      </c>
      <c r="K485" s="85">
        <v>1</v>
      </c>
      <c r="L485" s="93"/>
    </row>
    <row r="486" spans="1:12" ht="15.75" customHeight="1">
      <c r="A486" s="75">
        <v>483</v>
      </c>
      <c r="B486" s="110" t="s">
        <v>2495</v>
      </c>
      <c r="C486" s="95" t="s">
        <v>4489</v>
      </c>
      <c r="D486" s="96" t="s">
        <v>4490</v>
      </c>
      <c r="E486" s="97"/>
      <c r="F486" s="97"/>
      <c r="G486" s="111" t="s">
        <v>4480</v>
      </c>
      <c r="H486" s="111" t="s">
        <v>2497</v>
      </c>
      <c r="I486" s="99" t="s">
        <v>10182</v>
      </c>
      <c r="J486" s="112">
        <v>45139</v>
      </c>
      <c r="K486" s="94">
        <v>1</v>
      </c>
      <c r="L486" s="116"/>
    </row>
    <row r="487" spans="1:12" ht="15.75" customHeight="1">
      <c r="A487" s="84">
        <v>484</v>
      </c>
      <c r="B487" s="113" t="s">
        <v>24</v>
      </c>
      <c r="C487" s="86" t="s">
        <v>5447</v>
      </c>
      <c r="D487" s="87" t="s">
        <v>5448</v>
      </c>
      <c r="E487" s="88"/>
      <c r="F487" s="88"/>
      <c r="G487" s="106" t="s">
        <v>5449</v>
      </c>
      <c r="H487" s="106" t="s">
        <v>2712</v>
      </c>
      <c r="I487" s="104" t="s">
        <v>10183</v>
      </c>
      <c r="J487" s="114">
        <v>45154</v>
      </c>
      <c r="K487" s="85">
        <v>1</v>
      </c>
      <c r="L487" s="93"/>
    </row>
    <row r="488" spans="1:12" ht="15.75" customHeight="1">
      <c r="A488" s="75">
        <v>485</v>
      </c>
      <c r="B488" s="110" t="s">
        <v>24</v>
      </c>
      <c r="C488" s="95" t="s">
        <v>6058</v>
      </c>
      <c r="D488" s="96" t="s">
        <v>5985</v>
      </c>
      <c r="E488" s="97"/>
      <c r="F488" s="98" t="s">
        <v>10184</v>
      </c>
      <c r="G488" s="111" t="s">
        <v>5989</v>
      </c>
      <c r="H488" s="111" t="s">
        <v>2380</v>
      </c>
      <c r="I488" s="99" t="s">
        <v>10185</v>
      </c>
      <c r="J488" s="112">
        <v>45168</v>
      </c>
      <c r="K488" s="94">
        <v>1</v>
      </c>
      <c r="L488" s="116"/>
    </row>
    <row r="489" spans="1:12" ht="15.75" customHeight="1">
      <c r="A489" s="84">
        <v>486</v>
      </c>
      <c r="B489" s="113" t="s">
        <v>24</v>
      </c>
      <c r="C489" s="86" t="s">
        <v>5984</v>
      </c>
      <c r="D489" s="87" t="s">
        <v>5985</v>
      </c>
      <c r="E489" s="88"/>
      <c r="F489" s="89" t="s">
        <v>2425</v>
      </c>
      <c r="G489" s="106" t="s">
        <v>5986</v>
      </c>
      <c r="H489" s="106" t="s">
        <v>2380</v>
      </c>
      <c r="I489" s="104" t="s">
        <v>10186</v>
      </c>
      <c r="J489" s="114">
        <v>45167</v>
      </c>
      <c r="K489" s="85">
        <v>1</v>
      </c>
      <c r="L489" s="93"/>
    </row>
    <row r="490" spans="1:12" ht="15.75" customHeight="1">
      <c r="A490" s="75">
        <v>487</v>
      </c>
      <c r="B490" s="110" t="s">
        <v>24</v>
      </c>
      <c r="C490" s="95" t="s">
        <v>5993</v>
      </c>
      <c r="D490" s="96" t="s">
        <v>5985</v>
      </c>
      <c r="E490" s="97"/>
      <c r="F490" s="97"/>
      <c r="G490" s="111" t="s">
        <v>5986</v>
      </c>
      <c r="H490" s="111" t="s">
        <v>2380</v>
      </c>
      <c r="I490" s="99" t="s">
        <v>10187</v>
      </c>
      <c r="J490" s="112">
        <v>45167</v>
      </c>
      <c r="K490" s="94">
        <v>1</v>
      </c>
      <c r="L490" s="116"/>
    </row>
    <row r="491" spans="1:12" ht="15.75" customHeight="1">
      <c r="A491" s="84">
        <v>488</v>
      </c>
      <c r="B491" s="113" t="s">
        <v>2504</v>
      </c>
      <c r="C491" s="86" t="s">
        <v>5883</v>
      </c>
      <c r="D491" s="87" t="s">
        <v>5884</v>
      </c>
      <c r="E491" s="88"/>
      <c r="F491" s="88"/>
      <c r="G491" s="106" t="s">
        <v>63</v>
      </c>
      <c r="H491" s="106" t="s">
        <v>2487</v>
      </c>
      <c r="I491" s="104" t="s">
        <v>10188</v>
      </c>
      <c r="J491" s="114">
        <v>45162</v>
      </c>
      <c r="K491" s="85">
        <v>1</v>
      </c>
      <c r="L491" s="93"/>
    </row>
    <row r="492" spans="1:12" ht="15.75" customHeight="1">
      <c r="A492" s="75">
        <v>489</v>
      </c>
      <c r="B492" s="110" t="s">
        <v>2504</v>
      </c>
      <c r="C492" s="95" t="s">
        <v>5921</v>
      </c>
      <c r="D492" s="96" t="s">
        <v>5922</v>
      </c>
      <c r="E492" s="97"/>
      <c r="F492" s="97"/>
      <c r="G492" s="111" t="s">
        <v>5923</v>
      </c>
      <c r="H492" s="111" t="s">
        <v>2517</v>
      </c>
      <c r="I492" s="99" t="s">
        <v>10189</v>
      </c>
      <c r="J492" s="112">
        <v>45163</v>
      </c>
      <c r="K492" s="94">
        <v>1</v>
      </c>
      <c r="L492" s="116"/>
    </row>
    <row r="493" spans="1:12" ht="15.75" customHeight="1">
      <c r="A493" s="84">
        <v>490</v>
      </c>
      <c r="B493" s="113" t="s">
        <v>2504</v>
      </c>
      <c r="C493" s="86" t="s">
        <v>6060</v>
      </c>
      <c r="D493" s="87" t="s">
        <v>6061</v>
      </c>
      <c r="E493" s="88"/>
      <c r="F493" s="88"/>
      <c r="G493" s="106" t="s">
        <v>6062</v>
      </c>
      <c r="H493" s="106" t="s">
        <v>2487</v>
      </c>
      <c r="I493" s="104" t="s">
        <v>10190</v>
      </c>
      <c r="J493" s="114">
        <v>45168</v>
      </c>
      <c r="K493" s="85">
        <v>1</v>
      </c>
      <c r="L493" s="93"/>
    </row>
    <row r="494" spans="1:12" ht="15.75" customHeight="1">
      <c r="A494" s="75">
        <v>491</v>
      </c>
      <c r="B494" s="110" t="s">
        <v>2504</v>
      </c>
      <c r="C494" s="95" t="s">
        <v>5886</v>
      </c>
      <c r="D494" s="96" t="s">
        <v>5887</v>
      </c>
      <c r="E494" s="97"/>
      <c r="F494" s="97"/>
      <c r="G494" s="111" t="s">
        <v>5888</v>
      </c>
      <c r="H494" s="111" t="s">
        <v>2487</v>
      </c>
      <c r="I494" s="99" t="s">
        <v>10191</v>
      </c>
      <c r="J494" s="112">
        <v>45162</v>
      </c>
      <c r="K494" s="94">
        <v>1</v>
      </c>
      <c r="L494" s="116"/>
    </row>
    <row r="495" spans="1:12" ht="15.75" customHeight="1">
      <c r="A495" s="84">
        <v>492</v>
      </c>
      <c r="B495" s="113" t="s">
        <v>2504</v>
      </c>
      <c r="C495" s="86" t="s">
        <v>5553</v>
      </c>
      <c r="D495" s="87" t="s">
        <v>5554</v>
      </c>
      <c r="E495" s="88"/>
      <c r="F495" s="88"/>
      <c r="G495" s="106" t="s">
        <v>24</v>
      </c>
      <c r="H495" s="106" t="s">
        <v>2505</v>
      </c>
      <c r="I495" s="104" t="s">
        <v>10192</v>
      </c>
      <c r="J495" s="114">
        <v>45155</v>
      </c>
      <c r="K495" s="85">
        <v>1</v>
      </c>
      <c r="L495" s="93"/>
    </row>
    <row r="496" spans="1:12" ht="15.75" customHeight="1">
      <c r="A496" s="75">
        <v>493</v>
      </c>
      <c r="B496" s="110" t="s">
        <v>2504</v>
      </c>
      <c r="C496" s="95" t="s">
        <v>6004</v>
      </c>
      <c r="D496" s="96" t="s">
        <v>6005</v>
      </c>
      <c r="E496" s="97"/>
      <c r="F496" s="97"/>
      <c r="G496" s="111" t="s">
        <v>5786</v>
      </c>
      <c r="H496" s="111" t="s">
        <v>2510</v>
      </c>
      <c r="I496" s="99" t="s">
        <v>10193</v>
      </c>
      <c r="J496" s="112">
        <v>45167</v>
      </c>
      <c r="K496" s="94">
        <v>1</v>
      </c>
      <c r="L496" s="116"/>
    </row>
    <row r="497" spans="1:12" ht="15.75" customHeight="1">
      <c r="A497" s="84">
        <v>494</v>
      </c>
      <c r="B497" s="113" t="s">
        <v>2504</v>
      </c>
      <c r="C497" s="86" t="s">
        <v>5555</v>
      </c>
      <c r="D497" s="87" t="s">
        <v>5556</v>
      </c>
      <c r="E497" s="88"/>
      <c r="F497" s="88"/>
      <c r="G497" s="106" t="s">
        <v>2509</v>
      </c>
      <c r="H497" s="106" t="s">
        <v>2505</v>
      </c>
      <c r="I497" s="104" t="s">
        <v>10194</v>
      </c>
      <c r="J497" s="114">
        <v>45155</v>
      </c>
      <c r="K497" s="85">
        <v>1</v>
      </c>
      <c r="L497" s="93"/>
    </row>
    <row r="498" spans="1:12" ht="15.75" customHeight="1">
      <c r="A498" s="75">
        <v>495</v>
      </c>
      <c r="B498" s="110" t="s">
        <v>2504</v>
      </c>
      <c r="C498" s="95" t="s">
        <v>5081</v>
      </c>
      <c r="D498" s="96" t="s">
        <v>4885</v>
      </c>
      <c r="E498" s="97"/>
      <c r="F498" s="97"/>
      <c r="G498" s="111" t="s">
        <v>4406</v>
      </c>
      <c r="H498" s="111" t="s">
        <v>2487</v>
      </c>
      <c r="I498" s="99" t="s">
        <v>10195</v>
      </c>
      <c r="J498" s="112">
        <v>45147</v>
      </c>
      <c r="K498" s="94">
        <v>1</v>
      </c>
      <c r="L498" s="116"/>
    </row>
    <row r="499" spans="1:12" ht="15.75" customHeight="1">
      <c r="A499" s="84">
        <v>496</v>
      </c>
      <c r="B499" s="113" t="s">
        <v>2504</v>
      </c>
      <c r="C499" s="86" t="s">
        <v>4759</v>
      </c>
      <c r="D499" s="87" t="s">
        <v>4760</v>
      </c>
      <c r="E499" s="88"/>
      <c r="F499" s="88"/>
      <c r="G499" s="106" t="s">
        <v>2446</v>
      </c>
      <c r="H499" s="106" t="s">
        <v>2487</v>
      </c>
      <c r="I499" s="104" t="s">
        <v>10196</v>
      </c>
      <c r="J499" s="114">
        <v>45141</v>
      </c>
      <c r="K499" s="85">
        <v>1</v>
      </c>
      <c r="L499" s="93"/>
    </row>
    <row r="500" spans="1:12" ht="15.75" customHeight="1">
      <c r="A500" s="75">
        <v>497</v>
      </c>
      <c r="B500" s="110" t="s">
        <v>2504</v>
      </c>
      <c r="C500" s="95" t="s">
        <v>4495</v>
      </c>
      <c r="D500" s="96" t="s">
        <v>4496</v>
      </c>
      <c r="E500" s="97"/>
      <c r="F500" s="97"/>
      <c r="G500" s="111" t="s">
        <v>3242</v>
      </c>
      <c r="H500" s="111" t="s">
        <v>2517</v>
      </c>
      <c r="I500" s="99" t="s">
        <v>10197</v>
      </c>
      <c r="J500" s="112">
        <v>45139</v>
      </c>
      <c r="K500" s="94">
        <v>1</v>
      </c>
      <c r="L500" s="116"/>
    </row>
    <row r="501" spans="1:12" ht="15.75" customHeight="1">
      <c r="A501" s="84">
        <v>498</v>
      </c>
      <c r="B501" s="113" t="s">
        <v>2504</v>
      </c>
      <c r="C501" s="86" t="s">
        <v>4755</v>
      </c>
      <c r="D501" s="87" t="s">
        <v>4756</v>
      </c>
      <c r="E501" s="88"/>
      <c r="F501" s="88"/>
      <c r="G501" s="106" t="s">
        <v>4406</v>
      </c>
      <c r="H501" s="106" t="s">
        <v>2487</v>
      </c>
      <c r="I501" s="104" t="s">
        <v>10198</v>
      </c>
      <c r="J501" s="114">
        <v>45141</v>
      </c>
      <c r="K501" s="85">
        <v>1</v>
      </c>
      <c r="L501" s="93"/>
    </row>
    <row r="502" spans="1:12" ht="15.75" customHeight="1">
      <c r="A502" s="75">
        <v>499</v>
      </c>
      <c r="B502" s="110" t="s">
        <v>2504</v>
      </c>
      <c r="C502" s="95" t="s">
        <v>5560</v>
      </c>
      <c r="D502" s="96" t="s">
        <v>5561</v>
      </c>
      <c r="E502" s="97"/>
      <c r="F502" s="97"/>
      <c r="G502" s="111" t="s">
        <v>24</v>
      </c>
      <c r="H502" s="111" t="s">
        <v>2505</v>
      </c>
      <c r="I502" s="99" t="s">
        <v>10199</v>
      </c>
      <c r="J502" s="112">
        <v>45155</v>
      </c>
      <c r="K502" s="94">
        <v>1</v>
      </c>
      <c r="L502" s="116"/>
    </row>
    <row r="503" spans="1:12" ht="15.75" customHeight="1">
      <c r="A503" s="84">
        <v>500</v>
      </c>
      <c r="B503" s="113" t="s">
        <v>2504</v>
      </c>
      <c r="C503" s="86" t="s">
        <v>4971</v>
      </c>
      <c r="D503" s="87" t="s">
        <v>4972</v>
      </c>
      <c r="E503" s="88"/>
      <c r="F503" s="88"/>
      <c r="G503" s="106" t="s">
        <v>4970</v>
      </c>
      <c r="H503" s="106" t="s">
        <v>2487</v>
      </c>
      <c r="I503" s="104" t="s">
        <v>10200</v>
      </c>
      <c r="J503" s="114">
        <v>45145</v>
      </c>
      <c r="K503" s="85">
        <v>1</v>
      </c>
      <c r="L503" s="93"/>
    </row>
    <row r="504" spans="1:12" ht="15.75" customHeight="1">
      <c r="A504" s="75">
        <v>501</v>
      </c>
      <c r="B504" s="110" t="s">
        <v>23</v>
      </c>
      <c r="C504" s="95" t="s">
        <v>3780</v>
      </c>
      <c r="D504" s="96" t="s">
        <v>3781</v>
      </c>
      <c r="E504" s="97"/>
      <c r="F504" s="98" t="s">
        <v>1260</v>
      </c>
      <c r="G504" s="111" t="s">
        <v>3779</v>
      </c>
      <c r="H504" s="111" t="s">
        <v>2531</v>
      </c>
      <c r="I504" s="99" t="s">
        <v>10201</v>
      </c>
      <c r="J504" s="112">
        <v>45131</v>
      </c>
      <c r="K504" s="94">
        <v>1</v>
      </c>
      <c r="L504" s="118">
        <v>2024</v>
      </c>
    </row>
    <row r="505" spans="1:12" ht="15.75" customHeight="1">
      <c r="A505" s="84">
        <v>502</v>
      </c>
      <c r="B505" s="113" t="s">
        <v>23</v>
      </c>
      <c r="C505" s="86" t="s">
        <v>5856</v>
      </c>
      <c r="D505" s="87" t="s">
        <v>5857</v>
      </c>
      <c r="E505" s="88"/>
      <c r="F505" s="89" t="s">
        <v>2457</v>
      </c>
      <c r="G505" s="106" t="s">
        <v>5849</v>
      </c>
      <c r="H505" s="106" t="s">
        <v>2531</v>
      </c>
      <c r="I505" s="104" t="s">
        <v>10202</v>
      </c>
      <c r="J505" s="114">
        <v>45161</v>
      </c>
      <c r="K505" s="85">
        <v>1</v>
      </c>
      <c r="L505" s="117">
        <v>2024</v>
      </c>
    </row>
    <row r="506" spans="1:12" ht="15.75" customHeight="1">
      <c r="A506" s="75">
        <v>503</v>
      </c>
      <c r="B506" s="110" t="s">
        <v>23</v>
      </c>
      <c r="C506" s="95" t="s">
        <v>4411</v>
      </c>
      <c r="D506" s="96" t="s">
        <v>3975</v>
      </c>
      <c r="E506" s="97"/>
      <c r="F506" s="98" t="s">
        <v>2538</v>
      </c>
      <c r="G506" s="111" t="s">
        <v>4412</v>
      </c>
      <c r="H506" s="111" t="s">
        <v>2531</v>
      </c>
      <c r="I506" s="99" t="s">
        <v>10203</v>
      </c>
      <c r="J506" s="112">
        <v>45138</v>
      </c>
      <c r="K506" s="94">
        <v>1</v>
      </c>
      <c r="L506" s="118">
        <v>2024</v>
      </c>
    </row>
    <row r="507" spans="1:12" ht="15.75" customHeight="1">
      <c r="A507" s="84">
        <v>504</v>
      </c>
      <c r="B507" s="113" t="s">
        <v>23</v>
      </c>
      <c r="C507" s="86" t="s">
        <v>5623</v>
      </c>
      <c r="D507" s="87" t="s">
        <v>3983</v>
      </c>
      <c r="E507" s="88"/>
      <c r="F507" s="89" t="s">
        <v>1258</v>
      </c>
      <c r="G507" s="106" t="s">
        <v>5223</v>
      </c>
      <c r="H507" s="106" t="s">
        <v>2531</v>
      </c>
      <c r="I507" s="104" t="s">
        <v>10204</v>
      </c>
      <c r="J507" s="114">
        <v>45156</v>
      </c>
      <c r="K507" s="85">
        <v>1</v>
      </c>
      <c r="L507" s="117">
        <v>2024</v>
      </c>
    </row>
    <row r="508" spans="1:12" ht="15.75" customHeight="1">
      <c r="A508" s="75">
        <v>505</v>
      </c>
      <c r="B508" s="110" t="s">
        <v>23</v>
      </c>
      <c r="C508" s="95" t="s">
        <v>3981</v>
      </c>
      <c r="D508" s="96" t="s">
        <v>3781</v>
      </c>
      <c r="E508" s="97"/>
      <c r="F508" s="98" t="s">
        <v>1260</v>
      </c>
      <c r="G508" s="111" t="s">
        <v>3779</v>
      </c>
      <c r="H508" s="111" t="s">
        <v>2531</v>
      </c>
      <c r="I508" s="99" t="s">
        <v>10205</v>
      </c>
      <c r="J508" s="112">
        <v>45133</v>
      </c>
      <c r="K508" s="94">
        <v>1</v>
      </c>
      <c r="L508" s="118">
        <v>2024</v>
      </c>
    </row>
    <row r="509" spans="1:12" ht="15.75" customHeight="1">
      <c r="A509" s="84">
        <v>506</v>
      </c>
      <c r="B509" s="113" t="s">
        <v>23</v>
      </c>
      <c r="C509" s="86" t="s">
        <v>4976</v>
      </c>
      <c r="D509" s="87" t="s">
        <v>4149</v>
      </c>
      <c r="E509" s="88"/>
      <c r="F509" s="89" t="s">
        <v>30</v>
      </c>
      <c r="G509" s="106" t="s">
        <v>4412</v>
      </c>
      <c r="H509" s="106" t="s">
        <v>2531</v>
      </c>
      <c r="I509" s="104" t="s">
        <v>10206</v>
      </c>
      <c r="J509" s="114">
        <v>45145</v>
      </c>
      <c r="K509" s="85">
        <v>1</v>
      </c>
      <c r="L509" s="117">
        <v>2024</v>
      </c>
    </row>
    <row r="510" spans="1:12" ht="15.75" customHeight="1">
      <c r="A510" s="75">
        <v>507</v>
      </c>
      <c r="B510" s="110" t="s">
        <v>23</v>
      </c>
      <c r="C510" s="95" t="s">
        <v>5013</v>
      </c>
      <c r="D510" s="96" t="s">
        <v>4978</v>
      </c>
      <c r="E510" s="97"/>
      <c r="F510" s="98" t="s">
        <v>2533</v>
      </c>
      <c r="G510" s="111" t="s">
        <v>4979</v>
      </c>
      <c r="H510" s="111" t="s">
        <v>2531</v>
      </c>
      <c r="I510" s="99" t="s">
        <v>10207</v>
      </c>
      <c r="J510" s="112">
        <v>45146</v>
      </c>
      <c r="K510" s="94">
        <v>1</v>
      </c>
      <c r="L510" s="118">
        <v>2024</v>
      </c>
    </row>
    <row r="511" spans="1:12" ht="15.75" customHeight="1">
      <c r="A511" s="84">
        <v>508</v>
      </c>
      <c r="B511" s="113" t="s">
        <v>23</v>
      </c>
      <c r="C511" s="86" t="s">
        <v>3974</v>
      </c>
      <c r="D511" s="87" t="s">
        <v>3975</v>
      </c>
      <c r="E511" s="88"/>
      <c r="F511" s="89" t="s">
        <v>2529</v>
      </c>
      <c r="G511" s="106" t="s">
        <v>3976</v>
      </c>
      <c r="H511" s="106" t="s">
        <v>2531</v>
      </c>
      <c r="I511" s="104" t="s">
        <v>10208</v>
      </c>
      <c r="J511" s="114">
        <v>45133</v>
      </c>
      <c r="K511" s="85">
        <v>1</v>
      </c>
      <c r="L511" s="117">
        <v>2024</v>
      </c>
    </row>
    <row r="512" spans="1:12" ht="15.75" customHeight="1">
      <c r="A512" s="75">
        <v>509</v>
      </c>
      <c r="B512" s="110" t="s">
        <v>23</v>
      </c>
      <c r="C512" s="95" t="s">
        <v>5014</v>
      </c>
      <c r="D512" s="96" t="s">
        <v>4978</v>
      </c>
      <c r="E512" s="97"/>
      <c r="F512" s="98" t="s">
        <v>16</v>
      </c>
      <c r="G512" s="111" t="s">
        <v>4979</v>
      </c>
      <c r="H512" s="111" t="s">
        <v>2531</v>
      </c>
      <c r="I512" s="99" t="s">
        <v>10209</v>
      </c>
      <c r="J512" s="112">
        <v>45146</v>
      </c>
      <c r="K512" s="94">
        <v>1</v>
      </c>
      <c r="L512" s="118">
        <v>2024</v>
      </c>
    </row>
    <row r="513" spans="1:12" ht="15.75" customHeight="1">
      <c r="A513" s="84">
        <v>510</v>
      </c>
      <c r="B513" s="113" t="s">
        <v>23</v>
      </c>
      <c r="C513" s="86" t="s">
        <v>5015</v>
      </c>
      <c r="D513" s="87" t="s">
        <v>4978</v>
      </c>
      <c r="E513" s="88"/>
      <c r="F513" s="89" t="s">
        <v>17</v>
      </c>
      <c r="G513" s="106" t="s">
        <v>4979</v>
      </c>
      <c r="H513" s="106" t="s">
        <v>2531</v>
      </c>
      <c r="I513" s="104" t="s">
        <v>10210</v>
      </c>
      <c r="J513" s="114">
        <v>45146</v>
      </c>
      <c r="K513" s="85">
        <v>1</v>
      </c>
      <c r="L513" s="117">
        <v>2024</v>
      </c>
    </row>
    <row r="514" spans="1:12" ht="15.75" customHeight="1">
      <c r="A514" s="75">
        <v>511</v>
      </c>
      <c r="B514" s="110" t="s">
        <v>23</v>
      </c>
      <c r="C514" s="95" t="s">
        <v>3773</v>
      </c>
      <c r="D514" s="96" t="s">
        <v>3774</v>
      </c>
      <c r="E514" s="97"/>
      <c r="F514" s="98" t="s">
        <v>2447</v>
      </c>
      <c r="G514" s="111" t="s">
        <v>3775</v>
      </c>
      <c r="H514" s="111" t="s">
        <v>2528</v>
      </c>
      <c r="I514" s="99" t="s">
        <v>10211</v>
      </c>
      <c r="J514" s="112">
        <v>45131</v>
      </c>
      <c r="K514" s="94">
        <v>1</v>
      </c>
      <c r="L514" s="118">
        <v>2024</v>
      </c>
    </row>
    <row r="515" spans="1:12" ht="15.75" customHeight="1">
      <c r="A515" s="84">
        <v>512</v>
      </c>
      <c r="B515" s="113" t="s">
        <v>699</v>
      </c>
      <c r="C515" s="86" t="s">
        <v>4621</v>
      </c>
      <c r="D515" s="87" t="s">
        <v>4622</v>
      </c>
      <c r="E515" s="88"/>
      <c r="F515" s="88"/>
      <c r="G515" s="106" t="s">
        <v>3255</v>
      </c>
      <c r="H515" s="106" t="s">
        <v>2545</v>
      </c>
      <c r="I515" s="104" t="s">
        <v>10212</v>
      </c>
      <c r="J515" s="114">
        <v>45140</v>
      </c>
      <c r="K515" s="85">
        <v>1</v>
      </c>
      <c r="L515" s="93"/>
    </row>
    <row r="516" spans="1:12" ht="15.75" customHeight="1">
      <c r="A516" s="75">
        <v>513</v>
      </c>
      <c r="B516" s="110" t="s">
        <v>699</v>
      </c>
      <c r="C516" s="95" t="s">
        <v>4265</v>
      </c>
      <c r="D516" s="96" t="s">
        <v>3744</v>
      </c>
      <c r="E516" s="97"/>
      <c r="F516" s="97"/>
      <c r="G516" s="111" t="s">
        <v>4266</v>
      </c>
      <c r="H516" s="111" t="s">
        <v>2541</v>
      </c>
      <c r="I516" s="99" t="s">
        <v>10213</v>
      </c>
      <c r="J516" s="112">
        <v>45136</v>
      </c>
      <c r="K516" s="94">
        <v>1</v>
      </c>
      <c r="L516" s="116"/>
    </row>
    <row r="517" spans="1:12" ht="15.75" customHeight="1">
      <c r="A517" s="84">
        <v>514</v>
      </c>
      <c r="B517" s="113" t="s">
        <v>699</v>
      </c>
      <c r="C517" s="86" t="s">
        <v>3912</v>
      </c>
      <c r="D517" s="87" t="s">
        <v>3913</v>
      </c>
      <c r="E517" s="88"/>
      <c r="F517" s="88"/>
      <c r="G517" s="106" t="s">
        <v>3914</v>
      </c>
      <c r="H517" s="106" t="s">
        <v>2541</v>
      </c>
      <c r="I517" s="104" t="s">
        <v>10214</v>
      </c>
      <c r="J517" s="114">
        <v>45132</v>
      </c>
      <c r="K517" s="85">
        <v>1</v>
      </c>
      <c r="L517" s="93"/>
    </row>
    <row r="518" spans="1:12" ht="15.75" customHeight="1">
      <c r="A518" s="75">
        <v>515</v>
      </c>
      <c r="B518" s="110" t="s">
        <v>699</v>
      </c>
      <c r="C518" s="95" t="s">
        <v>5239</v>
      </c>
      <c r="D518" s="96" t="s">
        <v>5240</v>
      </c>
      <c r="E518" s="97"/>
      <c r="F518" s="97"/>
      <c r="G518" s="111" t="s">
        <v>5241</v>
      </c>
      <c r="H518" s="111" t="s">
        <v>2541</v>
      </c>
      <c r="I518" s="99" t="s">
        <v>10215</v>
      </c>
      <c r="J518" s="112">
        <v>45151</v>
      </c>
      <c r="K518" s="94">
        <v>1</v>
      </c>
      <c r="L518" s="116"/>
    </row>
    <row r="519" spans="1:12" ht="15.75" customHeight="1">
      <c r="A519" s="84">
        <v>516</v>
      </c>
      <c r="B519" s="113" t="s">
        <v>699</v>
      </c>
      <c r="C519" s="86" t="s">
        <v>3782</v>
      </c>
      <c r="D519" s="87" t="s">
        <v>3783</v>
      </c>
      <c r="E519" s="88"/>
      <c r="F519" s="88"/>
      <c r="G519" s="106" t="s">
        <v>3784</v>
      </c>
      <c r="H519" s="106" t="s">
        <v>2545</v>
      </c>
      <c r="I519" s="104" t="s">
        <v>10216</v>
      </c>
      <c r="J519" s="114">
        <v>45131</v>
      </c>
      <c r="K519" s="85">
        <v>1</v>
      </c>
      <c r="L519" s="93"/>
    </row>
    <row r="520" spans="1:12" ht="15.75" customHeight="1">
      <c r="A520" s="75">
        <v>517</v>
      </c>
      <c r="B520" s="110" t="s">
        <v>699</v>
      </c>
      <c r="C520" s="95" t="s">
        <v>5230</v>
      </c>
      <c r="D520" s="96" t="s">
        <v>5231</v>
      </c>
      <c r="E520" s="97"/>
      <c r="F520" s="97"/>
      <c r="G520" s="111" t="s">
        <v>5232</v>
      </c>
      <c r="H520" s="111" t="s">
        <v>2541</v>
      </c>
      <c r="I520" s="99" t="s">
        <v>10217</v>
      </c>
      <c r="J520" s="112">
        <v>45151</v>
      </c>
      <c r="K520" s="94">
        <v>1</v>
      </c>
      <c r="L520" s="116"/>
    </row>
    <row r="521" spans="1:12" ht="15.75" customHeight="1">
      <c r="A521" s="84">
        <v>518</v>
      </c>
      <c r="B521" s="113" t="s">
        <v>699</v>
      </c>
      <c r="C521" s="86" t="s">
        <v>5364</v>
      </c>
      <c r="D521" s="87" t="s">
        <v>5365</v>
      </c>
      <c r="E521" s="88"/>
      <c r="F521" s="88"/>
      <c r="G521" s="106" t="s">
        <v>5366</v>
      </c>
      <c r="H521" s="106" t="s">
        <v>2541</v>
      </c>
      <c r="I521" s="104" t="s">
        <v>10218</v>
      </c>
      <c r="J521" s="114">
        <v>45153</v>
      </c>
      <c r="K521" s="85">
        <v>1</v>
      </c>
      <c r="L521" s="93"/>
    </row>
    <row r="522" spans="1:12" ht="15.75" customHeight="1">
      <c r="A522" s="75">
        <v>519</v>
      </c>
      <c r="B522" s="110" t="s">
        <v>699</v>
      </c>
      <c r="C522" s="95" t="s">
        <v>3906</v>
      </c>
      <c r="D522" s="96" t="s">
        <v>3907</v>
      </c>
      <c r="E522" s="97"/>
      <c r="F522" s="97"/>
      <c r="G522" s="111" t="s">
        <v>3492</v>
      </c>
      <c r="H522" s="111" t="s">
        <v>2545</v>
      </c>
      <c r="I522" s="99" t="s">
        <v>10219</v>
      </c>
      <c r="J522" s="112">
        <v>45132</v>
      </c>
      <c r="K522" s="94">
        <v>1</v>
      </c>
      <c r="L522" s="116"/>
    </row>
    <row r="523" spans="1:12" ht="15.75" customHeight="1">
      <c r="A523" s="84">
        <v>520</v>
      </c>
      <c r="B523" s="113" t="s">
        <v>699</v>
      </c>
      <c r="C523" s="86" t="s">
        <v>5369</v>
      </c>
      <c r="D523" s="87" t="s">
        <v>5370</v>
      </c>
      <c r="E523" s="88"/>
      <c r="F523" s="88"/>
      <c r="G523" s="106" t="s">
        <v>5371</v>
      </c>
      <c r="H523" s="106" t="s">
        <v>2541</v>
      </c>
      <c r="I523" s="104" t="s">
        <v>10220</v>
      </c>
      <c r="J523" s="114">
        <v>45153</v>
      </c>
      <c r="K523" s="85">
        <v>1</v>
      </c>
      <c r="L523" s="93"/>
    </row>
    <row r="524" spans="1:12" ht="15.75" customHeight="1">
      <c r="A524" s="75">
        <v>521</v>
      </c>
      <c r="B524" s="110" t="s">
        <v>699</v>
      </c>
      <c r="C524" s="95" t="s">
        <v>3785</v>
      </c>
      <c r="D524" s="96" t="s">
        <v>3786</v>
      </c>
      <c r="E524" s="97"/>
      <c r="F524" s="97"/>
      <c r="G524" s="111" t="s">
        <v>3787</v>
      </c>
      <c r="H524" s="111" t="s">
        <v>2541</v>
      </c>
      <c r="I524" s="99" t="s">
        <v>10221</v>
      </c>
      <c r="J524" s="112">
        <v>45131</v>
      </c>
      <c r="K524" s="94">
        <v>1</v>
      </c>
      <c r="L524" s="116"/>
    </row>
    <row r="525" spans="1:12" ht="15.75" customHeight="1">
      <c r="A525" s="84">
        <v>522</v>
      </c>
      <c r="B525" s="113" t="s">
        <v>699</v>
      </c>
      <c r="C525" s="86" t="s">
        <v>5089</v>
      </c>
      <c r="D525" s="87" t="s">
        <v>5090</v>
      </c>
      <c r="E525" s="88"/>
      <c r="F525" s="88"/>
      <c r="G525" s="106" t="s">
        <v>5091</v>
      </c>
      <c r="H525" s="106" t="s">
        <v>2545</v>
      </c>
      <c r="I525" s="104" t="s">
        <v>10222</v>
      </c>
      <c r="J525" s="114">
        <v>45147</v>
      </c>
      <c r="K525" s="85">
        <v>1</v>
      </c>
      <c r="L525" s="93"/>
    </row>
    <row r="526" spans="1:12" ht="15.75" customHeight="1">
      <c r="A526" s="75">
        <v>523</v>
      </c>
      <c r="B526" s="110" t="s">
        <v>699</v>
      </c>
      <c r="C526" s="95" t="s">
        <v>4294</v>
      </c>
      <c r="D526" s="96" t="s">
        <v>4295</v>
      </c>
      <c r="E526" s="97"/>
      <c r="F526" s="97"/>
      <c r="G526" s="111" t="s">
        <v>4296</v>
      </c>
      <c r="H526" s="111" t="s">
        <v>2541</v>
      </c>
      <c r="I526" s="99" t="s">
        <v>10223</v>
      </c>
      <c r="J526" s="112">
        <v>45137</v>
      </c>
      <c r="K526" s="94">
        <v>1</v>
      </c>
      <c r="L526" s="116"/>
    </row>
    <row r="527" spans="1:12" ht="15.75" customHeight="1">
      <c r="A527" s="84">
        <v>524</v>
      </c>
      <c r="B527" s="113" t="s">
        <v>699</v>
      </c>
      <c r="C527" s="86" t="s">
        <v>4297</v>
      </c>
      <c r="D527" s="87" t="s">
        <v>4298</v>
      </c>
      <c r="E527" s="88"/>
      <c r="F527" s="88"/>
      <c r="G527" s="106" t="s">
        <v>4299</v>
      </c>
      <c r="H527" s="106" t="s">
        <v>2541</v>
      </c>
      <c r="I527" s="104" t="s">
        <v>10224</v>
      </c>
      <c r="J527" s="114">
        <v>45137</v>
      </c>
      <c r="K527" s="85">
        <v>1</v>
      </c>
      <c r="L527" s="93"/>
    </row>
    <row r="528" spans="1:12" ht="15.75" customHeight="1">
      <c r="A528" s="75">
        <v>525</v>
      </c>
      <c r="B528" s="110" t="s">
        <v>699</v>
      </c>
      <c r="C528" s="95" t="s">
        <v>4300</v>
      </c>
      <c r="D528" s="96" t="s">
        <v>4301</v>
      </c>
      <c r="E528" s="97"/>
      <c r="F528" s="97"/>
      <c r="G528" s="111" t="s">
        <v>4302</v>
      </c>
      <c r="H528" s="111" t="s">
        <v>2541</v>
      </c>
      <c r="I528" s="99" t="s">
        <v>10225</v>
      </c>
      <c r="J528" s="112">
        <v>45137</v>
      </c>
      <c r="K528" s="94">
        <v>1</v>
      </c>
      <c r="L528" s="116"/>
    </row>
    <row r="529" spans="1:12" ht="15.75" customHeight="1">
      <c r="A529" s="84">
        <v>526</v>
      </c>
      <c r="B529" s="113" t="s">
        <v>699</v>
      </c>
      <c r="C529" s="86" t="s">
        <v>3667</v>
      </c>
      <c r="D529" s="87" t="s">
        <v>3668</v>
      </c>
      <c r="E529" s="88"/>
      <c r="F529" s="88"/>
      <c r="G529" s="106" t="s">
        <v>3669</v>
      </c>
      <c r="H529" s="106" t="s">
        <v>2541</v>
      </c>
      <c r="I529" s="104" t="s">
        <v>10226</v>
      </c>
      <c r="J529" s="114">
        <v>45128</v>
      </c>
      <c r="K529" s="85">
        <v>1</v>
      </c>
      <c r="L529" s="93"/>
    </row>
    <row r="530" spans="1:12" ht="15.75" customHeight="1">
      <c r="A530" s="75">
        <v>527</v>
      </c>
      <c r="B530" s="110" t="s">
        <v>699</v>
      </c>
      <c r="C530" s="95" t="s">
        <v>3670</v>
      </c>
      <c r="D530" s="96" t="s">
        <v>3671</v>
      </c>
      <c r="E530" s="97"/>
      <c r="F530" s="97"/>
      <c r="G530" s="111" t="s">
        <v>3672</v>
      </c>
      <c r="H530" s="111" t="s">
        <v>2545</v>
      </c>
      <c r="I530" s="99" t="s">
        <v>10227</v>
      </c>
      <c r="J530" s="112">
        <v>45128</v>
      </c>
      <c r="K530" s="94">
        <v>1</v>
      </c>
      <c r="L530" s="116"/>
    </row>
    <row r="531" spans="1:12" ht="15.75" customHeight="1">
      <c r="A531" s="84">
        <v>528</v>
      </c>
      <c r="B531" s="113" t="s">
        <v>699</v>
      </c>
      <c r="C531" s="86" t="s">
        <v>5471</v>
      </c>
      <c r="D531" s="87" t="s">
        <v>5472</v>
      </c>
      <c r="E531" s="88"/>
      <c r="F531" s="88"/>
      <c r="G531" s="106" t="s">
        <v>5473</v>
      </c>
      <c r="H531" s="106" t="s">
        <v>2541</v>
      </c>
      <c r="I531" s="104" t="s">
        <v>10228</v>
      </c>
      <c r="J531" s="114">
        <v>45154</v>
      </c>
      <c r="K531" s="85">
        <v>1</v>
      </c>
      <c r="L531" s="93"/>
    </row>
    <row r="532" spans="1:12" ht="15.75" customHeight="1">
      <c r="A532" s="75">
        <v>529</v>
      </c>
      <c r="B532" s="110" t="s">
        <v>699</v>
      </c>
      <c r="C532" s="95" t="s">
        <v>5389</v>
      </c>
      <c r="D532" s="96" t="s">
        <v>5390</v>
      </c>
      <c r="E532" s="97"/>
      <c r="F532" s="97"/>
      <c r="G532" s="111" t="s">
        <v>5171</v>
      </c>
      <c r="H532" s="111" t="s">
        <v>2541</v>
      </c>
      <c r="I532" s="99" t="s">
        <v>10229</v>
      </c>
      <c r="J532" s="112">
        <v>45153</v>
      </c>
      <c r="K532" s="94">
        <v>1</v>
      </c>
      <c r="L532" s="116"/>
    </row>
    <row r="533" spans="1:12" ht="15.75" customHeight="1">
      <c r="A533" s="84">
        <v>530</v>
      </c>
      <c r="B533" s="113" t="s">
        <v>699</v>
      </c>
      <c r="C533" s="86" t="s">
        <v>3823</v>
      </c>
      <c r="D533" s="87" t="s">
        <v>3824</v>
      </c>
      <c r="E533" s="88"/>
      <c r="F533" s="88"/>
      <c r="G533" s="106" t="s">
        <v>3825</v>
      </c>
      <c r="H533" s="106" t="s">
        <v>2545</v>
      </c>
      <c r="I533" s="104" t="s">
        <v>10230</v>
      </c>
      <c r="J533" s="114">
        <v>45131</v>
      </c>
      <c r="K533" s="85">
        <v>1</v>
      </c>
      <c r="L533" s="93"/>
    </row>
    <row r="534" spans="1:12" ht="15.75" customHeight="1">
      <c r="A534" s="75">
        <v>531</v>
      </c>
      <c r="B534" s="110" t="s">
        <v>699</v>
      </c>
      <c r="C534" s="95" t="s">
        <v>4504</v>
      </c>
      <c r="D534" s="96" t="s">
        <v>4505</v>
      </c>
      <c r="E534" s="97"/>
      <c r="F534" s="97"/>
      <c r="G534" s="111" t="s">
        <v>4506</v>
      </c>
      <c r="H534" s="111" t="s">
        <v>2547</v>
      </c>
      <c r="I534" s="99" t="s">
        <v>10231</v>
      </c>
      <c r="J534" s="112">
        <v>45139</v>
      </c>
      <c r="K534" s="94">
        <v>1</v>
      </c>
      <c r="L534" s="116"/>
    </row>
    <row r="535" spans="1:12" ht="15.75" customHeight="1">
      <c r="A535" s="84">
        <v>532</v>
      </c>
      <c r="B535" s="113" t="s">
        <v>699</v>
      </c>
      <c r="C535" s="86" t="s">
        <v>4282</v>
      </c>
      <c r="D535" s="87" t="s">
        <v>4283</v>
      </c>
      <c r="E535" s="88"/>
      <c r="F535" s="88"/>
      <c r="G535" s="106" t="s">
        <v>4284</v>
      </c>
      <c r="H535" s="106" t="s">
        <v>2547</v>
      </c>
      <c r="I535" s="104" t="s">
        <v>10232</v>
      </c>
      <c r="J535" s="114">
        <v>45137</v>
      </c>
      <c r="K535" s="85">
        <v>1</v>
      </c>
      <c r="L535" s="93"/>
    </row>
    <row r="536" spans="1:12" ht="15.75" customHeight="1">
      <c r="A536" s="75">
        <v>533</v>
      </c>
      <c r="B536" s="110" t="s">
        <v>699</v>
      </c>
      <c r="C536" s="95" t="s">
        <v>5465</v>
      </c>
      <c r="D536" s="96" t="s">
        <v>5466</v>
      </c>
      <c r="E536" s="97"/>
      <c r="F536" s="97"/>
      <c r="G536" s="111" t="s">
        <v>5371</v>
      </c>
      <c r="H536" s="111" t="s">
        <v>2541</v>
      </c>
      <c r="I536" s="99" t="s">
        <v>10233</v>
      </c>
      <c r="J536" s="112">
        <v>45154</v>
      </c>
      <c r="K536" s="94">
        <v>1</v>
      </c>
      <c r="L536" s="116"/>
    </row>
    <row r="537" spans="1:12" ht="15.75" customHeight="1">
      <c r="A537" s="84">
        <v>534</v>
      </c>
      <c r="B537" s="113" t="s">
        <v>699</v>
      </c>
      <c r="C537" s="86" t="s">
        <v>4312</v>
      </c>
      <c r="D537" s="87" t="s">
        <v>4313</v>
      </c>
      <c r="E537" s="88"/>
      <c r="F537" s="88"/>
      <c r="G537" s="106" t="s">
        <v>4314</v>
      </c>
      <c r="H537" s="106" t="s">
        <v>2541</v>
      </c>
      <c r="I537" s="104" t="s">
        <v>10234</v>
      </c>
      <c r="J537" s="114">
        <v>45137</v>
      </c>
      <c r="K537" s="85">
        <v>1</v>
      </c>
      <c r="L537" s="93"/>
    </row>
    <row r="538" spans="1:12" ht="15.75" customHeight="1">
      <c r="A538" s="75">
        <v>535</v>
      </c>
      <c r="B538" s="110" t="s">
        <v>699</v>
      </c>
      <c r="C538" s="95" t="s">
        <v>4321</v>
      </c>
      <c r="D538" s="96" t="s">
        <v>4322</v>
      </c>
      <c r="E538" s="97"/>
      <c r="F538" s="97"/>
      <c r="G538" s="111" t="s">
        <v>4323</v>
      </c>
      <c r="H538" s="111" t="s">
        <v>2541</v>
      </c>
      <c r="I538" s="99" t="s">
        <v>10235</v>
      </c>
      <c r="J538" s="112">
        <v>45137</v>
      </c>
      <c r="K538" s="94">
        <v>1</v>
      </c>
      <c r="L538" s="116"/>
    </row>
    <row r="539" spans="1:12" ht="15.75" customHeight="1">
      <c r="A539" s="84">
        <v>536</v>
      </c>
      <c r="B539" s="113" t="s">
        <v>699</v>
      </c>
      <c r="C539" s="86" t="s">
        <v>5169</v>
      </c>
      <c r="D539" s="87" t="s">
        <v>5170</v>
      </c>
      <c r="E539" s="88"/>
      <c r="F539" s="88"/>
      <c r="G539" s="106" t="s">
        <v>5171</v>
      </c>
      <c r="H539" s="106" t="s">
        <v>2541</v>
      </c>
      <c r="I539" s="104" t="s">
        <v>10236</v>
      </c>
      <c r="J539" s="114">
        <v>45148</v>
      </c>
      <c r="K539" s="85">
        <v>1</v>
      </c>
      <c r="L539" s="93"/>
    </row>
    <row r="540" spans="1:12" ht="15.75" customHeight="1">
      <c r="A540" s="75">
        <v>537</v>
      </c>
      <c r="B540" s="110" t="s">
        <v>699</v>
      </c>
      <c r="C540" s="95" t="s">
        <v>3519</v>
      </c>
      <c r="D540" s="96" t="s">
        <v>3497</v>
      </c>
      <c r="E540" s="97"/>
      <c r="F540" s="97"/>
      <c r="G540" s="111" t="s">
        <v>3438</v>
      </c>
      <c r="H540" s="111" t="s">
        <v>2545</v>
      </c>
      <c r="I540" s="99" t="s">
        <v>10237</v>
      </c>
      <c r="J540" s="112">
        <v>45126</v>
      </c>
      <c r="K540" s="94">
        <v>1</v>
      </c>
      <c r="L540" s="116"/>
    </row>
    <row r="541" spans="1:12" ht="15.75" customHeight="1">
      <c r="A541" s="84">
        <v>538</v>
      </c>
      <c r="B541" s="113" t="s">
        <v>699</v>
      </c>
      <c r="C541" s="86" t="s">
        <v>3523</v>
      </c>
      <c r="D541" s="87" t="s">
        <v>3524</v>
      </c>
      <c r="E541" s="88"/>
      <c r="F541" s="88"/>
      <c r="G541" s="106" t="s">
        <v>3525</v>
      </c>
      <c r="H541" s="106" t="s">
        <v>2547</v>
      </c>
      <c r="I541" s="104" t="s">
        <v>10238</v>
      </c>
      <c r="J541" s="114">
        <v>45126</v>
      </c>
      <c r="K541" s="85">
        <v>1</v>
      </c>
      <c r="L541" s="93"/>
    </row>
    <row r="542" spans="1:12" ht="15.75" customHeight="1">
      <c r="A542" s="75">
        <v>539</v>
      </c>
      <c r="B542" s="110" t="s">
        <v>699</v>
      </c>
      <c r="C542" s="95" t="s">
        <v>5172</v>
      </c>
      <c r="D542" s="96" t="s">
        <v>5173</v>
      </c>
      <c r="E542" s="97"/>
      <c r="F542" s="97"/>
      <c r="G542" s="111" t="s">
        <v>5171</v>
      </c>
      <c r="H542" s="111" t="s">
        <v>2541</v>
      </c>
      <c r="I542" s="99" t="s">
        <v>10239</v>
      </c>
      <c r="J542" s="112">
        <v>45148</v>
      </c>
      <c r="K542" s="94">
        <v>1</v>
      </c>
      <c r="L542" s="116"/>
    </row>
    <row r="543" spans="1:12" ht="15.75" customHeight="1">
      <c r="A543" s="84">
        <v>540</v>
      </c>
      <c r="B543" s="113" t="s">
        <v>699</v>
      </c>
      <c r="C543" s="86" t="s">
        <v>3605</v>
      </c>
      <c r="D543" s="87" t="s">
        <v>3606</v>
      </c>
      <c r="E543" s="88"/>
      <c r="F543" s="88"/>
      <c r="G543" s="106" t="s">
        <v>3438</v>
      </c>
      <c r="H543" s="106" t="s">
        <v>2545</v>
      </c>
      <c r="I543" s="104" t="s">
        <v>10240</v>
      </c>
      <c r="J543" s="114">
        <v>45127</v>
      </c>
      <c r="K543" s="85">
        <v>1</v>
      </c>
      <c r="L543" s="93"/>
    </row>
    <row r="544" spans="1:12" ht="15.75" customHeight="1">
      <c r="A544" s="75">
        <v>541</v>
      </c>
      <c r="B544" s="110" t="s">
        <v>699</v>
      </c>
      <c r="C544" s="95" t="s">
        <v>3503</v>
      </c>
      <c r="D544" s="96" t="s">
        <v>3504</v>
      </c>
      <c r="E544" s="97"/>
      <c r="F544" s="97"/>
      <c r="G544" s="111" t="s">
        <v>3505</v>
      </c>
      <c r="H544" s="111" t="s">
        <v>2541</v>
      </c>
      <c r="I544" s="99" t="s">
        <v>10241</v>
      </c>
      <c r="J544" s="112">
        <v>45126</v>
      </c>
      <c r="K544" s="94">
        <v>1</v>
      </c>
      <c r="L544" s="116"/>
    </row>
    <row r="545" spans="1:12" ht="15.75" customHeight="1">
      <c r="A545" s="84">
        <v>542</v>
      </c>
      <c r="B545" s="113" t="s">
        <v>699</v>
      </c>
      <c r="C545" s="86" t="s">
        <v>3451</v>
      </c>
      <c r="D545" s="87" t="s">
        <v>3452</v>
      </c>
      <c r="E545" s="88"/>
      <c r="F545" s="88"/>
      <c r="G545" s="106" t="s">
        <v>3438</v>
      </c>
      <c r="H545" s="106" t="s">
        <v>2545</v>
      </c>
      <c r="I545" s="104" t="s">
        <v>10242</v>
      </c>
      <c r="J545" s="114">
        <v>45125</v>
      </c>
      <c r="K545" s="85">
        <v>1</v>
      </c>
      <c r="L545" s="93"/>
    </row>
    <row r="546" spans="1:12" ht="15.75" customHeight="1">
      <c r="A546" s="75">
        <v>543</v>
      </c>
      <c r="B546" s="110" t="s">
        <v>23</v>
      </c>
      <c r="C546" s="95" t="s">
        <v>5207</v>
      </c>
      <c r="D546" s="96" t="s">
        <v>5208</v>
      </c>
      <c r="E546" s="97"/>
      <c r="F546" s="98" t="s">
        <v>2526</v>
      </c>
      <c r="G546" s="111" t="s">
        <v>4171</v>
      </c>
      <c r="H546" s="111" t="s">
        <v>2531</v>
      </c>
      <c r="I546" s="99" t="s">
        <v>10243</v>
      </c>
      <c r="J546" s="112">
        <v>45149</v>
      </c>
      <c r="K546" s="94">
        <v>1</v>
      </c>
      <c r="L546" s="118">
        <v>2024</v>
      </c>
    </row>
    <row r="547" spans="1:12" ht="15.75" customHeight="1">
      <c r="A547" s="84">
        <v>544</v>
      </c>
      <c r="B547" s="113" t="s">
        <v>2548</v>
      </c>
      <c r="C547" s="86" t="s">
        <v>5474</v>
      </c>
      <c r="D547" s="87" t="s">
        <v>5475</v>
      </c>
      <c r="E547" s="88"/>
      <c r="F547" s="161" t="s">
        <v>2560</v>
      </c>
      <c r="G547" s="106" t="s">
        <v>4182</v>
      </c>
      <c r="H547" s="106" t="s">
        <v>2555</v>
      </c>
      <c r="I547" s="104" t="s">
        <v>10244</v>
      </c>
      <c r="J547" s="114">
        <v>45154</v>
      </c>
      <c r="K547" s="85">
        <v>1</v>
      </c>
      <c r="L547" s="117">
        <v>2024</v>
      </c>
    </row>
    <row r="548" spans="1:12" ht="15.75" customHeight="1">
      <c r="A548" s="75">
        <v>545</v>
      </c>
      <c r="B548" s="110" t="s">
        <v>2548</v>
      </c>
      <c r="C548" s="95" t="s">
        <v>4053</v>
      </c>
      <c r="D548" s="96" t="s">
        <v>3994</v>
      </c>
      <c r="E548" s="97"/>
      <c r="F548" s="162" t="s">
        <v>886</v>
      </c>
      <c r="G548" s="111" t="s">
        <v>3995</v>
      </c>
      <c r="H548" s="111" t="s">
        <v>2555</v>
      </c>
      <c r="I548" s="99" t="s">
        <v>10245</v>
      </c>
      <c r="J548" s="112">
        <v>45134</v>
      </c>
      <c r="K548" s="94">
        <v>1</v>
      </c>
      <c r="L548" s="118">
        <v>2024</v>
      </c>
    </row>
    <row r="549" spans="1:12" ht="15.75" customHeight="1">
      <c r="A549" s="84">
        <v>546</v>
      </c>
      <c r="B549" s="113" t="s">
        <v>2548</v>
      </c>
      <c r="C549" s="86" t="s">
        <v>4987</v>
      </c>
      <c r="D549" s="87" t="s">
        <v>4988</v>
      </c>
      <c r="E549" s="88"/>
      <c r="F549" s="89" t="s">
        <v>2554</v>
      </c>
      <c r="G549" s="106" t="s">
        <v>4985</v>
      </c>
      <c r="H549" s="106" t="s">
        <v>2552</v>
      </c>
      <c r="I549" s="104" t="s">
        <v>10246</v>
      </c>
      <c r="J549" s="114">
        <v>45145</v>
      </c>
      <c r="K549" s="85">
        <v>1</v>
      </c>
      <c r="L549" s="117">
        <v>2024</v>
      </c>
    </row>
    <row r="550" spans="1:12" ht="15.75" customHeight="1">
      <c r="A550" s="75">
        <v>547</v>
      </c>
      <c r="B550" s="110" t="s">
        <v>2548</v>
      </c>
      <c r="C550" s="95" t="s">
        <v>4983</v>
      </c>
      <c r="D550" s="96" t="s">
        <v>4984</v>
      </c>
      <c r="E550" s="97"/>
      <c r="F550" s="98" t="s">
        <v>2553</v>
      </c>
      <c r="G550" s="111" t="s">
        <v>4985</v>
      </c>
      <c r="H550" s="111" t="s">
        <v>2552</v>
      </c>
      <c r="I550" s="99" t="s">
        <v>10247</v>
      </c>
      <c r="J550" s="112">
        <v>45145</v>
      </c>
      <c r="K550" s="94">
        <v>1</v>
      </c>
      <c r="L550" s="118">
        <v>2024</v>
      </c>
    </row>
    <row r="551" spans="1:12" ht="15.75" customHeight="1">
      <c r="A551" s="84">
        <v>548</v>
      </c>
      <c r="B551" s="113" t="s">
        <v>2548</v>
      </c>
      <c r="C551" s="86" t="s">
        <v>4050</v>
      </c>
      <c r="D551" s="87" t="s">
        <v>4051</v>
      </c>
      <c r="E551" s="88"/>
      <c r="F551" s="89" t="s">
        <v>2557</v>
      </c>
      <c r="G551" s="106" t="s">
        <v>3995</v>
      </c>
      <c r="H551" s="106" t="s">
        <v>2555</v>
      </c>
      <c r="I551" s="104" t="s">
        <v>10248</v>
      </c>
      <c r="J551" s="114">
        <v>45134</v>
      </c>
      <c r="K551" s="85">
        <v>1</v>
      </c>
      <c r="L551" s="117">
        <v>2024</v>
      </c>
    </row>
    <row r="552" spans="1:12" ht="15.75" customHeight="1">
      <c r="A552" s="75">
        <v>549</v>
      </c>
      <c r="B552" s="110" t="s">
        <v>2548</v>
      </c>
      <c r="C552" s="95" t="s">
        <v>4046</v>
      </c>
      <c r="D552" s="96" t="s">
        <v>4047</v>
      </c>
      <c r="E552" s="97"/>
      <c r="F552" s="98" t="s">
        <v>2561</v>
      </c>
      <c r="G552" s="111" t="s">
        <v>3995</v>
      </c>
      <c r="H552" s="111" t="s">
        <v>2555</v>
      </c>
      <c r="I552" s="99" t="s">
        <v>10249</v>
      </c>
      <c r="J552" s="112">
        <v>45134</v>
      </c>
      <c r="K552" s="94">
        <v>1</v>
      </c>
      <c r="L552" s="118">
        <v>2024</v>
      </c>
    </row>
    <row r="553" spans="1:12" ht="15.75" customHeight="1">
      <c r="A553" s="84">
        <v>550</v>
      </c>
      <c r="B553" s="113" t="s">
        <v>2570</v>
      </c>
      <c r="C553" s="86" t="s">
        <v>5632</v>
      </c>
      <c r="D553" s="87" t="s">
        <v>5633</v>
      </c>
      <c r="E553" s="88"/>
      <c r="F553" s="88"/>
      <c r="G553" s="106" t="s">
        <v>5581</v>
      </c>
      <c r="H553" s="106" t="s">
        <v>2573</v>
      </c>
      <c r="I553" s="104" t="s">
        <v>10250</v>
      </c>
      <c r="J553" s="114">
        <v>45156</v>
      </c>
      <c r="K553" s="85">
        <v>1</v>
      </c>
      <c r="L553" s="93"/>
    </row>
    <row r="554" spans="1:12" ht="15.75" customHeight="1">
      <c r="A554" s="75">
        <v>551</v>
      </c>
      <c r="B554" s="110" t="s">
        <v>2570</v>
      </c>
      <c r="C554" s="95" t="s">
        <v>5713</v>
      </c>
      <c r="D554" s="96" t="s">
        <v>5714</v>
      </c>
      <c r="E554" s="97"/>
      <c r="F554" s="97"/>
      <c r="G554" s="111" t="s">
        <v>5581</v>
      </c>
      <c r="H554" s="111" t="s">
        <v>2573</v>
      </c>
      <c r="I554" s="99" t="s">
        <v>10251</v>
      </c>
      <c r="J554" s="112">
        <v>45159</v>
      </c>
      <c r="K554" s="94">
        <v>1</v>
      </c>
      <c r="L554" s="116"/>
    </row>
    <row r="555" spans="1:12" ht="15.75" customHeight="1">
      <c r="A555" s="84">
        <v>552</v>
      </c>
      <c r="B555" s="113" t="s">
        <v>2579</v>
      </c>
      <c r="C555" s="86" t="s">
        <v>4633</v>
      </c>
      <c r="D555" s="87" t="s">
        <v>4634</v>
      </c>
      <c r="E555" s="88"/>
      <c r="F555" s="88"/>
      <c r="G555" s="106" t="s">
        <v>4635</v>
      </c>
      <c r="H555" s="106" t="s">
        <v>2713</v>
      </c>
      <c r="I555" s="104" t="s">
        <v>10252</v>
      </c>
      <c r="J555" s="114">
        <v>45140</v>
      </c>
      <c r="K555" s="85">
        <v>1</v>
      </c>
      <c r="L555" s="93"/>
    </row>
    <row r="556" spans="1:12" ht="15.75" customHeight="1">
      <c r="A556" s="75">
        <v>553</v>
      </c>
      <c r="B556" s="110" t="s">
        <v>2579</v>
      </c>
      <c r="C556" s="95" t="s">
        <v>5484</v>
      </c>
      <c r="D556" s="96" t="s">
        <v>3955</v>
      </c>
      <c r="E556" s="97"/>
      <c r="F556" s="97"/>
      <c r="G556" s="111" t="s">
        <v>5485</v>
      </c>
      <c r="H556" s="111" t="s">
        <v>2713</v>
      </c>
      <c r="I556" s="99" t="s">
        <v>10253</v>
      </c>
      <c r="J556" s="112">
        <v>45154</v>
      </c>
      <c r="K556" s="94">
        <v>1</v>
      </c>
      <c r="L556" s="116"/>
    </row>
    <row r="557" spans="1:12" ht="15.75" customHeight="1">
      <c r="A557" s="84">
        <v>554</v>
      </c>
      <c r="B557" s="113" t="s">
        <v>2579</v>
      </c>
      <c r="C557" s="86" t="s">
        <v>4807</v>
      </c>
      <c r="D557" s="87" t="s">
        <v>4187</v>
      </c>
      <c r="E557" s="88"/>
      <c r="F557" s="88"/>
      <c r="G557" s="106" t="s">
        <v>3829</v>
      </c>
      <c r="H557" s="106" t="s">
        <v>2493</v>
      </c>
      <c r="I557" s="104" t="s">
        <v>10254</v>
      </c>
      <c r="J557" s="114">
        <v>45141</v>
      </c>
      <c r="K557" s="85">
        <v>1</v>
      </c>
      <c r="L557" s="93"/>
    </row>
    <row r="558" spans="1:12" ht="15.75" customHeight="1">
      <c r="A558" s="75">
        <v>555</v>
      </c>
      <c r="B558" s="110" t="s">
        <v>2579</v>
      </c>
      <c r="C558" s="95" t="s">
        <v>6016</v>
      </c>
      <c r="D558" s="96" t="s">
        <v>6017</v>
      </c>
      <c r="E558" s="97"/>
      <c r="F558" s="97"/>
      <c r="G558" s="111" t="s">
        <v>6015</v>
      </c>
      <c r="H558" s="111" t="s">
        <v>2493</v>
      </c>
      <c r="I558" s="99" t="s">
        <v>10255</v>
      </c>
      <c r="J558" s="112">
        <v>45167</v>
      </c>
      <c r="K558" s="94">
        <v>1</v>
      </c>
      <c r="L558" s="116"/>
    </row>
    <row r="559" spans="1:12" ht="15.75" customHeight="1">
      <c r="A559" s="84">
        <v>556</v>
      </c>
      <c r="B559" s="113" t="s">
        <v>2579</v>
      </c>
      <c r="C559" s="86" t="s">
        <v>5860</v>
      </c>
      <c r="D559" s="87" t="s">
        <v>5861</v>
      </c>
      <c r="E559" s="88"/>
      <c r="F559" s="88"/>
      <c r="G559" s="106" t="s">
        <v>2594</v>
      </c>
      <c r="H559" s="106" t="s">
        <v>2592</v>
      </c>
      <c r="I559" s="104" t="s">
        <v>10256</v>
      </c>
      <c r="J559" s="114">
        <v>45161</v>
      </c>
      <c r="K559" s="85">
        <v>1</v>
      </c>
      <c r="L559" s="93"/>
    </row>
    <row r="560" spans="1:12" ht="15.75" customHeight="1">
      <c r="A560" s="75">
        <v>557</v>
      </c>
      <c r="B560" s="110" t="s">
        <v>2579</v>
      </c>
      <c r="C560" s="95" t="s">
        <v>5866</v>
      </c>
      <c r="D560" s="96" t="s">
        <v>5867</v>
      </c>
      <c r="E560" s="97"/>
      <c r="F560" s="97"/>
      <c r="G560" s="111" t="s">
        <v>2594</v>
      </c>
      <c r="H560" s="111" t="s">
        <v>2592</v>
      </c>
      <c r="I560" s="99" t="s">
        <v>10257</v>
      </c>
      <c r="J560" s="112">
        <v>45161</v>
      </c>
      <c r="K560" s="94">
        <v>1</v>
      </c>
      <c r="L560" s="116"/>
    </row>
    <row r="561" spans="1:12" ht="15.75" customHeight="1">
      <c r="A561" s="84">
        <v>558</v>
      </c>
      <c r="B561" s="113" t="s">
        <v>2579</v>
      </c>
      <c r="C561" s="86" t="s">
        <v>4003</v>
      </c>
      <c r="D561" s="87" t="s">
        <v>4004</v>
      </c>
      <c r="E561" s="88"/>
      <c r="F561" s="88"/>
      <c r="G561" s="106" t="s">
        <v>3333</v>
      </c>
      <c r="H561" s="106" t="s">
        <v>2493</v>
      </c>
      <c r="I561" s="104" t="s">
        <v>10258</v>
      </c>
      <c r="J561" s="114">
        <v>45133</v>
      </c>
      <c r="K561" s="85">
        <v>1</v>
      </c>
      <c r="L561" s="93"/>
    </row>
    <row r="562" spans="1:12" ht="15.75" customHeight="1">
      <c r="A562" s="75">
        <v>559</v>
      </c>
      <c r="B562" s="110" t="s">
        <v>2579</v>
      </c>
      <c r="C562" s="95" t="s">
        <v>5096</v>
      </c>
      <c r="D562" s="96" t="s">
        <v>5097</v>
      </c>
      <c r="E562" s="97"/>
      <c r="F562" s="97"/>
      <c r="G562" s="111" t="s">
        <v>5024</v>
      </c>
      <c r="H562" s="111" t="s">
        <v>2710</v>
      </c>
      <c r="I562" s="99" t="s">
        <v>10259</v>
      </c>
      <c r="J562" s="112">
        <v>45147</v>
      </c>
      <c r="K562" s="94">
        <v>1</v>
      </c>
      <c r="L562" s="116"/>
    </row>
    <row r="563" spans="1:12" ht="15.75" customHeight="1">
      <c r="A563" s="84">
        <v>560</v>
      </c>
      <c r="B563" s="113" t="s">
        <v>2579</v>
      </c>
      <c r="C563" s="86" t="s">
        <v>5102</v>
      </c>
      <c r="D563" s="87" t="s">
        <v>5103</v>
      </c>
      <c r="E563" s="88"/>
      <c r="F563" s="88"/>
      <c r="G563" s="106" t="s">
        <v>5024</v>
      </c>
      <c r="H563" s="106" t="s">
        <v>2710</v>
      </c>
      <c r="I563" s="104" t="s">
        <v>10260</v>
      </c>
      <c r="J563" s="114">
        <v>45147</v>
      </c>
      <c r="K563" s="85">
        <v>1</v>
      </c>
      <c r="L563" s="93"/>
    </row>
    <row r="564" spans="1:12" ht="15.75" customHeight="1">
      <c r="A564" s="75">
        <v>561</v>
      </c>
      <c r="B564" s="110" t="s">
        <v>2579</v>
      </c>
      <c r="C564" s="95" t="s">
        <v>4642</v>
      </c>
      <c r="D564" s="96" t="s">
        <v>4643</v>
      </c>
      <c r="E564" s="97"/>
      <c r="F564" s="97"/>
      <c r="G564" s="111" t="s">
        <v>4644</v>
      </c>
      <c r="H564" s="111" t="s">
        <v>2713</v>
      </c>
      <c r="I564" s="99" t="s">
        <v>10261</v>
      </c>
      <c r="J564" s="112">
        <v>45140</v>
      </c>
      <c r="K564" s="94">
        <v>1</v>
      </c>
      <c r="L564" s="116"/>
    </row>
    <row r="565" spans="1:12" ht="15.75" customHeight="1">
      <c r="A565" s="84">
        <v>562</v>
      </c>
      <c r="B565" s="113" t="s">
        <v>2579</v>
      </c>
      <c r="C565" s="86" t="s">
        <v>5116</v>
      </c>
      <c r="D565" s="87" t="s">
        <v>4001</v>
      </c>
      <c r="E565" s="88"/>
      <c r="F565" s="88"/>
      <c r="G565" s="106" t="s">
        <v>4002</v>
      </c>
      <c r="H565" s="106" t="s">
        <v>2713</v>
      </c>
      <c r="I565" s="104" t="s">
        <v>10262</v>
      </c>
      <c r="J565" s="114">
        <v>45147</v>
      </c>
      <c r="K565" s="85">
        <v>1</v>
      </c>
      <c r="L565" s="93"/>
    </row>
    <row r="566" spans="1:12" ht="15.75" customHeight="1">
      <c r="A566" s="75">
        <v>563</v>
      </c>
      <c r="B566" s="110" t="s">
        <v>2579</v>
      </c>
      <c r="C566" s="95" t="s">
        <v>3947</v>
      </c>
      <c r="D566" s="96" t="s">
        <v>3948</v>
      </c>
      <c r="E566" s="97"/>
      <c r="F566" s="97"/>
      <c r="G566" s="111" t="s">
        <v>2593</v>
      </c>
      <c r="H566" s="111" t="s">
        <v>2592</v>
      </c>
      <c r="I566" s="99" t="s">
        <v>10263</v>
      </c>
      <c r="J566" s="112">
        <v>45132</v>
      </c>
      <c r="K566" s="94">
        <v>1</v>
      </c>
      <c r="L566" s="116"/>
    </row>
    <row r="567" spans="1:12" ht="15.75" customHeight="1">
      <c r="A567" s="84">
        <v>564</v>
      </c>
      <c r="B567" s="113" t="s">
        <v>2579</v>
      </c>
      <c r="C567" s="86" t="s">
        <v>3951</v>
      </c>
      <c r="D567" s="87" t="s">
        <v>3952</v>
      </c>
      <c r="E567" s="88"/>
      <c r="F567" s="88"/>
      <c r="G567" s="106" t="s">
        <v>3953</v>
      </c>
      <c r="H567" s="106" t="s">
        <v>2713</v>
      </c>
      <c r="I567" s="104" t="s">
        <v>10264</v>
      </c>
      <c r="J567" s="114">
        <v>45132</v>
      </c>
      <c r="K567" s="85">
        <v>1</v>
      </c>
      <c r="L567" s="93"/>
    </row>
    <row r="568" spans="1:12" ht="15.75" customHeight="1">
      <c r="A568" s="75">
        <v>565</v>
      </c>
      <c r="B568" s="110" t="s">
        <v>2579</v>
      </c>
      <c r="C568" s="95" t="s">
        <v>4191</v>
      </c>
      <c r="D568" s="96" t="s">
        <v>4192</v>
      </c>
      <c r="E568" s="97"/>
      <c r="F568" s="97"/>
      <c r="G568" s="111" t="s">
        <v>2584</v>
      </c>
      <c r="H568" s="111" t="s">
        <v>2713</v>
      </c>
      <c r="I568" s="99" t="s">
        <v>10265</v>
      </c>
      <c r="J568" s="112">
        <v>45135</v>
      </c>
      <c r="K568" s="94">
        <v>1</v>
      </c>
      <c r="L568" s="116"/>
    </row>
    <row r="569" spans="1:12" ht="15.75" customHeight="1">
      <c r="A569" s="84">
        <v>566</v>
      </c>
      <c r="B569" s="113" t="s">
        <v>2579</v>
      </c>
      <c r="C569" s="86" t="s">
        <v>4810</v>
      </c>
      <c r="D569" s="87" t="s">
        <v>4001</v>
      </c>
      <c r="E569" s="88"/>
      <c r="F569" s="88"/>
      <c r="G569" s="106" t="s">
        <v>4002</v>
      </c>
      <c r="H569" s="106" t="s">
        <v>2713</v>
      </c>
      <c r="I569" s="104" t="s">
        <v>10266</v>
      </c>
      <c r="J569" s="114">
        <v>45141</v>
      </c>
      <c r="K569" s="85">
        <v>1</v>
      </c>
      <c r="L569" s="93"/>
    </row>
    <row r="570" spans="1:12" ht="15.75" customHeight="1">
      <c r="A570" s="75">
        <v>567</v>
      </c>
      <c r="B570" s="110" t="s">
        <v>2579</v>
      </c>
      <c r="C570" s="95" t="s">
        <v>4811</v>
      </c>
      <c r="D570" s="96" t="s">
        <v>4001</v>
      </c>
      <c r="E570" s="97"/>
      <c r="F570" s="97"/>
      <c r="G570" s="111" t="s">
        <v>4002</v>
      </c>
      <c r="H570" s="111" t="s">
        <v>2713</v>
      </c>
      <c r="I570" s="99" t="s">
        <v>10267</v>
      </c>
      <c r="J570" s="112">
        <v>45141</v>
      </c>
      <c r="K570" s="94">
        <v>1</v>
      </c>
      <c r="L570" s="116"/>
    </row>
    <row r="571" spans="1:12" ht="15.75" customHeight="1">
      <c r="A571" s="84">
        <v>568</v>
      </c>
      <c r="B571" s="113" t="s">
        <v>2579</v>
      </c>
      <c r="C571" s="86" t="s">
        <v>4993</v>
      </c>
      <c r="D571" s="87" t="s">
        <v>4001</v>
      </c>
      <c r="E571" s="88"/>
      <c r="F571" s="88"/>
      <c r="G571" s="106" t="s">
        <v>4002</v>
      </c>
      <c r="H571" s="106" t="s">
        <v>2713</v>
      </c>
      <c r="I571" s="104" t="s">
        <v>10268</v>
      </c>
      <c r="J571" s="114">
        <v>45145</v>
      </c>
      <c r="K571" s="85">
        <v>1</v>
      </c>
      <c r="L571" s="93"/>
    </row>
    <row r="572" spans="1:12" ht="15.75" customHeight="1">
      <c r="A572" s="75">
        <v>569</v>
      </c>
      <c r="B572" s="110" t="s">
        <v>2579</v>
      </c>
      <c r="C572" s="95" t="s">
        <v>4006</v>
      </c>
      <c r="D572" s="96" t="s">
        <v>3388</v>
      </c>
      <c r="E572" s="97"/>
      <c r="F572" s="97"/>
      <c r="G572" s="111" t="s">
        <v>3333</v>
      </c>
      <c r="H572" s="111" t="s">
        <v>2493</v>
      </c>
      <c r="I572" s="99" t="s">
        <v>10269</v>
      </c>
      <c r="J572" s="112">
        <v>45133</v>
      </c>
      <c r="K572" s="94">
        <v>1</v>
      </c>
      <c r="L572" s="116"/>
    </row>
    <row r="573" spans="1:12" ht="15.75" customHeight="1">
      <c r="A573" s="84">
        <v>570</v>
      </c>
      <c r="B573" s="113" t="s">
        <v>2579</v>
      </c>
      <c r="C573" s="86" t="s">
        <v>4196</v>
      </c>
      <c r="D573" s="87" t="s">
        <v>4197</v>
      </c>
      <c r="E573" s="88"/>
      <c r="F573" s="88"/>
      <c r="G573" s="106" t="s">
        <v>2584</v>
      </c>
      <c r="H573" s="106" t="s">
        <v>2713</v>
      </c>
      <c r="I573" s="104" t="s">
        <v>10270</v>
      </c>
      <c r="J573" s="114">
        <v>45135</v>
      </c>
      <c r="K573" s="85">
        <v>1</v>
      </c>
      <c r="L573" s="93"/>
    </row>
    <row r="574" spans="1:12" ht="15.75" customHeight="1">
      <c r="A574" s="75">
        <v>571</v>
      </c>
      <c r="B574" s="110" t="s">
        <v>2579</v>
      </c>
      <c r="C574" s="95" t="s">
        <v>4812</v>
      </c>
      <c r="D574" s="96" t="s">
        <v>4001</v>
      </c>
      <c r="E574" s="97"/>
      <c r="F574" s="97"/>
      <c r="G574" s="111" t="s">
        <v>4002</v>
      </c>
      <c r="H574" s="111" t="s">
        <v>2713</v>
      </c>
      <c r="I574" s="99" t="s">
        <v>10271</v>
      </c>
      <c r="J574" s="112">
        <v>45141</v>
      </c>
      <c r="K574" s="94">
        <v>1</v>
      </c>
      <c r="L574" s="116"/>
    </row>
    <row r="575" spans="1:12" ht="15.75" customHeight="1">
      <c r="A575" s="84">
        <v>572</v>
      </c>
      <c r="B575" s="113" t="s">
        <v>2579</v>
      </c>
      <c r="C575" s="86" t="s">
        <v>3331</v>
      </c>
      <c r="D575" s="87" t="s">
        <v>3332</v>
      </c>
      <c r="E575" s="88"/>
      <c r="F575" s="88"/>
      <c r="G575" s="106" t="s">
        <v>3333</v>
      </c>
      <c r="H575" s="106" t="s">
        <v>2493</v>
      </c>
      <c r="I575" s="104" t="s">
        <v>10272</v>
      </c>
      <c r="J575" s="114">
        <v>45121</v>
      </c>
      <c r="K575" s="85">
        <v>1</v>
      </c>
      <c r="L575" s="93"/>
    </row>
    <row r="576" spans="1:12" ht="15.75" customHeight="1">
      <c r="A576" s="75">
        <v>573</v>
      </c>
      <c r="B576" s="110" t="s">
        <v>2050</v>
      </c>
      <c r="C576" s="95" t="s">
        <v>3546</v>
      </c>
      <c r="D576" s="148" t="s">
        <v>3547</v>
      </c>
      <c r="E576" s="145" t="s">
        <v>9732</v>
      </c>
      <c r="F576" s="149" t="s">
        <v>40</v>
      </c>
      <c r="G576" s="111" t="s">
        <v>3266</v>
      </c>
      <c r="H576" s="111" t="s">
        <v>2595</v>
      </c>
      <c r="I576" s="99" t="s">
        <v>10273</v>
      </c>
      <c r="J576" s="112">
        <v>45126</v>
      </c>
      <c r="K576" s="94">
        <v>1</v>
      </c>
      <c r="L576" s="116"/>
    </row>
    <row r="577" spans="1:12" ht="15.75" customHeight="1">
      <c r="A577" s="84">
        <v>574</v>
      </c>
      <c r="B577" s="113" t="s">
        <v>2050</v>
      </c>
      <c r="C577" s="86" t="s">
        <v>3628</v>
      </c>
      <c r="D577" s="87" t="s">
        <v>3629</v>
      </c>
      <c r="E577" s="146" t="s">
        <v>9732</v>
      </c>
      <c r="F577" s="146" t="s">
        <v>2599</v>
      </c>
      <c r="G577" s="106" t="s">
        <v>3623</v>
      </c>
      <c r="H577" s="106" t="s">
        <v>2595</v>
      </c>
      <c r="I577" s="104" t="s">
        <v>10274</v>
      </c>
      <c r="J577" s="114">
        <v>45127</v>
      </c>
      <c r="K577" s="85">
        <v>1</v>
      </c>
      <c r="L577" s="93"/>
    </row>
    <row r="578" spans="1:12" ht="15.75" customHeight="1">
      <c r="A578" s="75">
        <v>575</v>
      </c>
      <c r="B578" s="110" t="s">
        <v>2050</v>
      </c>
      <c r="C578" s="95" t="s">
        <v>4087</v>
      </c>
      <c r="D578" s="96" t="s">
        <v>4088</v>
      </c>
      <c r="E578" s="149" t="s">
        <v>9946</v>
      </c>
      <c r="F578" s="149" t="s">
        <v>14</v>
      </c>
      <c r="G578" s="111" t="s">
        <v>2614</v>
      </c>
      <c r="H578" s="111" t="s">
        <v>2607</v>
      </c>
      <c r="I578" s="99" t="s">
        <v>10275</v>
      </c>
      <c r="J578" s="112">
        <v>45134</v>
      </c>
      <c r="K578" s="94">
        <v>1</v>
      </c>
      <c r="L578" s="116"/>
    </row>
    <row r="579" spans="1:12" ht="15.75" customHeight="1">
      <c r="A579" s="84">
        <v>576</v>
      </c>
      <c r="B579" s="113" t="s">
        <v>2050</v>
      </c>
      <c r="C579" s="86" t="s">
        <v>4095</v>
      </c>
      <c r="D579" s="87" t="s">
        <v>4096</v>
      </c>
      <c r="E579" s="146" t="s">
        <v>9946</v>
      </c>
      <c r="F579" s="146" t="s">
        <v>2527</v>
      </c>
      <c r="G579" s="106" t="s">
        <v>2600</v>
      </c>
      <c r="H579" s="106" t="s">
        <v>2714</v>
      </c>
      <c r="I579" s="104" t="s">
        <v>10276</v>
      </c>
      <c r="J579" s="114">
        <v>45134</v>
      </c>
      <c r="K579" s="85">
        <v>1</v>
      </c>
      <c r="L579" s="93"/>
    </row>
    <row r="580" spans="1:12" ht="15.75" customHeight="1">
      <c r="A580" s="75">
        <v>577</v>
      </c>
      <c r="B580" s="110" t="s">
        <v>2050</v>
      </c>
      <c r="C580" s="95" t="s">
        <v>5965</v>
      </c>
      <c r="D580" s="96" t="s">
        <v>5966</v>
      </c>
      <c r="E580" s="156" t="s">
        <v>9786</v>
      </c>
      <c r="F580" s="156" t="s">
        <v>10277</v>
      </c>
      <c r="G580" s="111" t="s">
        <v>5179</v>
      </c>
      <c r="H580" s="111" t="s">
        <v>2617</v>
      </c>
      <c r="I580" s="99" t="s">
        <v>10278</v>
      </c>
      <c r="J580" s="112">
        <v>45166</v>
      </c>
      <c r="K580" s="94">
        <v>1</v>
      </c>
      <c r="L580" s="116"/>
    </row>
    <row r="581" spans="1:12" ht="15.75" customHeight="1">
      <c r="A581" s="84">
        <v>578</v>
      </c>
      <c r="B581" s="113" t="s">
        <v>2050</v>
      </c>
      <c r="C581" s="86" t="s">
        <v>4218</v>
      </c>
      <c r="D581" s="87" t="s">
        <v>4219</v>
      </c>
      <c r="E581" s="146" t="s">
        <v>9732</v>
      </c>
      <c r="F581" s="146" t="s">
        <v>2384</v>
      </c>
      <c r="G581" s="106" t="s">
        <v>2602</v>
      </c>
      <c r="H581" s="106" t="s">
        <v>2601</v>
      </c>
      <c r="I581" s="104" t="s">
        <v>10279</v>
      </c>
      <c r="J581" s="114">
        <v>45135</v>
      </c>
      <c r="K581" s="85">
        <v>1</v>
      </c>
      <c r="L581" s="93"/>
    </row>
    <row r="582" spans="1:12" ht="15.75" customHeight="1">
      <c r="A582" s="75">
        <v>579</v>
      </c>
      <c r="B582" s="110" t="s">
        <v>2050</v>
      </c>
      <c r="C582" s="95" t="s">
        <v>4650</v>
      </c>
      <c r="D582" s="96" t="s">
        <v>4651</v>
      </c>
      <c r="E582" s="156" t="s">
        <v>9786</v>
      </c>
      <c r="F582" s="156" t="s">
        <v>10280</v>
      </c>
      <c r="G582" s="111" t="s">
        <v>4652</v>
      </c>
      <c r="H582" s="111" t="s">
        <v>2617</v>
      </c>
      <c r="I582" s="99" t="s">
        <v>10281</v>
      </c>
      <c r="J582" s="112">
        <v>45140</v>
      </c>
      <c r="K582" s="94">
        <v>1</v>
      </c>
      <c r="L582" s="116"/>
    </row>
    <row r="583" spans="1:12" ht="15.75" customHeight="1">
      <c r="A583" s="84">
        <v>580</v>
      </c>
      <c r="B583" s="113" t="s">
        <v>2050</v>
      </c>
      <c r="C583" s="86" t="s">
        <v>4843</v>
      </c>
      <c r="D583" s="87" t="s">
        <v>4844</v>
      </c>
      <c r="E583" s="156" t="s">
        <v>9786</v>
      </c>
      <c r="F583" s="156" t="s">
        <v>10282</v>
      </c>
      <c r="G583" s="106" t="s">
        <v>2602</v>
      </c>
      <c r="H583" s="106" t="s">
        <v>2601</v>
      </c>
      <c r="I583" s="104" t="s">
        <v>10283</v>
      </c>
      <c r="J583" s="114">
        <v>45141</v>
      </c>
      <c r="K583" s="85">
        <v>1</v>
      </c>
      <c r="L583" s="93"/>
    </row>
    <row r="584" spans="1:12" ht="15.75" customHeight="1">
      <c r="A584" s="75">
        <v>581</v>
      </c>
      <c r="B584" s="110" t="s">
        <v>2050</v>
      </c>
      <c r="C584" s="95" t="s">
        <v>4657</v>
      </c>
      <c r="D584" s="96" t="s">
        <v>4658</v>
      </c>
      <c r="E584" s="156" t="s">
        <v>9786</v>
      </c>
      <c r="F584" s="156" t="s">
        <v>10284</v>
      </c>
      <c r="G584" s="111" t="s">
        <v>4659</v>
      </c>
      <c r="H584" s="111" t="s">
        <v>2601</v>
      </c>
      <c r="I584" s="99" t="s">
        <v>10285</v>
      </c>
      <c r="J584" s="112">
        <v>45140</v>
      </c>
      <c r="K584" s="94">
        <v>1</v>
      </c>
      <c r="L584" s="116"/>
    </row>
    <row r="585" spans="1:12" ht="15.75" customHeight="1">
      <c r="A585" s="84">
        <v>582</v>
      </c>
      <c r="B585" s="113" t="s">
        <v>2050</v>
      </c>
      <c r="C585" s="86" t="s">
        <v>4105</v>
      </c>
      <c r="D585" s="87" t="s">
        <v>4106</v>
      </c>
      <c r="E585" s="146" t="s">
        <v>9946</v>
      </c>
      <c r="F585" s="146" t="s">
        <v>66</v>
      </c>
      <c r="G585" s="106" t="s">
        <v>2614</v>
      </c>
      <c r="H585" s="106" t="s">
        <v>2607</v>
      </c>
      <c r="I585" s="104" t="s">
        <v>10286</v>
      </c>
      <c r="J585" s="114">
        <v>45134</v>
      </c>
      <c r="K585" s="85">
        <v>1</v>
      </c>
      <c r="L585" s="93"/>
    </row>
    <row r="586" spans="1:12" ht="15.75" customHeight="1">
      <c r="A586" s="75">
        <v>583</v>
      </c>
      <c r="B586" s="110" t="s">
        <v>2050</v>
      </c>
      <c r="C586" s="95" t="s">
        <v>4228</v>
      </c>
      <c r="D586" s="96" t="s">
        <v>4229</v>
      </c>
      <c r="E586" s="163" t="s">
        <v>9786</v>
      </c>
      <c r="F586" s="163" t="s">
        <v>10287</v>
      </c>
      <c r="G586" s="111" t="s">
        <v>4230</v>
      </c>
      <c r="H586" s="111" t="s">
        <v>2601</v>
      </c>
      <c r="I586" s="99" t="s">
        <v>10288</v>
      </c>
      <c r="J586" s="112">
        <v>45135</v>
      </c>
      <c r="K586" s="94">
        <v>1</v>
      </c>
      <c r="L586" s="116"/>
    </row>
    <row r="587" spans="1:12" ht="15.75" customHeight="1">
      <c r="A587" s="84">
        <v>584</v>
      </c>
      <c r="B587" s="113" t="s">
        <v>2050</v>
      </c>
      <c r="C587" s="86" t="s">
        <v>4226</v>
      </c>
      <c r="D587" s="87" t="s">
        <v>4227</v>
      </c>
      <c r="E587" s="163" t="s">
        <v>9786</v>
      </c>
      <c r="F587" s="156" t="s">
        <v>10289</v>
      </c>
      <c r="G587" s="106" t="s">
        <v>2610</v>
      </c>
      <c r="H587" s="106" t="s">
        <v>2607</v>
      </c>
      <c r="I587" s="104" t="s">
        <v>10290</v>
      </c>
      <c r="J587" s="114">
        <v>45135</v>
      </c>
      <c r="K587" s="85">
        <v>1</v>
      </c>
      <c r="L587" s="93"/>
    </row>
    <row r="588" spans="1:12" ht="15.75" customHeight="1">
      <c r="A588" s="75">
        <v>585</v>
      </c>
      <c r="B588" s="110" t="s">
        <v>2050</v>
      </c>
      <c r="C588" s="95" t="s">
        <v>4921</v>
      </c>
      <c r="D588" s="96" t="s">
        <v>4922</v>
      </c>
      <c r="E588" s="156" t="s">
        <v>9786</v>
      </c>
      <c r="F588" s="156" t="s">
        <v>10291</v>
      </c>
      <c r="G588" s="111" t="s">
        <v>4923</v>
      </c>
      <c r="H588" s="111" t="s">
        <v>2595</v>
      </c>
      <c r="I588" s="99" t="s">
        <v>10292</v>
      </c>
      <c r="J588" s="112">
        <v>45142</v>
      </c>
      <c r="K588" s="94">
        <v>1</v>
      </c>
      <c r="L588" s="116"/>
    </row>
    <row r="589" spans="1:12" ht="15.75" customHeight="1">
      <c r="A589" s="84">
        <v>586</v>
      </c>
      <c r="B589" s="113" t="s">
        <v>2050</v>
      </c>
      <c r="C589" s="86" t="s">
        <v>5180</v>
      </c>
      <c r="D589" s="87" t="s">
        <v>5181</v>
      </c>
      <c r="E589" s="109"/>
      <c r="F589" s="109"/>
      <c r="G589" s="106" t="s">
        <v>5179</v>
      </c>
      <c r="H589" s="106" t="s">
        <v>2617</v>
      </c>
      <c r="I589" s="104" t="s">
        <v>10293</v>
      </c>
      <c r="J589" s="114">
        <v>45148</v>
      </c>
      <c r="K589" s="85">
        <v>1</v>
      </c>
      <c r="L589" s="93"/>
    </row>
    <row r="590" spans="1:12" ht="15.75" customHeight="1">
      <c r="A590" s="75">
        <v>587</v>
      </c>
      <c r="B590" s="110" t="s">
        <v>2050</v>
      </c>
      <c r="C590" s="95" t="s">
        <v>4517</v>
      </c>
      <c r="D590" s="96" t="s">
        <v>4518</v>
      </c>
      <c r="E590" s="156" t="s">
        <v>9786</v>
      </c>
      <c r="F590" s="156" t="s">
        <v>10294</v>
      </c>
      <c r="G590" s="111" t="s">
        <v>4516</v>
      </c>
      <c r="H590" s="111" t="s">
        <v>2607</v>
      </c>
      <c r="I590" s="99" t="s">
        <v>10295</v>
      </c>
      <c r="J590" s="112">
        <v>45139</v>
      </c>
      <c r="K590" s="94">
        <v>1</v>
      </c>
      <c r="L590" s="116"/>
    </row>
    <row r="591" spans="1:12" ht="15.75" customHeight="1">
      <c r="A591" s="84">
        <v>588</v>
      </c>
      <c r="B591" s="113" t="s">
        <v>2050</v>
      </c>
      <c r="C591" s="86" t="s">
        <v>4912</v>
      </c>
      <c r="D591" s="87" t="s">
        <v>4913</v>
      </c>
      <c r="E591" s="156" t="s">
        <v>10296</v>
      </c>
      <c r="F591" s="156" t="s">
        <v>10297</v>
      </c>
      <c r="G591" s="106" t="s">
        <v>4823</v>
      </c>
      <c r="H591" s="106" t="s">
        <v>2601</v>
      </c>
      <c r="I591" s="104" t="s">
        <v>10298</v>
      </c>
      <c r="J591" s="114">
        <v>45142</v>
      </c>
      <c r="K591" s="85">
        <v>1</v>
      </c>
      <c r="L591" s="93"/>
    </row>
    <row r="592" spans="1:12" ht="15.75" customHeight="1">
      <c r="A592" s="75">
        <v>589</v>
      </c>
      <c r="B592" s="110" t="s">
        <v>2050</v>
      </c>
      <c r="C592" s="95" t="s">
        <v>4839</v>
      </c>
      <c r="D592" s="96" t="s">
        <v>4840</v>
      </c>
      <c r="E592" s="156" t="s">
        <v>10299</v>
      </c>
      <c r="F592" s="156" t="s">
        <v>10300</v>
      </c>
      <c r="G592" s="111" t="s">
        <v>4823</v>
      </c>
      <c r="H592" s="111" t="s">
        <v>2601</v>
      </c>
      <c r="I592" s="99" t="s">
        <v>10301</v>
      </c>
      <c r="J592" s="112">
        <v>45141</v>
      </c>
      <c r="K592" s="94">
        <v>1</v>
      </c>
      <c r="L592" s="116"/>
    </row>
    <row r="593" spans="1:12" ht="15.75" customHeight="1">
      <c r="A593" s="84">
        <v>590</v>
      </c>
      <c r="B593" s="113" t="s">
        <v>2050</v>
      </c>
      <c r="C593" s="86" t="s">
        <v>3624</v>
      </c>
      <c r="D593" s="87" t="s">
        <v>3625</v>
      </c>
      <c r="E593" s="109"/>
      <c r="F593" s="109"/>
      <c r="G593" s="106" t="s">
        <v>10302</v>
      </c>
      <c r="H593" s="106" t="s">
        <v>2595</v>
      </c>
      <c r="I593" s="104" t="s">
        <v>10303</v>
      </c>
      <c r="J593" s="114">
        <v>45127</v>
      </c>
      <c r="K593" s="85">
        <v>1</v>
      </c>
      <c r="L593" s="93"/>
    </row>
    <row r="594" spans="1:12" ht="15.75" customHeight="1">
      <c r="A594" s="75">
        <v>591</v>
      </c>
      <c r="B594" s="110" t="s">
        <v>2050</v>
      </c>
      <c r="C594" s="95" t="s">
        <v>4837</v>
      </c>
      <c r="D594" s="96" t="s">
        <v>4838</v>
      </c>
      <c r="E594" s="156" t="s">
        <v>9786</v>
      </c>
      <c r="F594" s="156" t="s">
        <v>10304</v>
      </c>
      <c r="G594" s="111" t="s">
        <v>4815</v>
      </c>
      <c r="H594" s="111" t="s">
        <v>2595</v>
      </c>
      <c r="I594" s="99" t="s">
        <v>10305</v>
      </c>
      <c r="J594" s="112">
        <v>45141</v>
      </c>
      <c r="K594" s="94">
        <v>1</v>
      </c>
      <c r="L594" s="116"/>
    </row>
    <row r="595" spans="1:12" ht="15.75" customHeight="1">
      <c r="A595" s="84">
        <v>592</v>
      </c>
      <c r="B595" s="113" t="s">
        <v>2050</v>
      </c>
      <c r="C595" s="86" t="s">
        <v>4071</v>
      </c>
      <c r="D595" s="87" t="s">
        <v>4072</v>
      </c>
      <c r="E595" s="146" t="s">
        <v>9946</v>
      </c>
      <c r="F595" s="146" t="s">
        <v>667</v>
      </c>
      <c r="G595" s="106" t="s">
        <v>2600</v>
      </c>
      <c r="H595" s="106" t="s">
        <v>2714</v>
      </c>
      <c r="I595" s="104" t="s">
        <v>10306</v>
      </c>
      <c r="J595" s="114">
        <v>45134</v>
      </c>
      <c r="K595" s="85">
        <v>1</v>
      </c>
      <c r="L595" s="93"/>
    </row>
    <row r="596" spans="1:12" ht="15.75" customHeight="1">
      <c r="A596" s="75">
        <v>593</v>
      </c>
      <c r="B596" s="110" t="s">
        <v>2050</v>
      </c>
      <c r="C596" s="95" t="s">
        <v>5034</v>
      </c>
      <c r="D596" s="96" t="s">
        <v>5035</v>
      </c>
      <c r="E596" s="156" t="s">
        <v>9786</v>
      </c>
      <c r="F596" s="156" t="s">
        <v>10307</v>
      </c>
      <c r="G596" s="111" t="s">
        <v>5033</v>
      </c>
      <c r="H596" s="111" t="s">
        <v>2617</v>
      </c>
      <c r="I596" s="99" t="s">
        <v>10308</v>
      </c>
      <c r="J596" s="112">
        <v>45146</v>
      </c>
      <c r="K596" s="94">
        <v>1</v>
      </c>
      <c r="L596" s="116"/>
    </row>
    <row r="597" spans="1:12" ht="15.75" customHeight="1">
      <c r="A597" s="84">
        <v>594</v>
      </c>
      <c r="B597" s="113" t="s">
        <v>2050</v>
      </c>
      <c r="C597" s="86" t="s">
        <v>4216</v>
      </c>
      <c r="D597" s="87" t="s">
        <v>4217</v>
      </c>
      <c r="E597" s="156" t="s">
        <v>9786</v>
      </c>
      <c r="F597" s="156" t="s">
        <v>10309</v>
      </c>
      <c r="G597" s="106" t="s">
        <v>2604</v>
      </c>
      <c r="H597" s="106" t="s">
        <v>2601</v>
      </c>
      <c r="I597" s="104" t="s">
        <v>10310</v>
      </c>
      <c r="J597" s="114">
        <v>45135</v>
      </c>
      <c r="K597" s="85">
        <v>1</v>
      </c>
      <c r="L597" s="93"/>
    </row>
    <row r="598" spans="1:12" ht="15.75" customHeight="1">
      <c r="A598" s="75">
        <v>595</v>
      </c>
      <c r="B598" s="110" t="s">
        <v>2050</v>
      </c>
      <c r="C598" s="95" t="s">
        <v>4645</v>
      </c>
      <c r="D598" s="96" t="s">
        <v>4646</v>
      </c>
      <c r="E598" s="156" t="s">
        <v>9786</v>
      </c>
      <c r="F598" s="156" t="s">
        <v>10311</v>
      </c>
      <c r="G598" s="111" t="s">
        <v>4647</v>
      </c>
      <c r="H598" s="111" t="s">
        <v>2595</v>
      </c>
      <c r="I598" s="99" t="s">
        <v>10312</v>
      </c>
      <c r="J598" s="112">
        <v>45140</v>
      </c>
      <c r="K598" s="94">
        <v>1</v>
      </c>
      <c r="L598" s="116"/>
    </row>
    <row r="599" spans="1:12" ht="15.75" customHeight="1">
      <c r="A599" s="84">
        <v>596</v>
      </c>
      <c r="B599" s="113" t="s">
        <v>56</v>
      </c>
      <c r="C599" s="86" t="s">
        <v>5060</v>
      </c>
      <c r="D599" s="87" t="s">
        <v>5057</v>
      </c>
      <c r="E599" s="88"/>
      <c r="F599" s="88"/>
      <c r="G599" s="106" t="s">
        <v>5058</v>
      </c>
      <c r="H599" s="106" t="s">
        <v>2624</v>
      </c>
      <c r="I599" s="104" t="s">
        <v>10313</v>
      </c>
      <c r="J599" s="114">
        <v>45146</v>
      </c>
      <c r="K599" s="85">
        <v>1</v>
      </c>
      <c r="L599" s="93"/>
    </row>
    <row r="600" spans="1:12" ht="15.75" customHeight="1">
      <c r="A600" s="75">
        <v>597</v>
      </c>
      <c r="B600" s="110" t="s">
        <v>56</v>
      </c>
      <c r="C600" s="95" t="s">
        <v>5934</v>
      </c>
      <c r="D600" s="96" t="s">
        <v>5935</v>
      </c>
      <c r="E600" s="97"/>
      <c r="F600" s="97"/>
      <c r="G600" s="111" t="s">
        <v>4445</v>
      </c>
      <c r="H600" s="111" t="s">
        <v>2621</v>
      </c>
      <c r="I600" s="99" t="s">
        <v>10314</v>
      </c>
      <c r="J600" s="112">
        <v>45163</v>
      </c>
      <c r="K600" s="94">
        <v>1</v>
      </c>
      <c r="L600" s="116"/>
    </row>
    <row r="601" spans="1:12" ht="15.75" customHeight="1">
      <c r="A601" s="84">
        <v>598</v>
      </c>
      <c r="B601" s="113" t="s">
        <v>56</v>
      </c>
      <c r="C601" s="86" t="s">
        <v>4672</v>
      </c>
      <c r="D601" s="87" t="s">
        <v>4673</v>
      </c>
      <c r="E601" s="88"/>
      <c r="F601" s="88"/>
      <c r="G601" s="106" t="s">
        <v>4674</v>
      </c>
      <c r="H601" s="106" t="s">
        <v>2620</v>
      </c>
      <c r="I601" s="104" t="s">
        <v>10315</v>
      </c>
      <c r="J601" s="114">
        <v>45140</v>
      </c>
      <c r="K601" s="85">
        <v>1</v>
      </c>
      <c r="L601" s="93"/>
    </row>
    <row r="602" spans="1:12" ht="15.75" customHeight="1">
      <c r="A602" s="75">
        <v>599</v>
      </c>
      <c r="B602" s="110" t="s">
        <v>56</v>
      </c>
      <c r="C602" s="95" t="s">
        <v>5399</v>
      </c>
      <c r="D602" s="96" t="s">
        <v>5400</v>
      </c>
      <c r="E602" s="127"/>
      <c r="F602" s="127"/>
      <c r="G602" s="111" t="s">
        <v>5304</v>
      </c>
      <c r="H602" s="111" t="s">
        <v>2624</v>
      </c>
      <c r="I602" s="99" t="s">
        <v>10316</v>
      </c>
      <c r="J602" s="112">
        <v>45153</v>
      </c>
      <c r="K602" s="94">
        <v>1</v>
      </c>
      <c r="L602" s="116"/>
    </row>
    <row r="603" spans="1:12" ht="15.75" customHeight="1">
      <c r="A603" s="84">
        <v>600</v>
      </c>
      <c r="B603" s="113" t="s">
        <v>56</v>
      </c>
      <c r="C603" s="86" t="s">
        <v>3566</v>
      </c>
      <c r="D603" s="87" t="s">
        <v>3567</v>
      </c>
      <c r="E603" s="88"/>
      <c r="F603" s="88"/>
      <c r="G603" s="106" t="s">
        <v>3562</v>
      </c>
      <c r="H603" s="106" t="s">
        <v>2624</v>
      </c>
      <c r="I603" s="104" t="s">
        <v>10317</v>
      </c>
      <c r="J603" s="114">
        <v>45126</v>
      </c>
      <c r="K603" s="85">
        <v>1</v>
      </c>
      <c r="L603" s="93"/>
    </row>
    <row r="604" spans="1:12" ht="15.75" customHeight="1">
      <c r="A604" s="75">
        <v>601</v>
      </c>
      <c r="B604" s="110" t="s">
        <v>2444</v>
      </c>
      <c r="C604" s="95" t="s">
        <v>5889</v>
      </c>
      <c r="D604" s="96" t="s">
        <v>5890</v>
      </c>
      <c r="E604" s="97"/>
      <c r="F604" s="97"/>
      <c r="G604" s="111" t="s">
        <v>5891</v>
      </c>
      <c r="H604" s="111" t="s">
        <v>2637</v>
      </c>
      <c r="I604" s="99" t="s">
        <v>10318</v>
      </c>
      <c r="J604" s="112">
        <v>45162</v>
      </c>
      <c r="K604" s="94">
        <v>1</v>
      </c>
      <c r="L604" s="116"/>
    </row>
    <row r="605" spans="1:12" ht="15.75" customHeight="1">
      <c r="A605" s="84">
        <v>602</v>
      </c>
      <c r="B605" s="113" t="s">
        <v>2444</v>
      </c>
      <c r="C605" s="86" t="s">
        <v>3698</v>
      </c>
      <c r="D605" s="87" t="s">
        <v>3472</v>
      </c>
      <c r="E605" s="88"/>
      <c r="F605" s="88"/>
      <c r="G605" s="106" t="s">
        <v>3205</v>
      </c>
      <c r="H605" s="106" t="s">
        <v>2634</v>
      </c>
      <c r="I605" s="104" t="s">
        <v>10319</v>
      </c>
      <c r="J605" s="114">
        <v>45128</v>
      </c>
      <c r="K605" s="85">
        <v>1</v>
      </c>
      <c r="L605" s="93"/>
    </row>
    <row r="606" spans="1:12" ht="15.75" customHeight="1">
      <c r="A606" s="75">
        <v>603</v>
      </c>
      <c r="B606" s="110" t="s">
        <v>2444</v>
      </c>
      <c r="C606" s="95" t="s">
        <v>3965</v>
      </c>
      <c r="D606" s="96" t="s">
        <v>3966</v>
      </c>
      <c r="E606" s="97"/>
      <c r="F606" s="97"/>
      <c r="G606" s="111" t="s">
        <v>3963</v>
      </c>
      <c r="H606" s="111" t="s">
        <v>2632</v>
      </c>
      <c r="I606" s="99" t="s">
        <v>10320</v>
      </c>
      <c r="J606" s="112">
        <v>45132</v>
      </c>
      <c r="K606" s="94">
        <v>1</v>
      </c>
      <c r="L606" s="116"/>
    </row>
    <row r="607" spans="1:12" ht="15.75" customHeight="1">
      <c r="A607" s="84">
        <v>604</v>
      </c>
      <c r="B607" s="113" t="s">
        <v>2444</v>
      </c>
      <c r="C607" s="86" t="s">
        <v>5493</v>
      </c>
      <c r="D607" s="87" t="s">
        <v>5494</v>
      </c>
      <c r="E607" s="88"/>
      <c r="F607" s="88"/>
      <c r="G607" s="106" t="s">
        <v>3570</v>
      </c>
      <c r="H607" s="106" t="s">
        <v>10321</v>
      </c>
      <c r="I607" s="104" t="s">
        <v>10322</v>
      </c>
      <c r="J607" s="114">
        <v>45154</v>
      </c>
      <c r="K607" s="85">
        <v>1</v>
      </c>
      <c r="L607" s="93"/>
    </row>
    <row r="608" spans="1:12" ht="15.75" customHeight="1">
      <c r="A608" s="75">
        <v>605</v>
      </c>
      <c r="B608" s="110" t="s">
        <v>2444</v>
      </c>
      <c r="C608" s="95" t="s">
        <v>5502</v>
      </c>
      <c r="D608" s="96" t="s">
        <v>5494</v>
      </c>
      <c r="E608" s="97"/>
      <c r="F608" s="97"/>
      <c r="G608" s="111" t="s">
        <v>3570</v>
      </c>
      <c r="H608" s="111" t="s">
        <v>10321</v>
      </c>
      <c r="I608" s="99" t="s">
        <v>10323</v>
      </c>
      <c r="J608" s="112">
        <v>45154</v>
      </c>
      <c r="K608" s="94">
        <v>1</v>
      </c>
      <c r="L608" s="116"/>
    </row>
    <row r="609" spans="1:12" ht="15.75" customHeight="1">
      <c r="A609" s="84">
        <v>606</v>
      </c>
      <c r="B609" s="113" t="s">
        <v>2444</v>
      </c>
      <c r="C609" s="86" t="s">
        <v>5497</v>
      </c>
      <c r="D609" s="87" t="s">
        <v>5496</v>
      </c>
      <c r="E609" s="88"/>
      <c r="F609" s="88"/>
      <c r="G609" s="106" t="s">
        <v>3570</v>
      </c>
      <c r="H609" s="106" t="s">
        <v>10321</v>
      </c>
      <c r="I609" s="104" t="s">
        <v>10324</v>
      </c>
      <c r="J609" s="114">
        <v>45154</v>
      </c>
      <c r="K609" s="85">
        <v>1</v>
      </c>
      <c r="L609" s="93"/>
    </row>
    <row r="610" spans="1:12" ht="15.75" customHeight="1">
      <c r="A610" s="75">
        <v>607</v>
      </c>
      <c r="B610" s="110" t="s">
        <v>2548</v>
      </c>
      <c r="C610" s="95" t="s">
        <v>6125</v>
      </c>
      <c r="D610" s="96" t="s">
        <v>6126</v>
      </c>
      <c r="E610" s="97"/>
      <c r="F610" s="97" t="s">
        <v>2421</v>
      </c>
      <c r="G610" s="111" t="s">
        <v>6015</v>
      </c>
      <c r="H610" s="111" t="s">
        <v>2568</v>
      </c>
      <c r="I610" s="99" t="s">
        <v>10325</v>
      </c>
      <c r="J610" s="112">
        <v>45170</v>
      </c>
      <c r="K610" s="94">
        <v>1</v>
      </c>
      <c r="L610" s="116">
        <v>2024</v>
      </c>
    </row>
    <row r="611" spans="1:12" ht="15.75" customHeight="1">
      <c r="A611" s="84">
        <v>608</v>
      </c>
      <c r="B611" s="113" t="s">
        <v>2548</v>
      </c>
      <c r="C611" s="86" t="s">
        <v>5480</v>
      </c>
      <c r="D611" s="87" t="s">
        <v>4051</v>
      </c>
      <c r="E611" s="88"/>
      <c r="F611" s="88" t="s">
        <v>2558</v>
      </c>
      <c r="G611" s="106" t="s">
        <v>10046</v>
      </c>
      <c r="H611" s="106" t="s">
        <v>2555</v>
      </c>
      <c r="I611" s="104" t="s">
        <v>10326</v>
      </c>
      <c r="J611" s="114">
        <v>45170</v>
      </c>
      <c r="K611" s="85">
        <v>1</v>
      </c>
      <c r="L611" s="93">
        <v>2024</v>
      </c>
    </row>
    <row r="612" spans="1:12" ht="15.75" customHeight="1">
      <c r="A612" s="75">
        <v>609</v>
      </c>
      <c r="B612" s="110" t="s">
        <v>2548</v>
      </c>
      <c r="C612" s="95" t="s">
        <v>5395</v>
      </c>
      <c r="D612" s="96" t="s">
        <v>5396</v>
      </c>
      <c r="E612" s="97"/>
      <c r="F612" s="97" t="s">
        <v>2567</v>
      </c>
      <c r="G612" s="111" t="s">
        <v>10046</v>
      </c>
      <c r="H612" s="111" t="s">
        <v>2555</v>
      </c>
      <c r="I612" s="99" t="s">
        <v>10327</v>
      </c>
      <c r="J612" s="112">
        <v>45170</v>
      </c>
      <c r="K612" s="94">
        <v>1</v>
      </c>
      <c r="L612" s="116">
        <v>2024</v>
      </c>
    </row>
    <row r="613" spans="1:12" ht="15.75" customHeight="1">
      <c r="A613" s="84">
        <v>610</v>
      </c>
      <c r="B613" s="113" t="s">
        <v>2548</v>
      </c>
      <c r="C613" s="86" t="s">
        <v>6516</v>
      </c>
      <c r="D613" s="87" t="s">
        <v>6517</v>
      </c>
      <c r="E613" s="88"/>
      <c r="F613" s="88" t="s">
        <v>52</v>
      </c>
      <c r="G613" s="106" t="s">
        <v>10328</v>
      </c>
      <c r="H613" s="106" t="s">
        <v>2549</v>
      </c>
      <c r="I613" s="104" t="s">
        <v>10329</v>
      </c>
      <c r="J613" s="114">
        <v>45180</v>
      </c>
      <c r="K613" s="85">
        <v>1</v>
      </c>
      <c r="L613" s="93">
        <v>2024</v>
      </c>
    </row>
    <row r="614" spans="1:12" ht="15.75" customHeight="1">
      <c r="A614" s="75">
        <v>611</v>
      </c>
      <c r="B614" s="110" t="s">
        <v>2548</v>
      </c>
      <c r="C614" s="136" t="s">
        <v>6482</v>
      </c>
      <c r="D614" s="96" t="s">
        <v>10330</v>
      </c>
      <c r="E614" s="97"/>
      <c r="F614" s="97" t="s">
        <v>2566</v>
      </c>
      <c r="G614" s="111" t="s">
        <v>10331</v>
      </c>
      <c r="H614" s="111" t="s">
        <v>2563</v>
      </c>
      <c r="I614" s="99" t="s">
        <v>10332</v>
      </c>
      <c r="J614" s="112">
        <v>45177</v>
      </c>
      <c r="K614" s="94">
        <v>1</v>
      </c>
      <c r="L614" s="116">
        <v>2024</v>
      </c>
    </row>
    <row r="615" spans="1:12" ht="15.75" customHeight="1">
      <c r="A615" s="84">
        <v>612</v>
      </c>
      <c r="B615" s="113" t="s">
        <v>2548</v>
      </c>
      <c r="C615" s="137" t="s">
        <v>6448</v>
      </c>
      <c r="D615" s="87" t="s">
        <v>10333</v>
      </c>
      <c r="E615" s="88"/>
      <c r="F615" s="88" t="s">
        <v>10334</v>
      </c>
      <c r="G615" s="106" t="s">
        <v>10335</v>
      </c>
      <c r="H615" s="106"/>
      <c r="I615" s="104" t="s">
        <v>10336</v>
      </c>
      <c r="J615" s="114">
        <v>45177</v>
      </c>
      <c r="K615" s="85">
        <v>1</v>
      </c>
      <c r="L615" s="93">
        <v>2024</v>
      </c>
    </row>
    <row r="616" spans="1:12" ht="15.75" customHeight="1">
      <c r="A616" s="75">
        <v>613</v>
      </c>
      <c r="B616" s="110" t="s">
        <v>2548</v>
      </c>
      <c r="C616" s="95" t="s">
        <v>6483</v>
      </c>
      <c r="D616" s="96" t="s">
        <v>6484</v>
      </c>
      <c r="E616" s="97"/>
      <c r="F616" s="97" t="s">
        <v>2518</v>
      </c>
      <c r="G616" s="111" t="s">
        <v>10046</v>
      </c>
      <c r="H616" s="111" t="s">
        <v>2555</v>
      </c>
      <c r="I616" s="99" t="s">
        <v>10337</v>
      </c>
      <c r="J616" s="112">
        <v>45188</v>
      </c>
      <c r="K616" s="94">
        <v>1</v>
      </c>
      <c r="L616" s="116">
        <v>2024</v>
      </c>
    </row>
    <row r="617" spans="1:12" ht="15.75" customHeight="1">
      <c r="A617" s="84">
        <v>614</v>
      </c>
      <c r="B617" s="113" t="s">
        <v>2548</v>
      </c>
      <c r="C617" s="137" t="s">
        <v>6254</v>
      </c>
      <c r="D617" s="87" t="s">
        <v>6255</v>
      </c>
      <c r="E617" s="88"/>
      <c r="F617" s="88" t="s">
        <v>10338</v>
      </c>
      <c r="G617" s="106" t="s">
        <v>10339</v>
      </c>
      <c r="H617" s="106" t="s">
        <v>2563</v>
      </c>
      <c r="I617" s="104" t="s">
        <v>10340</v>
      </c>
      <c r="J617" s="114">
        <v>45176</v>
      </c>
      <c r="K617" s="85">
        <v>1</v>
      </c>
      <c r="L617" s="93">
        <v>2024</v>
      </c>
    </row>
    <row r="618" spans="1:12" ht="15.75" customHeight="1">
      <c r="A618" s="75">
        <v>615</v>
      </c>
      <c r="B618" s="94" t="s">
        <v>2465</v>
      </c>
      <c r="C618" s="95" t="s">
        <v>6142</v>
      </c>
      <c r="D618" s="96" t="s">
        <v>4687</v>
      </c>
      <c r="E618" s="97"/>
      <c r="F618" s="97"/>
      <c r="G618" s="98" t="s">
        <v>2474</v>
      </c>
      <c r="H618" s="98" t="s">
        <v>2473</v>
      </c>
      <c r="I618" s="103">
        <v>8800031132023</v>
      </c>
      <c r="J618" s="100">
        <v>45170</v>
      </c>
      <c r="K618" s="82"/>
      <c r="L618" s="116"/>
    </row>
    <row r="619" spans="1:12" ht="15.75" customHeight="1">
      <c r="A619" s="84">
        <v>616</v>
      </c>
      <c r="B619" s="85" t="s">
        <v>2465</v>
      </c>
      <c r="C619" s="86" t="s">
        <v>4686</v>
      </c>
      <c r="D619" s="87" t="s">
        <v>4687</v>
      </c>
      <c r="E619" s="88"/>
      <c r="F619" s="88"/>
      <c r="G619" s="89" t="s">
        <v>2474</v>
      </c>
      <c r="H619" s="89" t="s">
        <v>2473</v>
      </c>
      <c r="I619" s="90">
        <v>8800020582023</v>
      </c>
      <c r="J619" s="91">
        <v>45141</v>
      </c>
      <c r="K619" s="92"/>
      <c r="L619" s="93"/>
    </row>
    <row r="620" spans="1:12" ht="15.75" customHeight="1">
      <c r="A620" s="75">
        <v>617</v>
      </c>
      <c r="B620" s="94" t="s">
        <v>29</v>
      </c>
      <c r="C620" s="95" t="s">
        <v>7755</v>
      </c>
      <c r="D620" s="96" t="s">
        <v>6929</v>
      </c>
      <c r="E620" s="97"/>
      <c r="F620" s="97"/>
      <c r="G620" s="98" t="s">
        <v>7756</v>
      </c>
      <c r="H620" s="98" t="s">
        <v>4694</v>
      </c>
      <c r="I620" s="103">
        <v>8800044522023</v>
      </c>
      <c r="J620" s="100">
        <v>45219</v>
      </c>
      <c r="K620" s="82"/>
      <c r="L620" s="116"/>
    </row>
    <row r="621" spans="1:12" ht="15.75" customHeight="1">
      <c r="A621" s="84">
        <v>618</v>
      </c>
      <c r="B621" s="85" t="s">
        <v>29</v>
      </c>
      <c r="C621" s="86" t="s">
        <v>7798</v>
      </c>
      <c r="D621" s="87" t="s">
        <v>7799</v>
      </c>
      <c r="E621" s="88"/>
      <c r="F621" s="88"/>
      <c r="G621" s="89" t="s">
        <v>7800</v>
      </c>
      <c r="H621" s="89" t="s">
        <v>4694</v>
      </c>
      <c r="I621" s="104" t="s">
        <v>10341</v>
      </c>
      <c r="J621" s="91">
        <v>45225</v>
      </c>
      <c r="K621" s="85"/>
      <c r="L621" s="93"/>
    </row>
    <row r="622" spans="1:12" ht="15.75" customHeight="1">
      <c r="A622" s="75">
        <v>619</v>
      </c>
      <c r="B622" s="94" t="s">
        <v>29</v>
      </c>
      <c r="C622" s="95" t="s">
        <v>5874</v>
      </c>
      <c r="D622" s="96" t="s">
        <v>5875</v>
      </c>
      <c r="E622" s="149"/>
      <c r="F622" s="149"/>
      <c r="G622" s="98" t="s">
        <v>4343</v>
      </c>
      <c r="H622" s="98" t="s">
        <v>3227</v>
      </c>
      <c r="I622" s="99" t="s">
        <v>10342</v>
      </c>
      <c r="J622" s="100">
        <v>45162</v>
      </c>
      <c r="K622" s="94"/>
      <c r="L622" s="116"/>
    </row>
    <row r="623" spans="1:12" ht="15.75" customHeight="1">
      <c r="A623" s="84">
        <v>620</v>
      </c>
      <c r="B623" s="85" t="s">
        <v>29</v>
      </c>
      <c r="C623" s="86" t="s">
        <v>4355</v>
      </c>
      <c r="D623" s="87" t="s">
        <v>4356</v>
      </c>
      <c r="E623" s="88"/>
      <c r="F623" s="88"/>
      <c r="G623" s="89" t="s">
        <v>4343</v>
      </c>
      <c r="H623" s="89" t="s">
        <v>3227</v>
      </c>
      <c r="I623" s="90">
        <v>8800017362023</v>
      </c>
      <c r="J623" s="91">
        <v>45138</v>
      </c>
      <c r="K623" s="92"/>
      <c r="L623" s="93"/>
    </row>
    <row r="624" spans="1:12" ht="15.75" customHeight="1">
      <c r="A624" s="75">
        <v>621</v>
      </c>
      <c r="B624" s="94" t="s">
        <v>29</v>
      </c>
      <c r="C624" s="95" t="s">
        <v>4697</v>
      </c>
      <c r="D624" s="96" t="s">
        <v>4698</v>
      </c>
      <c r="E624" s="97"/>
      <c r="F624" s="97"/>
      <c r="G624" s="98" t="s">
        <v>4552</v>
      </c>
      <c r="H624" s="98" t="s">
        <v>4549</v>
      </c>
      <c r="I624" s="103">
        <v>8800020342023</v>
      </c>
      <c r="J624" s="100">
        <v>45141</v>
      </c>
      <c r="K624" s="82"/>
      <c r="L624" s="116"/>
    </row>
    <row r="625" spans="1:12" ht="15.75" customHeight="1">
      <c r="A625" s="84">
        <v>622</v>
      </c>
      <c r="B625" s="85" t="s">
        <v>29</v>
      </c>
      <c r="C625" s="86" t="s">
        <v>4351</v>
      </c>
      <c r="D625" s="87" t="s">
        <v>4352</v>
      </c>
      <c r="E625" s="88"/>
      <c r="F625" s="88"/>
      <c r="G625" s="89" t="s">
        <v>4343</v>
      </c>
      <c r="H625" s="89" t="s">
        <v>3227</v>
      </c>
      <c r="I625" s="90">
        <v>8800017982023</v>
      </c>
      <c r="J625" s="91">
        <v>45138</v>
      </c>
      <c r="K625" s="92"/>
      <c r="L625" s="93"/>
    </row>
    <row r="626" spans="1:12" ht="15.75" customHeight="1">
      <c r="A626" s="75">
        <v>623</v>
      </c>
      <c r="B626" s="94" t="s">
        <v>29</v>
      </c>
      <c r="C626" s="95" t="s">
        <v>5892</v>
      </c>
      <c r="D626" s="96" t="s">
        <v>5893</v>
      </c>
      <c r="E626" s="97"/>
      <c r="F626" s="97"/>
      <c r="G626" s="98" t="s">
        <v>3273</v>
      </c>
      <c r="H626" s="98" t="s">
        <v>3227</v>
      </c>
      <c r="I626" s="103">
        <v>8800028672023</v>
      </c>
      <c r="J626" s="100">
        <v>45163</v>
      </c>
      <c r="K626" s="82"/>
      <c r="L626" s="116"/>
    </row>
    <row r="627" spans="1:12" ht="15.75" customHeight="1">
      <c r="A627" s="84">
        <v>624</v>
      </c>
      <c r="B627" s="85" t="s">
        <v>29</v>
      </c>
      <c r="C627" s="86" t="s">
        <v>5876</v>
      </c>
      <c r="D627" s="87" t="s">
        <v>5794</v>
      </c>
      <c r="E627" s="88"/>
      <c r="F627" s="88"/>
      <c r="G627" s="89" t="s">
        <v>5795</v>
      </c>
      <c r="H627" s="89" t="s">
        <v>5796</v>
      </c>
      <c r="I627" s="90">
        <v>8800028412023</v>
      </c>
      <c r="J627" s="91">
        <v>45162</v>
      </c>
      <c r="K627" s="92"/>
      <c r="L627" s="93"/>
    </row>
    <row r="628" spans="1:12" ht="15.75" customHeight="1">
      <c r="A628" s="75">
        <v>625</v>
      </c>
      <c r="B628" s="94" t="s">
        <v>29</v>
      </c>
      <c r="C628" s="95" t="s">
        <v>4851</v>
      </c>
      <c r="D628" s="96" t="s">
        <v>4852</v>
      </c>
      <c r="E628" s="97"/>
      <c r="F628" s="97"/>
      <c r="G628" s="98" t="s">
        <v>4343</v>
      </c>
      <c r="H628" s="98" t="s">
        <v>3227</v>
      </c>
      <c r="I628" s="103">
        <v>8800020792023</v>
      </c>
      <c r="J628" s="100">
        <v>45142</v>
      </c>
      <c r="K628" s="82"/>
      <c r="L628" s="116"/>
    </row>
    <row r="629" spans="1:12" ht="15.75" customHeight="1">
      <c r="A629" s="84">
        <v>626</v>
      </c>
      <c r="B629" s="85" t="s">
        <v>29</v>
      </c>
      <c r="C629" s="86" t="s">
        <v>5508</v>
      </c>
      <c r="D629" s="87" t="s">
        <v>5509</v>
      </c>
      <c r="E629" s="88"/>
      <c r="F629" s="88"/>
      <c r="G629" s="89" t="s">
        <v>4121</v>
      </c>
      <c r="H629" s="89" t="s">
        <v>3476</v>
      </c>
      <c r="I629" s="104" t="s">
        <v>10343</v>
      </c>
      <c r="J629" s="91">
        <v>45155</v>
      </c>
      <c r="K629" s="85"/>
      <c r="L629" s="93"/>
    </row>
    <row r="630" spans="1:12" ht="15.75" customHeight="1">
      <c r="A630" s="75">
        <v>627</v>
      </c>
      <c r="B630" s="94" t="s">
        <v>29</v>
      </c>
      <c r="C630" s="95" t="s">
        <v>3285</v>
      </c>
      <c r="D630" s="96" t="s">
        <v>3286</v>
      </c>
      <c r="E630" s="149"/>
      <c r="F630" s="149"/>
      <c r="G630" s="98" t="s">
        <v>3273</v>
      </c>
      <c r="H630" s="98" t="s">
        <v>3227</v>
      </c>
      <c r="I630" s="99" t="s">
        <v>10344</v>
      </c>
      <c r="J630" s="100">
        <v>45121</v>
      </c>
      <c r="K630" s="94"/>
      <c r="L630" s="116"/>
    </row>
    <row r="631" spans="1:12" ht="15.75" customHeight="1">
      <c r="A631" s="84">
        <v>628</v>
      </c>
      <c r="B631" s="85" t="s">
        <v>29</v>
      </c>
      <c r="C631" s="86" t="s">
        <v>5799</v>
      </c>
      <c r="D631" s="87" t="s">
        <v>5800</v>
      </c>
      <c r="E631" s="88"/>
      <c r="F631" s="88"/>
      <c r="G631" s="89" t="s">
        <v>3065</v>
      </c>
      <c r="H631" s="89" t="s">
        <v>60</v>
      </c>
      <c r="I631" s="90">
        <v>8800028252023</v>
      </c>
      <c r="J631" s="91">
        <v>45161</v>
      </c>
      <c r="K631" s="92"/>
      <c r="L631" s="93"/>
    </row>
    <row r="632" spans="1:12" ht="15.75" customHeight="1">
      <c r="A632" s="75">
        <v>629</v>
      </c>
      <c r="B632" s="94" t="s">
        <v>29</v>
      </c>
      <c r="C632" s="95" t="s">
        <v>4119</v>
      </c>
      <c r="D632" s="96" t="s">
        <v>4120</v>
      </c>
      <c r="E632" s="97"/>
      <c r="F632" s="97"/>
      <c r="G632" s="98" t="s">
        <v>4121</v>
      </c>
      <c r="H632" s="98" t="s">
        <v>3476</v>
      </c>
      <c r="I632" s="103">
        <v>8800016682023</v>
      </c>
      <c r="J632" s="100">
        <v>45135</v>
      </c>
      <c r="K632" s="82"/>
      <c r="L632" s="116"/>
    </row>
    <row r="633" spans="1:12" ht="15.75" customHeight="1">
      <c r="A633" s="84">
        <v>630</v>
      </c>
      <c r="B633" s="85" t="s">
        <v>29</v>
      </c>
      <c r="C633" s="86" t="s">
        <v>6343</v>
      </c>
      <c r="D633" s="87" t="s">
        <v>5893</v>
      </c>
      <c r="E633" s="88"/>
      <c r="F633" s="88"/>
      <c r="G633" s="89" t="s">
        <v>3273</v>
      </c>
      <c r="H633" s="89" t="s">
        <v>3227</v>
      </c>
      <c r="I633" s="90">
        <v>8800032302023</v>
      </c>
      <c r="J633" s="91">
        <v>45174</v>
      </c>
      <c r="K633" s="92"/>
      <c r="L633" s="93"/>
    </row>
    <row r="634" spans="1:12" ht="15.75" customHeight="1">
      <c r="A634" s="75">
        <v>631</v>
      </c>
      <c r="B634" s="94" t="s">
        <v>29</v>
      </c>
      <c r="C634" s="95" t="s">
        <v>6498</v>
      </c>
      <c r="D634" s="96" t="s">
        <v>3275</v>
      </c>
      <c r="E634" s="97"/>
      <c r="F634" s="97"/>
      <c r="G634" s="98" t="s">
        <v>3273</v>
      </c>
      <c r="H634" s="98" t="s">
        <v>3227</v>
      </c>
      <c r="I634" s="103">
        <v>8800033212023</v>
      </c>
      <c r="J634" s="100">
        <v>45177</v>
      </c>
      <c r="K634" s="82"/>
      <c r="L634" s="116"/>
    </row>
    <row r="635" spans="1:12" ht="15.75" customHeight="1">
      <c r="A635" s="84">
        <v>632</v>
      </c>
      <c r="B635" s="85" t="s">
        <v>29</v>
      </c>
      <c r="C635" s="86" t="s">
        <v>6463</v>
      </c>
      <c r="D635" s="87" t="s">
        <v>6464</v>
      </c>
      <c r="E635" s="88"/>
      <c r="F635" s="88"/>
      <c r="G635" s="89" t="s">
        <v>4343</v>
      </c>
      <c r="H635" s="89" t="s">
        <v>3227</v>
      </c>
      <c r="I635" s="90">
        <v>8800033002023</v>
      </c>
      <c r="J635" s="91">
        <v>45176</v>
      </c>
      <c r="K635" s="92"/>
      <c r="L635" s="93"/>
    </row>
    <row r="636" spans="1:12" ht="15.75" customHeight="1">
      <c r="A636" s="75">
        <v>633</v>
      </c>
      <c r="B636" s="94" t="s">
        <v>29</v>
      </c>
      <c r="C636" s="95" t="s">
        <v>6744</v>
      </c>
      <c r="D636" s="96" t="s">
        <v>6745</v>
      </c>
      <c r="E636" s="97"/>
      <c r="F636" s="97"/>
      <c r="G636" s="98" t="s">
        <v>4121</v>
      </c>
      <c r="H636" s="98" t="s">
        <v>3476</v>
      </c>
      <c r="I636" s="103">
        <v>8800035482023</v>
      </c>
      <c r="J636" s="100">
        <v>45184</v>
      </c>
      <c r="K636" s="82"/>
      <c r="L636" s="116"/>
    </row>
    <row r="637" spans="1:12" ht="15.75" customHeight="1">
      <c r="A637" s="84">
        <v>634</v>
      </c>
      <c r="B637" s="85" t="s">
        <v>29</v>
      </c>
      <c r="C637" s="86" t="s">
        <v>6457</v>
      </c>
      <c r="D637" s="87" t="s">
        <v>6458</v>
      </c>
      <c r="E637" s="88"/>
      <c r="F637" s="88"/>
      <c r="G637" s="89" t="s">
        <v>6459</v>
      </c>
      <c r="H637" s="89" t="s">
        <v>3066</v>
      </c>
      <c r="I637" s="104" t="s">
        <v>10345</v>
      </c>
      <c r="J637" s="91">
        <v>45176</v>
      </c>
      <c r="K637" s="85"/>
      <c r="L637" s="93"/>
    </row>
    <row r="638" spans="1:12" ht="15.75" customHeight="1">
      <c r="A638" s="75">
        <v>635</v>
      </c>
      <c r="B638" s="94" t="s">
        <v>29</v>
      </c>
      <c r="C638" s="95" t="s">
        <v>6461</v>
      </c>
      <c r="D638" s="96" t="s">
        <v>6462</v>
      </c>
      <c r="E638" s="149"/>
      <c r="F638" s="149"/>
      <c r="G638" s="98" t="s">
        <v>4548</v>
      </c>
      <c r="H638" s="98" t="s">
        <v>4549</v>
      </c>
      <c r="I638" s="99" t="s">
        <v>10346</v>
      </c>
      <c r="J638" s="100">
        <v>45176</v>
      </c>
      <c r="K638" s="94"/>
      <c r="L638" s="116"/>
    </row>
    <row r="639" spans="1:12" ht="15.75" customHeight="1">
      <c r="A639" s="84">
        <v>636</v>
      </c>
      <c r="B639" s="85" t="s">
        <v>29</v>
      </c>
      <c r="C639" s="86" t="s">
        <v>6561</v>
      </c>
      <c r="D639" s="87" t="s">
        <v>6562</v>
      </c>
      <c r="E639" s="88"/>
      <c r="F639" s="88"/>
      <c r="G639" s="89" t="s">
        <v>5795</v>
      </c>
      <c r="H639" s="89" t="s">
        <v>5796</v>
      </c>
      <c r="I639" s="90">
        <v>8800034372023</v>
      </c>
      <c r="J639" s="91">
        <v>45180</v>
      </c>
      <c r="K639" s="92"/>
      <c r="L639" s="93"/>
    </row>
    <row r="640" spans="1:12" ht="15.75" customHeight="1">
      <c r="A640" s="75">
        <v>637</v>
      </c>
      <c r="B640" s="94" t="s">
        <v>29</v>
      </c>
      <c r="C640" s="95" t="s">
        <v>6460</v>
      </c>
      <c r="D640" s="96" t="s">
        <v>3277</v>
      </c>
      <c r="E640" s="97"/>
      <c r="F640" s="97"/>
      <c r="G640" s="98" t="s">
        <v>3273</v>
      </c>
      <c r="H640" s="98" t="s">
        <v>3227</v>
      </c>
      <c r="I640" s="103">
        <v>8800032822023</v>
      </c>
      <c r="J640" s="100">
        <v>45176</v>
      </c>
      <c r="K640" s="82"/>
      <c r="L640" s="116"/>
    </row>
    <row r="641" spans="1:12" ht="15.75" customHeight="1">
      <c r="A641" s="84">
        <v>638</v>
      </c>
      <c r="B641" s="85" t="s">
        <v>29</v>
      </c>
      <c r="C641" s="86" t="s">
        <v>6901</v>
      </c>
      <c r="D641" s="87" t="s">
        <v>6902</v>
      </c>
      <c r="E641" s="88"/>
      <c r="F641" s="88"/>
      <c r="G641" s="89" t="s">
        <v>3578</v>
      </c>
      <c r="H641" s="89" t="s">
        <v>3476</v>
      </c>
      <c r="I641" s="90">
        <v>8800037272023</v>
      </c>
      <c r="J641" s="91">
        <v>45189</v>
      </c>
      <c r="K641" s="92"/>
      <c r="L641" s="93"/>
    </row>
    <row r="642" spans="1:12" ht="15.75" customHeight="1">
      <c r="A642" s="75">
        <v>639</v>
      </c>
      <c r="B642" s="94" t="s">
        <v>29</v>
      </c>
      <c r="C642" s="95" t="s">
        <v>6903</v>
      </c>
      <c r="D642" s="96" t="s">
        <v>6904</v>
      </c>
      <c r="E642" s="97"/>
      <c r="F642" s="97"/>
      <c r="G642" s="98" t="s">
        <v>6905</v>
      </c>
      <c r="H642" s="98" t="s">
        <v>3476</v>
      </c>
      <c r="I642" s="103">
        <v>8800037292023</v>
      </c>
      <c r="J642" s="100">
        <v>45189</v>
      </c>
      <c r="K642" s="82"/>
      <c r="L642" s="116"/>
    </row>
    <row r="643" spans="1:12" ht="15.75" customHeight="1">
      <c r="A643" s="84">
        <v>640</v>
      </c>
      <c r="B643" s="85" t="s">
        <v>29</v>
      </c>
      <c r="C643" s="86" t="s">
        <v>6649</v>
      </c>
      <c r="D643" s="87" t="s">
        <v>6650</v>
      </c>
      <c r="E643" s="88"/>
      <c r="F643" s="88"/>
      <c r="G643" s="89" t="s">
        <v>6651</v>
      </c>
      <c r="H643" s="89" t="s">
        <v>4694</v>
      </c>
      <c r="I643" s="90">
        <v>8800034622023</v>
      </c>
      <c r="J643" s="91">
        <v>45181</v>
      </c>
      <c r="K643" s="92"/>
      <c r="L643" s="93"/>
    </row>
    <row r="644" spans="1:12" ht="15.75" customHeight="1">
      <c r="A644" s="75">
        <v>641</v>
      </c>
      <c r="B644" s="94" t="s">
        <v>29</v>
      </c>
      <c r="C644" s="95" t="s">
        <v>6908</v>
      </c>
      <c r="D644" s="96" t="s">
        <v>6909</v>
      </c>
      <c r="E644" s="97"/>
      <c r="F644" s="97"/>
      <c r="G644" s="98" t="s">
        <v>6844</v>
      </c>
      <c r="H644" s="98" t="s">
        <v>4694</v>
      </c>
      <c r="I644" s="103">
        <v>8800037302023</v>
      </c>
      <c r="J644" s="100">
        <v>45189</v>
      </c>
      <c r="K644" s="82"/>
      <c r="L644" s="116"/>
    </row>
    <row r="645" spans="1:12" ht="15.75" customHeight="1">
      <c r="A645" s="84">
        <v>642</v>
      </c>
      <c r="B645" s="85" t="s">
        <v>29</v>
      </c>
      <c r="C645" s="86" t="s">
        <v>6798</v>
      </c>
      <c r="D645" s="87" t="s">
        <v>6799</v>
      </c>
      <c r="E645" s="88"/>
      <c r="F645" s="88"/>
      <c r="G645" s="89" t="s">
        <v>3226</v>
      </c>
      <c r="H645" s="89" t="s">
        <v>3227</v>
      </c>
      <c r="I645" s="104" t="s">
        <v>10347</v>
      </c>
      <c r="J645" s="91">
        <v>45187</v>
      </c>
      <c r="K645" s="85"/>
      <c r="L645" s="93"/>
    </row>
    <row r="646" spans="1:12" ht="15.75" customHeight="1">
      <c r="A646" s="75">
        <v>643</v>
      </c>
      <c r="B646" s="94" t="s">
        <v>29</v>
      </c>
      <c r="C646" s="95" t="s">
        <v>6143</v>
      </c>
      <c r="D646" s="96" t="s">
        <v>6144</v>
      </c>
      <c r="E646" s="149"/>
      <c r="F646" s="149"/>
      <c r="G646" s="98" t="s">
        <v>4343</v>
      </c>
      <c r="H646" s="98" t="s">
        <v>3227</v>
      </c>
      <c r="I646" s="99" t="s">
        <v>10348</v>
      </c>
      <c r="J646" s="100">
        <v>45170</v>
      </c>
      <c r="K646" s="94"/>
      <c r="L646" s="116"/>
    </row>
    <row r="647" spans="1:12" ht="15.75" customHeight="1">
      <c r="A647" s="84">
        <v>644</v>
      </c>
      <c r="B647" s="85" t="s">
        <v>29</v>
      </c>
      <c r="C647" s="86" t="s">
        <v>6800</v>
      </c>
      <c r="D647" s="87" t="s">
        <v>6801</v>
      </c>
      <c r="E647" s="88"/>
      <c r="F647" s="88"/>
      <c r="G647" s="89" t="s">
        <v>4343</v>
      </c>
      <c r="H647" s="89" t="s">
        <v>3227</v>
      </c>
      <c r="I647" s="90">
        <v>8800035942023</v>
      </c>
      <c r="J647" s="91">
        <v>45187</v>
      </c>
      <c r="K647" s="92"/>
      <c r="L647" s="93"/>
    </row>
    <row r="648" spans="1:12" ht="15.75" customHeight="1">
      <c r="A648" s="75">
        <v>645</v>
      </c>
      <c r="B648" s="94" t="s">
        <v>29</v>
      </c>
      <c r="C648" s="95" t="s">
        <v>6842</v>
      </c>
      <c r="D648" s="96" t="s">
        <v>6843</v>
      </c>
      <c r="E648" s="97"/>
      <c r="F648" s="97"/>
      <c r="G648" s="98" t="s">
        <v>6844</v>
      </c>
      <c r="H648" s="98" t="s">
        <v>4694</v>
      </c>
      <c r="I648" s="103">
        <v>8800036592023</v>
      </c>
      <c r="J648" s="100">
        <v>45188</v>
      </c>
      <c r="K648" s="82"/>
      <c r="L648" s="116"/>
    </row>
    <row r="649" spans="1:12" ht="15.75" customHeight="1">
      <c r="A649" s="84">
        <v>646</v>
      </c>
      <c r="B649" s="85" t="s">
        <v>29</v>
      </c>
      <c r="C649" s="86" t="s">
        <v>7228</v>
      </c>
      <c r="D649" s="87" t="s">
        <v>7229</v>
      </c>
      <c r="E649" s="88"/>
      <c r="F649" s="88"/>
      <c r="G649" s="89" t="s">
        <v>7072</v>
      </c>
      <c r="H649" s="89" t="s">
        <v>4694</v>
      </c>
      <c r="I649" s="90">
        <v>8800040102023</v>
      </c>
      <c r="J649" s="91">
        <v>45198</v>
      </c>
      <c r="K649" s="92"/>
      <c r="L649" s="93"/>
    </row>
    <row r="650" spans="1:12" ht="15.75" customHeight="1">
      <c r="A650" s="75">
        <v>647</v>
      </c>
      <c r="B650" s="94" t="s">
        <v>29</v>
      </c>
      <c r="C650" s="95" t="s">
        <v>7226</v>
      </c>
      <c r="D650" s="96" t="s">
        <v>7227</v>
      </c>
      <c r="E650" s="97"/>
      <c r="F650" s="97"/>
      <c r="G650" s="98" t="s">
        <v>7072</v>
      </c>
      <c r="H650" s="98" t="s">
        <v>4694</v>
      </c>
      <c r="I650" s="103">
        <v>8800040082023</v>
      </c>
      <c r="J650" s="100">
        <v>45198</v>
      </c>
      <c r="K650" s="82"/>
      <c r="L650" s="116"/>
    </row>
    <row r="651" spans="1:12" ht="15.75" customHeight="1">
      <c r="A651" s="84">
        <v>648</v>
      </c>
      <c r="B651" s="85" t="s">
        <v>29</v>
      </c>
      <c r="C651" s="86" t="s">
        <v>6981</v>
      </c>
      <c r="D651" s="87" t="s">
        <v>6982</v>
      </c>
      <c r="E651" s="88"/>
      <c r="F651" s="88"/>
      <c r="G651" s="89" t="s">
        <v>4548</v>
      </c>
      <c r="H651" s="89" t="s">
        <v>4549</v>
      </c>
      <c r="I651" s="90">
        <v>8800038032023</v>
      </c>
      <c r="J651" s="91">
        <v>45191</v>
      </c>
      <c r="K651" s="92"/>
      <c r="L651" s="93"/>
    </row>
    <row r="652" spans="1:12" ht="15.75" customHeight="1">
      <c r="A652" s="75">
        <v>649</v>
      </c>
      <c r="B652" s="94" t="s">
        <v>29</v>
      </c>
      <c r="C652" s="95" t="s">
        <v>7070</v>
      </c>
      <c r="D652" s="96" t="s">
        <v>7071</v>
      </c>
      <c r="E652" s="97"/>
      <c r="F652" s="97"/>
      <c r="G652" s="98" t="s">
        <v>7072</v>
      </c>
      <c r="H652" s="98" t="s">
        <v>4694</v>
      </c>
      <c r="I652" s="103">
        <v>8800039092023</v>
      </c>
      <c r="J652" s="100">
        <v>45196</v>
      </c>
      <c r="K652" s="82"/>
      <c r="L652" s="116"/>
    </row>
    <row r="653" spans="1:12" ht="15.75" customHeight="1">
      <c r="A653" s="84">
        <v>650</v>
      </c>
      <c r="B653" s="85" t="s">
        <v>29</v>
      </c>
      <c r="C653" s="86" t="s">
        <v>7068</v>
      </c>
      <c r="D653" s="87" t="s">
        <v>7069</v>
      </c>
      <c r="E653" s="88"/>
      <c r="F653" s="88"/>
      <c r="G653" s="89" t="s">
        <v>4343</v>
      </c>
      <c r="H653" s="89" t="s">
        <v>3227</v>
      </c>
      <c r="I653" s="104" t="s">
        <v>10349</v>
      </c>
      <c r="J653" s="91">
        <v>45196</v>
      </c>
      <c r="K653" s="85"/>
      <c r="L653" s="93"/>
    </row>
    <row r="654" spans="1:12" ht="15.75" customHeight="1">
      <c r="A654" s="75">
        <v>651</v>
      </c>
      <c r="B654" s="94" t="s">
        <v>29</v>
      </c>
      <c r="C654" s="95" t="s">
        <v>6898</v>
      </c>
      <c r="D654" s="96" t="s">
        <v>6899</v>
      </c>
      <c r="E654" s="149"/>
      <c r="F654" s="149"/>
      <c r="G654" s="98" t="s">
        <v>6900</v>
      </c>
      <c r="H654" s="98" t="s">
        <v>4694</v>
      </c>
      <c r="I654" s="99" t="s">
        <v>10350</v>
      </c>
      <c r="J654" s="100">
        <v>45189</v>
      </c>
      <c r="K654" s="94"/>
      <c r="L654" s="116"/>
    </row>
    <row r="655" spans="1:12" ht="15.75" customHeight="1">
      <c r="A655" s="84">
        <v>652</v>
      </c>
      <c r="B655" s="85" t="s">
        <v>29</v>
      </c>
      <c r="C655" s="86" t="s">
        <v>6928</v>
      </c>
      <c r="D655" s="87" t="s">
        <v>6929</v>
      </c>
      <c r="E655" s="88"/>
      <c r="F655" s="88"/>
      <c r="G655" s="89" t="s">
        <v>6930</v>
      </c>
      <c r="H655" s="89" t="s">
        <v>4694</v>
      </c>
      <c r="I655" s="90">
        <v>8800037372023</v>
      </c>
      <c r="J655" s="91">
        <v>45190</v>
      </c>
      <c r="K655" s="92"/>
      <c r="L655" s="93"/>
    </row>
    <row r="656" spans="1:12" ht="15.75" customHeight="1">
      <c r="A656" s="75">
        <v>653</v>
      </c>
      <c r="B656" s="94" t="s">
        <v>29</v>
      </c>
      <c r="C656" s="95" t="s">
        <v>6845</v>
      </c>
      <c r="D656" s="96" t="s">
        <v>6846</v>
      </c>
      <c r="E656" s="97"/>
      <c r="F656" s="97"/>
      <c r="G656" s="98" t="s">
        <v>6847</v>
      </c>
      <c r="H656" s="98" t="s">
        <v>4694</v>
      </c>
      <c r="I656" s="103">
        <v>8800036482023</v>
      </c>
      <c r="J656" s="100">
        <v>45188</v>
      </c>
      <c r="K656" s="82"/>
      <c r="L656" s="116"/>
    </row>
    <row r="657" spans="1:12" ht="15.75" customHeight="1">
      <c r="A657" s="84">
        <v>654</v>
      </c>
      <c r="B657" s="85" t="s">
        <v>29</v>
      </c>
      <c r="C657" s="86" t="s">
        <v>6931</v>
      </c>
      <c r="D657" s="87" t="s">
        <v>6932</v>
      </c>
      <c r="E657" s="88"/>
      <c r="F657" s="88"/>
      <c r="G657" s="89" t="s">
        <v>6933</v>
      </c>
      <c r="H657" s="89" t="s">
        <v>3227</v>
      </c>
      <c r="I657" s="90">
        <v>8800037812023</v>
      </c>
      <c r="J657" s="91">
        <v>45190</v>
      </c>
      <c r="K657" s="92"/>
      <c r="L657" s="93"/>
    </row>
    <row r="658" spans="1:12" ht="15.75" customHeight="1">
      <c r="A658" s="75">
        <v>655</v>
      </c>
      <c r="B658" s="94" t="s">
        <v>29</v>
      </c>
      <c r="C658" s="95" t="s">
        <v>6906</v>
      </c>
      <c r="D658" s="96" t="s">
        <v>6907</v>
      </c>
      <c r="E658" s="97"/>
      <c r="F658" s="97"/>
      <c r="G658" s="98" t="s">
        <v>4343</v>
      </c>
      <c r="H658" s="98" t="s">
        <v>3227</v>
      </c>
      <c r="I658" s="103">
        <v>8800037122023</v>
      </c>
      <c r="J658" s="100">
        <v>45189</v>
      </c>
      <c r="K658" s="82"/>
      <c r="L658" s="116"/>
    </row>
    <row r="659" spans="1:12" ht="15.75" customHeight="1">
      <c r="A659" s="84">
        <v>656</v>
      </c>
      <c r="B659" s="85" t="s">
        <v>29</v>
      </c>
      <c r="C659" s="86" t="s">
        <v>6840</v>
      </c>
      <c r="D659" s="87" t="s">
        <v>6841</v>
      </c>
      <c r="E659" s="88"/>
      <c r="F659" s="88"/>
      <c r="G659" s="89" t="s">
        <v>4548</v>
      </c>
      <c r="H659" s="89" t="s">
        <v>4549</v>
      </c>
      <c r="I659" s="90">
        <v>8800036622023</v>
      </c>
      <c r="J659" s="91">
        <v>45188</v>
      </c>
      <c r="K659" s="92"/>
      <c r="L659" s="93"/>
    </row>
    <row r="660" spans="1:12" ht="15.75" customHeight="1">
      <c r="A660" s="75">
        <v>657</v>
      </c>
      <c r="B660" s="94" t="s">
        <v>29</v>
      </c>
      <c r="C660" s="95" t="s">
        <v>7319</v>
      </c>
      <c r="D660" s="96" t="s">
        <v>7320</v>
      </c>
      <c r="E660" s="97"/>
      <c r="F660" s="97"/>
      <c r="G660" s="98" t="s">
        <v>6844</v>
      </c>
      <c r="H660" s="98" t="s">
        <v>4694</v>
      </c>
      <c r="I660" s="103">
        <v>8800041032023</v>
      </c>
      <c r="J660" s="100">
        <v>45202</v>
      </c>
      <c r="K660" s="82"/>
      <c r="L660" s="116"/>
    </row>
    <row r="661" spans="1:12" ht="15.75" customHeight="1">
      <c r="A661" s="84">
        <v>658</v>
      </c>
      <c r="B661" s="85" t="s">
        <v>29</v>
      </c>
      <c r="C661" s="86" t="s">
        <v>7457</v>
      </c>
      <c r="D661" s="87" t="s">
        <v>7458</v>
      </c>
      <c r="E661" s="88"/>
      <c r="F661" s="88"/>
      <c r="G661" s="89" t="s">
        <v>7459</v>
      </c>
      <c r="H661" s="89" t="s">
        <v>3476</v>
      </c>
      <c r="I661" s="104" t="s">
        <v>10351</v>
      </c>
      <c r="J661" s="91">
        <v>45204</v>
      </c>
      <c r="K661" s="85"/>
      <c r="L661" s="93"/>
    </row>
    <row r="662" spans="1:12" ht="15.75" customHeight="1">
      <c r="A662" s="75">
        <v>659</v>
      </c>
      <c r="B662" s="94" t="s">
        <v>29</v>
      </c>
      <c r="C662" s="95" t="s">
        <v>6983</v>
      </c>
      <c r="D662" s="96" t="s">
        <v>6984</v>
      </c>
      <c r="E662" s="149"/>
      <c r="F662" s="149"/>
      <c r="G662" s="98" t="s">
        <v>6459</v>
      </c>
      <c r="H662" s="98" t="s">
        <v>3066</v>
      </c>
      <c r="I662" s="99" t="s">
        <v>10352</v>
      </c>
      <c r="J662" s="100">
        <v>45191</v>
      </c>
      <c r="K662" s="94"/>
      <c r="L662" s="116"/>
    </row>
    <row r="663" spans="1:12" ht="15.75" customHeight="1">
      <c r="A663" s="84">
        <v>660</v>
      </c>
      <c r="B663" s="85" t="s">
        <v>29</v>
      </c>
      <c r="C663" s="86" t="s">
        <v>7316</v>
      </c>
      <c r="D663" s="87" t="s">
        <v>7317</v>
      </c>
      <c r="E663" s="88"/>
      <c r="F663" s="88"/>
      <c r="G663" s="89" t="s">
        <v>7318</v>
      </c>
      <c r="H663" s="89" t="s">
        <v>4694</v>
      </c>
      <c r="I663" s="90">
        <v>8800041422023</v>
      </c>
      <c r="J663" s="91">
        <v>45202</v>
      </c>
      <c r="K663" s="92"/>
      <c r="L663" s="93"/>
    </row>
    <row r="664" spans="1:12" ht="15.75" customHeight="1">
      <c r="A664" s="75">
        <v>661</v>
      </c>
      <c r="B664" s="94" t="s">
        <v>29</v>
      </c>
      <c r="C664" s="95" t="s">
        <v>7415</v>
      </c>
      <c r="D664" s="96" t="s">
        <v>7416</v>
      </c>
      <c r="E664" s="97"/>
      <c r="F664" s="97"/>
      <c r="G664" s="98" t="s">
        <v>7417</v>
      </c>
      <c r="H664" s="98" t="s">
        <v>4549</v>
      </c>
      <c r="I664" s="103">
        <v>8800041492023</v>
      </c>
      <c r="J664" s="100">
        <v>45203</v>
      </c>
      <c r="K664" s="82"/>
      <c r="L664" s="116"/>
    </row>
    <row r="665" spans="1:12" ht="15.75" customHeight="1">
      <c r="A665" s="84">
        <v>662</v>
      </c>
      <c r="B665" s="85" t="s">
        <v>29</v>
      </c>
      <c r="C665" s="86" t="s">
        <v>7038</v>
      </c>
      <c r="D665" s="87" t="s">
        <v>7039</v>
      </c>
      <c r="E665" s="88"/>
      <c r="F665" s="88"/>
      <c r="G665" s="89" t="s">
        <v>7040</v>
      </c>
      <c r="H665" s="89" t="s">
        <v>4694</v>
      </c>
      <c r="I665" s="90">
        <v>8800038642023</v>
      </c>
      <c r="J665" s="91">
        <v>45195</v>
      </c>
      <c r="K665" s="92"/>
      <c r="L665" s="93"/>
    </row>
    <row r="666" spans="1:12" ht="15.75" customHeight="1">
      <c r="A666" s="75">
        <v>663</v>
      </c>
      <c r="B666" s="94" t="s">
        <v>29</v>
      </c>
      <c r="C666" s="95" t="s">
        <v>7268</v>
      </c>
      <c r="D666" s="96" t="s">
        <v>7269</v>
      </c>
      <c r="E666" s="97"/>
      <c r="F666" s="97"/>
      <c r="G666" s="98" t="s">
        <v>7072</v>
      </c>
      <c r="H666" s="98" t="s">
        <v>4694</v>
      </c>
      <c r="I666" s="103">
        <v>8800040742023</v>
      </c>
      <c r="J666" s="100">
        <v>45201</v>
      </c>
      <c r="K666" s="82"/>
      <c r="L666" s="116"/>
    </row>
    <row r="667" spans="1:12" ht="15.75" customHeight="1">
      <c r="A667" s="84">
        <v>664</v>
      </c>
      <c r="B667" s="85" t="s">
        <v>29</v>
      </c>
      <c r="C667" s="86" t="s">
        <v>7412</v>
      </c>
      <c r="D667" s="87" t="s">
        <v>7413</v>
      </c>
      <c r="E667" s="88"/>
      <c r="F667" s="88"/>
      <c r="G667" s="89" t="s">
        <v>7414</v>
      </c>
      <c r="H667" s="89" t="s">
        <v>4694</v>
      </c>
      <c r="I667" s="90">
        <v>8800041482023</v>
      </c>
      <c r="J667" s="91">
        <v>45203</v>
      </c>
      <c r="K667" s="92"/>
      <c r="L667" s="93"/>
    </row>
    <row r="668" spans="1:12" ht="15.75" customHeight="1">
      <c r="A668" s="75">
        <v>665</v>
      </c>
      <c r="B668" s="94" t="s">
        <v>29</v>
      </c>
      <c r="C668" s="95" t="s">
        <v>7418</v>
      </c>
      <c r="D668" s="96" t="s">
        <v>7419</v>
      </c>
      <c r="E668" s="97"/>
      <c r="F668" s="97"/>
      <c r="G668" s="98" t="s">
        <v>7420</v>
      </c>
      <c r="H668" s="98" t="s">
        <v>4694</v>
      </c>
      <c r="I668" s="103">
        <v>8800041502023</v>
      </c>
      <c r="J668" s="100">
        <v>45203</v>
      </c>
      <c r="K668" s="82"/>
      <c r="L668" s="116"/>
    </row>
    <row r="669" spans="1:12" ht="15.75" customHeight="1">
      <c r="A669" s="84">
        <v>666</v>
      </c>
      <c r="B669" s="85" t="s">
        <v>29</v>
      </c>
      <c r="C669" s="86" t="s">
        <v>7700</v>
      </c>
      <c r="D669" s="87" t="s">
        <v>7701</v>
      </c>
      <c r="E669" s="88"/>
      <c r="F669" s="88"/>
      <c r="G669" s="89" t="s">
        <v>7702</v>
      </c>
      <c r="H669" s="89" t="s">
        <v>4694</v>
      </c>
      <c r="I669" s="104" t="s">
        <v>10353</v>
      </c>
      <c r="J669" s="91">
        <v>45215</v>
      </c>
      <c r="K669" s="85"/>
      <c r="L669" s="93"/>
    </row>
    <row r="670" spans="1:12" ht="15.75" customHeight="1">
      <c r="A670" s="75">
        <v>667</v>
      </c>
      <c r="B670" s="94" t="s">
        <v>29</v>
      </c>
      <c r="C670" s="95" t="s">
        <v>7795</v>
      </c>
      <c r="D670" s="96" t="s">
        <v>7796</v>
      </c>
      <c r="E670" s="149"/>
      <c r="F670" s="149"/>
      <c r="G670" s="98" t="s">
        <v>7797</v>
      </c>
      <c r="H670" s="98" t="s">
        <v>4694</v>
      </c>
      <c r="I670" s="99" t="s">
        <v>10354</v>
      </c>
      <c r="J670" s="100">
        <v>45225</v>
      </c>
      <c r="K670" s="94"/>
      <c r="L670" s="116"/>
    </row>
    <row r="671" spans="1:12" ht="15.75" customHeight="1">
      <c r="A671" s="84">
        <v>668</v>
      </c>
      <c r="B671" s="85" t="s">
        <v>29</v>
      </c>
      <c r="C671" s="86" t="s">
        <v>7230</v>
      </c>
      <c r="D671" s="87" t="s">
        <v>7231</v>
      </c>
      <c r="E671" s="88"/>
      <c r="F671" s="88"/>
      <c r="G671" s="89" t="s">
        <v>6933</v>
      </c>
      <c r="H671" s="89" t="s">
        <v>3227</v>
      </c>
      <c r="I671" s="90">
        <v>8800040302023</v>
      </c>
      <c r="J671" s="91">
        <v>45198</v>
      </c>
      <c r="K671" s="92"/>
      <c r="L671" s="93"/>
    </row>
    <row r="672" spans="1:12" ht="15.75" customHeight="1">
      <c r="A672" s="75">
        <v>669</v>
      </c>
      <c r="B672" s="94" t="s">
        <v>29</v>
      </c>
      <c r="C672" s="95" t="s">
        <v>7592</v>
      </c>
      <c r="D672" s="96" t="s">
        <v>3275</v>
      </c>
      <c r="E672" s="97"/>
      <c r="F672" s="97"/>
      <c r="G672" s="98" t="s">
        <v>3273</v>
      </c>
      <c r="H672" s="98" t="s">
        <v>3227</v>
      </c>
      <c r="I672" s="103">
        <v>8800043042023</v>
      </c>
      <c r="J672" s="100">
        <v>45209</v>
      </c>
      <c r="K672" s="82"/>
      <c r="L672" s="116"/>
    </row>
    <row r="673" spans="1:12" ht="15.75" customHeight="1">
      <c r="A673" s="84">
        <v>670</v>
      </c>
      <c r="B673" s="85" t="s">
        <v>29</v>
      </c>
      <c r="C673" s="86" t="s">
        <v>4349</v>
      </c>
      <c r="D673" s="87" t="s">
        <v>4350</v>
      </c>
      <c r="E673" s="88"/>
      <c r="F673" s="88"/>
      <c r="G673" s="89" t="s">
        <v>4343</v>
      </c>
      <c r="H673" s="89" t="s">
        <v>3227</v>
      </c>
      <c r="I673" s="90">
        <v>8800017972023</v>
      </c>
      <c r="J673" s="91">
        <v>45138</v>
      </c>
      <c r="K673" s="92"/>
      <c r="L673" s="93"/>
    </row>
    <row r="674" spans="1:12" ht="15.75" customHeight="1">
      <c r="A674" s="75">
        <v>671</v>
      </c>
      <c r="B674" s="94" t="s">
        <v>29</v>
      </c>
      <c r="C674" s="95" t="s">
        <v>3292</v>
      </c>
      <c r="D674" s="96" t="s">
        <v>3293</v>
      </c>
      <c r="E674" s="97"/>
      <c r="F674" s="97"/>
      <c r="G674" s="98" t="s">
        <v>21</v>
      </c>
      <c r="H674" s="98" t="s">
        <v>41</v>
      </c>
      <c r="I674" s="103">
        <v>8800010432023</v>
      </c>
      <c r="J674" s="100">
        <v>45121</v>
      </c>
      <c r="K674" s="82"/>
      <c r="L674" s="116"/>
    </row>
    <row r="675" spans="1:12" ht="15.75" customHeight="1">
      <c r="A675" s="84">
        <v>672</v>
      </c>
      <c r="B675" s="85" t="s">
        <v>29</v>
      </c>
      <c r="C675" s="86" t="s">
        <v>4849</v>
      </c>
      <c r="D675" s="87" t="s">
        <v>4850</v>
      </c>
      <c r="E675" s="88"/>
      <c r="F675" s="88"/>
      <c r="G675" s="89" t="s">
        <v>4343</v>
      </c>
      <c r="H675" s="89" t="s">
        <v>3227</v>
      </c>
      <c r="I675" s="90">
        <v>8800020802023</v>
      </c>
      <c r="J675" s="91">
        <v>45142</v>
      </c>
      <c r="K675" s="92"/>
      <c r="L675" s="93"/>
    </row>
    <row r="676" spans="1:12" ht="15.75" customHeight="1">
      <c r="A676" s="75">
        <v>673</v>
      </c>
      <c r="B676" s="94" t="s">
        <v>29</v>
      </c>
      <c r="C676" s="95" t="s">
        <v>3282</v>
      </c>
      <c r="D676" s="96" t="s">
        <v>3280</v>
      </c>
      <c r="E676" s="97"/>
      <c r="F676" s="97"/>
      <c r="G676" s="98" t="s">
        <v>3273</v>
      </c>
      <c r="H676" s="98" t="s">
        <v>3227</v>
      </c>
      <c r="I676" s="103">
        <v>8800010252023</v>
      </c>
      <c r="J676" s="100">
        <v>45121</v>
      </c>
      <c r="K676" s="82"/>
      <c r="L676" s="116"/>
    </row>
    <row r="677" spans="1:12" ht="15.75" customHeight="1">
      <c r="A677" s="84">
        <v>674</v>
      </c>
      <c r="B677" s="85" t="s">
        <v>29</v>
      </c>
      <c r="C677" s="86" t="s">
        <v>3576</v>
      </c>
      <c r="D677" s="87" t="s">
        <v>3577</v>
      </c>
      <c r="E677" s="88"/>
      <c r="F677" s="88"/>
      <c r="G677" s="89" t="s">
        <v>3578</v>
      </c>
      <c r="H677" s="89" t="s">
        <v>3476</v>
      </c>
      <c r="I677" s="104" t="s">
        <v>10355</v>
      </c>
      <c r="J677" s="91">
        <v>45127</v>
      </c>
      <c r="K677" s="85"/>
      <c r="L677" s="93"/>
    </row>
    <row r="678" spans="1:12" ht="15.75" customHeight="1">
      <c r="A678" s="75">
        <v>675</v>
      </c>
      <c r="B678" s="94" t="s">
        <v>29</v>
      </c>
      <c r="C678" s="95" t="s">
        <v>3278</v>
      </c>
      <c r="D678" s="96" t="s">
        <v>3277</v>
      </c>
      <c r="E678" s="149"/>
      <c r="F678" s="149"/>
      <c r="G678" s="98" t="s">
        <v>3273</v>
      </c>
      <c r="H678" s="98" t="s">
        <v>3227</v>
      </c>
      <c r="I678" s="99" t="s">
        <v>10356</v>
      </c>
      <c r="J678" s="100">
        <v>45121</v>
      </c>
      <c r="K678" s="94"/>
      <c r="L678" s="116"/>
    </row>
    <row r="679" spans="1:12" ht="15.75" customHeight="1">
      <c r="A679" s="84">
        <v>676</v>
      </c>
      <c r="B679" s="85" t="s">
        <v>29</v>
      </c>
      <c r="C679" s="86" t="s">
        <v>3395</v>
      </c>
      <c r="D679" s="87" t="s">
        <v>3275</v>
      </c>
      <c r="E679" s="88"/>
      <c r="F679" s="88"/>
      <c r="G679" s="89" t="s">
        <v>3273</v>
      </c>
      <c r="H679" s="89" t="s">
        <v>3227</v>
      </c>
      <c r="I679" s="90">
        <v>8800010992023</v>
      </c>
      <c r="J679" s="91">
        <v>45125</v>
      </c>
      <c r="K679" s="92"/>
      <c r="L679" s="93"/>
    </row>
    <row r="680" spans="1:12" ht="15.75" customHeight="1">
      <c r="A680" s="75">
        <v>677</v>
      </c>
      <c r="B680" s="94" t="s">
        <v>29</v>
      </c>
      <c r="C680" s="95" t="s">
        <v>3579</v>
      </c>
      <c r="D680" s="96" t="s">
        <v>3280</v>
      </c>
      <c r="E680" s="97"/>
      <c r="F680" s="97"/>
      <c r="G680" s="98" t="s">
        <v>3273</v>
      </c>
      <c r="H680" s="98" t="s">
        <v>3227</v>
      </c>
      <c r="I680" s="103">
        <v>8800012502023</v>
      </c>
      <c r="J680" s="100">
        <v>45127</v>
      </c>
      <c r="K680" s="82"/>
      <c r="L680" s="116"/>
    </row>
    <row r="681" spans="1:12" ht="15.75" customHeight="1">
      <c r="A681" s="84">
        <v>678</v>
      </c>
      <c r="B681" s="85" t="s">
        <v>29</v>
      </c>
      <c r="C681" s="86" t="s">
        <v>5305</v>
      </c>
      <c r="D681" s="87" t="s">
        <v>5306</v>
      </c>
      <c r="E681" s="88"/>
      <c r="F681" s="88"/>
      <c r="G681" s="89" t="s">
        <v>3288</v>
      </c>
      <c r="H681" s="89" t="s">
        <v>3476</v>
      </c>
      <c r="I681" s="90">
        <v>8800024582023</v>
      </c>
      <c r="J681" s="91">
        <v>45153</v>
      </c>
      <c r="K681" s="92"/>
      <c r="L681" s="93"/>
    </row>
    <row r="682" spans="1:12" ht="15.75" customHeight="1">
      <c r="A682" s="75">
        <v>679</v>
      </c>
      <c r="B682" s="94" t="s">
        <v>29</v>
      </c>
      <c r="C682" s="95" t="s">
        <v>4447</v>
      </c>
      <c r="D682" s="96" t="s">
        <v>4448</v>
      </c>
      <c r="E682" s="97"/>
      <c r="F682" s="97"/>
      <c r="G682" s="98" t="s">
        <v>4343</v>
      </c>
      <c r="H682" s="98" t="s">
        <v>3227</v>
      </c>
      <c r="I682" s="103">
        <v>8800018522023</v>
      </c>
      <c r="J682" s="100">
        <v>45139</v>
      </c>
      <c r="K682" s="82"/>
      <c r="L682" s="116"/>
    </row>
    <row r="683" spans="1:12" ht="15.75" customHeight="1">
      <c r="A683" s="84">
        <v>680</v>
      </c>
      <c r="B683" s="85" t="s">
        <v>29</v>
      </c>
      <c r="C683" s="86" t="s">
        <v>4553</v>
      </c>
      <c r="D683" s="87" t="s">
        <v>4554</v>
      </c>
      <c r="E683" s="88"/>
      <c r="F683" s="88"/>
      <c r="G683" s="89" t="s">
        <v>4343</v>
      </c>
      <c r="H683" s="89" t="s">
        <v>3227</v>
      </c>
      <c r="I683" s="90">
        <v>8800018652023</v>
      </c>
      <c r="J683" s="91">
        <v>45140</v>
      </c>
      <c r="K683" s="92"/>
      <c r="L683" s="93"/>
    </row>
    <row r="684" spans="1:12" ht="15.75" customHeight="1">
      <c r="A684" s="75">
        <v>681</v>
      </c>
      <c r="B684" s="94" t="s">
        <v>29</v>
      </c>
      <c r="C684" s="95" t="s">
        <v>3274</v>
      </c>
      <c r="D684" s="96" t="s">
        <v>3275</v>
      </c>
      <c r="E684" s="97"/>
      <c r="F684" s="97"/>
      <c r="G684" s="98" t="s">
        <v>3273</v>
      </c>
      <c r="H684" s="98" t="s">
        <v>3227</v>
      </c>
      <c r="I684" s="103">
        <v>8800010172023</v>
      </c>
      <c r="J684" s="100">
        <v>45121</v>
      </c>
      <c r="K684" s="82"/>
      <c r="L684" s="116"/>
    </row>
    <row r="685" spans="1:12" ht="15.75" customHeight="1">
      <c r="A685" s="84">
        <v>682</v>
      </c>
      <c r="B685" s="85" t="s">
        <v>29</v>
      </c>
      <c r="C685" s="86" t="s">
        <v>5127</v>
      </c>
      <c r="D685" s="87" t="s">
        <v>5128</v>
      </c>
      <c r="E685" s="88"/>
      <c r="F685" s="88"/>
      <c r="G685" s="89" t="s">
        <v>4343</v>
      </c>
      <c r="H685" s="89" t="s">
        <v>3227</v>
      </c>
      <c r="I685" s="104" t="s">
        <v>10357</v>
      </c>
      <c r="J685" s="91">
        <v>45148</v>
      </c>
      <c r="K685" s="85"/>
      <c r="L685" s="93"/>
    </row>
    <row r="686" spans="1:12" ht="15.75" customHeight="1">
      <c r="A686" s="75">
        <v>683</v>
      </c>
      <c r="B686" s="94" t="s">
        <v>29</v>
      </c>
      <c r="C686" s="95" t="s">
        <v>5507</v>
      </c>
      <c r="D686" s="96" t="s">
        <v>4120</v>
      </c>
      <c r="E686" s="149"/>
      <c r="F686" s="149"/>
      <c r="G686" s="98" t="s">
        <v>4121</v>
      </c>
      <c r="H686" s="98" t="s">
        <v>3476</v>
      </c>
      <c r="I686" s="99" t="s">
        <v>10358</v>
      </c>
      <c r="J686" s="100">
        <v>45155</v>
      </c>
      <c r="K686" s="94"/>
      <c r="L686" s="116"/>
    </row>
    <row r="687" spans="1:12" ht="15.75" customHeight="1">
      <c r="A687" s="84">
        <v>684</v>
      </c>
      <c r="B687" s="85" t="s">
        <v>29</v>
      </c>
      <c r="C687" s="86" t="s">
        <v>4550</v>
      </c>
      <c r="D687" s="87" t="s">
        <v>4551</v>
      </c>
      <c r="E687" s="88"/>
      <c r="F687" s="88"/>
      <c r="G687" s="89" t="s">
        <v>4552</v>
      </c>
      <c r="H687" s="89" t="s">
        <v>4549</v>
      </c>
      <c r="I687" s="90">
        <v>8800019462023</v>
      </c>
      <c r="J687" s="91">
        <v>45140</v>
      </c>
      <c r="K687" s="92"/>
      <c r="L687" s="93"/>
    </row>
    <row r="688" spans="1:12" ht="15.75" customHeight="1">
      <c r="A688" s="75">
        <v>685</v>
      </c>
      <c r="B688" s="94" t="s">
        <v>29</v>
      </c>
      <c r="C688" s="95" t="s">
        <v>3284</v>
      </c>
      <c r="D688" s="96" t="s">
        <v>3272</v>
      </c>
      <c r="E688" s="97"/>
      <c r="F688" s="97"/>
      <c r="G688" s="98" t="s">
        <v>3273</v>
      </c>
      <c r="H688" s="98" t="s">
        <v>3227</v>
      </c>
      <c r="I688" s="103">
        <v>8800010302023</v>
      </c>
      <c r="J688" s="100">
        <v>45121</v>
      </c>
      <c r="K688" s="82"/>
      <c r="L688" s="116"/>
    </row>
    <row r="689" spans="1:12" ht="15.75" customHeight="1">
      <c r="A689" s="84">
        <v>686</v>
      </c>
      <c r="B689" s="85" t="s">
        <v>29</v>
      </c>
      <c r="C689" s="86" t="s">
        <v>4359</v>
      </c>
      <c r="D689" s="87" t="s">
        <v>4360</v>
      </c>
      <c r="E689" s="88"/>
      <c r="F689" s="88"/>
      <c r="G689" s="89" t="s">
        <v>4343</v>
      </c>
      <c r="H689" s="89" t="s">
        <v>3227</v>
      </c>
      <c r="I689" s="90">
        <v>8800017422023</v>
      </c>
      <c r="J689" s="91">
        <v>45138</v>
      </c>
      <c r="K689" s="92"/>
      <c r="L689" s="93"/>
    </row>
    <row r="690" spans="1:12" ht="15.75" customHeight="1">
      <c r="A690" s="75">
        <v>687</v>
      </c>
      <c r="B690" s="94" t="s">
        <v>29</v>
      </c>
      <c r="C690" s="95" t="s">
        <v>5505</v>
      </c>
      <c r="D690" s="96" t="s">
        <v>5506</v>
      </c>
      <c r="E690" s="97"/>
      <c r="F690" s="97"/>
      <c r="G690" s="98" t="s">
        <v>4121</v>
      </c>
      <c r="H690" s="98" t="s">
        <v>3476</v>
      </c>
      <c r="I690" s="103">
        <v>8800025982023</v>
      </c>
      <c r="J690" s="100">
        <v>45155</v>
      </c>
      <c r="K690" s="82"/>
      <c r="L690" s="116"/>
    </row>
    <row r="691" spans="1:12" ht="15.75" customHeight="1">
      <c r="A691" s="84">
        <v>688</v>
      </c>
      <c r="B691" s="85" t="s">
        <v>29</v>
      </c>
      <c r="C691" s="86" t="s">
        <v>5797</v>
      </c>
      <c r="D691" s="87" t="s">
        <v>5798</v>
      </c>
      <c r="E691" s="88"/>
      <c r="F691" s="88"/>
      <c r="G691" s="89" t="s">
        <v>3065</v>
      </c>
      <c r="H691" s="89" t="s">
        <v>60</v>
      </c>
      <c r="I691" s="90">
        <v>8800028242023</v>
      </c>
      <c r="J691" s="91">
        <v>45161</v>
      </c>
      <c r="K691" s="92"/>
      <c r="L691" s="93"/>
    </row>
    <row r="692" spans="1:12" ht="15.75" customHeight="1">
      <c r="A692" s="75">
        <v>689</v>
      </c>
      <c r="B692" s="94" t="s">
        <v>29</v>
      </c>
      <c r="C692" s="95" t="s">
        <v>5793</v>
      </c>
      <c r="D692" s="96" t="s">
        <v>5794</v>
      </c>
      <c r="E692" s="97"/>
      <c r="F692" s="97"/>
      <c r="G692" s="98" t="s">
        <v>5795</v>
      </c>
      <c r="H692" s="98" t="s">
        <v>5796</v>
      </c>
      <c r="I692" s="103">
        <v>8800028202023</v>
      </c>
      <c r="J692" s="100">
        <v>45161</v>
      </c>
      <c r="K692" s="82"/>
      <c r="L692" s="116"/>
    </row>
    <row r="693" spans="1:12" ht="15.75" customHeight="1">
      <c r="A693" s="84">
        <v>690</v>
      </c>
      <c r="B693" s="85" t="s">
        <v>29</v>
      </c>
      <c r="C693" s="86" t="s">
        <v>3574</v>
      </c>
      <c r="D693" s="87" t="s">
        <v>3575</v>
      </c>
      <c r="E693" s="88"/>
      <c r="F693" s="88"/>
      <c r="G693" s="89" t="s">
        <v>21</v>
      </c>
      <c r="H693" s="89" t="s">
        <v>41</v>
      </c>
      <c r="I693" s="104" t="s">
        <v>10359</v>
      </c>
      <c r="J693" s="91">
        <v>45127</v>
      </c>
      <c r="K693" s="85"/>
      <c r="L693" s="93"/>
    </row>
    <row r="694" spans="1:12" ht="15.75" customHeight="1">
      <c r="A694" s="75">
        <v>691</v>
      </c>
      <c r="B694" s="94" t="s">
        <v>29</v>
      </c>
      <c r="C694" s="95" t="s">
        <v>4691</v>
      </c>
      <c r="D694" s="96" t="s">
        <v>4692</v>
      </c>
      <c r="E694" s="149"/>
      <c r="F694" s="149"/>
      <c r="G694" s="98" t="s">
        <v>4693</v>
      </c>
      <c r="H694" s="98" t="s">
        <v>4694</v>
      </c>
      <c r="I694" s="99" t="s">
        <v>10360</v>
      </c>
      <c r="J694" s="100">
        <v>45141</v>
      </c>
      <c r="K694" s="94"/>
      <c r="L694" s="116"/>
    </row>
    <row r="695" spans="1:12" ht="15.75" customHeight="1">
      <c r="A695" s="84">
        <v>692</v>
      </c>
      <c r="B695" s="85" t="s">
        <v>29</v>
      </c>
      <c r="C695" s="86" t="s">
        <v>5805</v>
      </c>
      <c r="D695" s="87" t="s">
        <v>5806</v>
      </c>
      <c r="E695" s="88"/>
      <c r="F695" s="88"/>
      <c r="G695" s="89" t="s">
        <v>3065</v>
      </c>
      <c r="H695" s="89" t="s">
        <v>60</v>
      </c>
      <c r="I695" s="90">
        <v>8800028302023</v>
      </c>
      <c r="J695" s="91">
        <v>45161</v>
      </c>
      <c r="K695" s="92"/>
      <c r="L695" s="93"/>
    </row>
    <row r="696" spans="1:12" ht="15.75" customHeight="1">
      <c r="A696" s="75">
        <v>693</v>
      </c>
      <c r="B696" s="94" t="s">
        <v>29</v>
      </c>
      <c r="C696" s="95" t="s">
        <v>4346</v>
      </c>
      <c r="D696" s="96" t="s">
        <v>4347</v>
      </c>
      <c r="E696" s="97"/>
      <c r="F696" s="97"/>
      <c r="G696" s="98" t="s">
        <v>4343</v>
      </c>
      <c r="H696" s="98" t="s">
        <v>3227</v>
      </c>
      <c r="I696" s="103">
        <v>8800017912023</v>
      </c>
      <c r="J696" s="100">
        <v>45138</v>
      </c>
      <c r="K696" s="82"/>
      <c r="L696" s="116"/>
    </row>
    <row r="697" spans="1:12" ht="15.75" customHeight="1">
      <c r="A697" s="84">
        <v>694</v>
      </c>
      <c r="B697" s="85" t="s">
        <v>29</v>
      </c>
      <c r="C697" s="86" t="s">
        <v>6023</v>
      </c>
      <c r="D697" s="87" t="s">
        <v>6024</v>
      </c>
      <c r="E697" s="88"/>
      <c r="F697" s="88"/>
      <c r="G697" s="89" t="s">
        <v>5795</v>
      </c>
      <c r="H697" s="89" t="s">
        <v>5796</v>
      </c>
      <c r="I697" s="90">
        <v>8800029852023</v>
      </c>
      <c r="J697" s="91">
        <v>45168</v>
      </c>
      <c r="K697" s="92"/>
      <c r="L697" s="93"/>
    </row>
    <row r="698" spans="1:12" ht="15.75" customHeight="1">
      <c r="A698" s="75">
        <v>695</v>
      </c>
      <c r="B698" s="94" t="s">
        <v>29</v>
      </c>
      <c r="C698" s="95" t="s">
        <v>5801</v>
      </c>
      <c r="D698" s="96" t="s">
        <v>5802</v>
      </c>
      <c r="E698" s="97"/>
      <c r="F698" s="97"/>
      <c r="G698" s="98" t="s">
        <v>3065</v>
      </c>
      <c r="H698" s="98" t="s">
        <v>60</v>
      </c>
      <c r="I698" s="103">
        <v>8800028282023</v>
      </c>
      <c r="J698" s="100">
        <v>45161</v>
      </c>
      <c r="K698" s="82"/>
      <c r="L698" s="116"/>
    </row>
    <row r="699" spans="1:12" ht="15.75" customHeight="1">
      <c r="A699" s="84">
        <v>696</v>
      </c>
      <c r="B699" s="85" t="s">
        <v>29</v>
      </c>
      <c r="C699" s="86" t="s">
        <v>4695</v>
      </c>
      <c r="D699" s="87" t="s">
        <v>4696</v>
      </c>
      <c r="E699" s="88"/>
      <c r="F699" s="88"/>
      <c r="G699" s="89" t="s">
        <v>4343</v>
      </c>
      <c r="H699" s="89" t="s">
        <v>3227</v>
      </c>
      <c r="I699" s="90">
        <v>8800019562023</v>
      </c>
      <c r="J699" s="91">
        <v>45141</v>
      </c>
      <c r="K699" s="92"/>
      <c r="L699" s="93"/>
    </row>
    <row r="700" spans="1:12" ht="15.75" customHeight="1">
      <c r="A700" s="75">
        <v>697</v>
      </c>
      <c r="B700" s="94" t="s">
        <v>29</v>
      </c>
      <c r="C700" s="95" t="s">
        <v>4701</v>
      </c>
      <c r="D700" s="96" t="s">
        <v>4702</v>
      </c>
      <c r="E700" s="97"/>
      <c r="F700" s="97"/>
      <c r="G700" s="98" t="s">
        <v>4343</v>
      </c>
      <c r="H700" s="98" t="s">
        <v>3227</v>
      </c>
      <c r="I700" s="103">
        <v>8800019572023</v>
      </c>
      <c r="J700" s="100">
        <v>45141</v>
      </c>
      <c r="K700" s="82"/>
      <c r="L700" s="116"/>
    </row>
    <row r="701" spans="1:12" ht="15.75" customHeight="1">
      <c r="A701" s="84">
        <v>698</v>
      </c>
      <c r="B701" s="85" t="s">
        <v>29</v>
      </c>
      <c r="C701" s="86" t="s">
        <v>6025</v>
      </c>
      <c r="D701" s="87" t="s">
        <v>6026</v>
      </c>
      <c r="E701" s="88"/>
      <c r="F701" s="88"/>
      <c r="G701" s="89" t="s">
        <v>4693</v>
      </c>
      <c r="H701" s="89" t="s">
        <v>4694</v>
      </c>
      <c r="I701" s="104" t="s">
        <v>10361</v>
      </c>
      <c r="J701" s="91">
        <v>45168</v>
      </c>
      <c r="K701" s="85"/>
      <c r="L701" s="93"/>
    </row>
    <row r="702" spans="1:12" ht="15.75" customHeight="1">
      <c r="A702" s="75">
        <v>699</v>
      </c>
      <c r="B702" s="94" t="s">
        <v>29</v>
      </c>
      <c r="C702" s="95" t="s">
        <v>5877</v>
      </c>
      <c r="D702" s="96" t="s">
        <v>3280</v>
      </c>
      <c r="E702" s="149"/>
      <c r="F702" s="149"/>
      <c r="G702" s="98" t="s">
        <v>3273</v>
      </c>
      <c r="H702" s="98" t="s">
        <v>3227</v>
      </c>
      <c r="I702" s="99" t="s">
        <v>10362</v>
      </c>
      <c r="J702" s="100">
        <v>45162</v>
      </c>
      <c r="K702" s="94"/>
      <c r="L702" s="116"/>
    </row>
    <row r="703" spans="1:12" ht="15.75" customHeight="1">
      <c r="A703" s="84">
        <v>700</v>
      </c>
      <c r="B703" s="85" t="s">
        <v>29</v>
      </c>
      <c r="C703" s="86" t="s">
        <v>5803</v>
      </c>
      <c r="D703" s="87" t="s">
        <v>5804</v>
      </c>
      <c r="E703" s="88"/>
      <c r="F703" s="88"/>
      <c r="G703" s="89" t="s">
        <v>3065</v>
      </c>
      <c r="H703" s="89" t="s">
        <v>60</v>
      </c>
      <c r="I703" s="90">
        <v>8800028292023</v>
      </c>
      <c r="J703" s="91">
        <v>45161</v>
      </c>
      <c r="K703" s="92"/>
      <c r="L703" s="93"/>
    </row>
    <row r="704" spans="1:12" ht="15.75" customHeight="1">
      <c r="A704" s="75">
        <v>701</v>
      </c>
      <c r="B704" s="94" t="s">
        <v>29</v>
      </c>
      <c r="C704" s="95" t="s">
        <v>3474</v>
      </c>
      <c r="D704" s="96" t="s">
        <v>3475</v>
      </c>
      <c r="E704" s="97"/>
      <c r="F704" s="97"/>
      <c r="G704" s="98" t="s">
        <v>3288</v>
      </c>
      <c r="H704" s="98" t="s">
        <v>3476</v>
      </c>
      <c r="I704" s="103">
        <v>8800011502023</v>
      </c>
      <c r="J704" s="100">
        <v>45126</v>
      </c>
      <c r="K704" s="82"/>
      <c r="L704" s="116"/>
    </row>
    <row r="705" spans="1:12" ht="15.75" customHeight="1">
      <c r="A705" s="84">
        <v>702</v>
      </c>
      <c r="B705" s="85" t="s">
        <v>29</v>
      </c>
      <c r="C705" s="86" t="s">
        <v>4344</v>
      </c>
      <c r="D705" s="87" t="s">
        <v>4345</v>
      </c>
      <c r="E705" s="88"/>
      <c r="F705" s="88"/>
      <c r="G705" s="89" t="s">
        <v>4343</v>
      </c>
      <c r="H705" s="89" t="s">
        <v>3227</v>
      </c>
      <c r="I705" s="90">
        <v>8800017342023</v>
      </c>
      <c r="J705" s="91">
        <v>45138</v>
      </c>
      <c r="K705" s="92"/>
      <c r="L705" s="93"/>
    </row>
    <row r="706" spans="1:12" ht="15.75" customHeight="1">
      <c r="A706" s="75">
        <v>703</v>
      </c>
      <c r="B706" s="94" t="s">
        <v>72</v>
      </c>
      <c r="C706" s="95" t="s">
        <v>5408</v>
      </c>
      <c r="D706" s="96" t="s">
        <v>5409</v>
      </c>
      <c r="E706" s="97"/>
      <c r="F706" s="97"/>
      <c r="G706" s="98" t="s">
        <v>5405</v>
      </c>
      <c r="H706" s="98" t="s">
        <v>3248</v>
      </c>
      <c r="I706" s="103">
        <v>8800025442023</v>
      </c>
      <c r="J706" s="100">
        <v>45154</v>
      </c>
      <c r="K706" s="82"/>
      <c r="L706" s="116"/>
    </row>
    <row r="707" spans="1:12" ht="15.75" customHeight="1">
      <c r="A707" s="84">
        <v>704</v>
      </c>
      <c r="B707" s="85" t="s">
        <v>72</v>
      </c>
      <c r="C707" s="86" t="s">
        <v>6399</v>
      </c>
      <c r="D707" s="87" t="s">
        <v>6400</v>
      </c>
      <c r="E707" s="88"/>
      <c r="F707" s="88"/>
      <c r="G707" s="89" t="s">
        <v>6401</v>
      </c>
      <c r="H707" s="89" t="s">
        <v>6395</v>
      </c>
      <c r="I707" s="90">
        <v>8800032562023</v>
      </c>
      <c r="J707" s="91">
        <v>45175</v>
      </c>
      <c r="K707" s="92"/>
      <c r="L707" s="93"/>
    </row>
    <row r="708" spans="1:12" ht="15.75" customHeight="1">
      <c r="A708" s="75">
        <v>705</v>
      </c>
      <c r="B708" s="94" t="s">
        <v>72</v>
      </c>
      <c r="C708" s="95" t="s">
        <v>5725</v>
      </c>
      <c r="D708" s="96" t="s">
        <v>5726</v>
      </c>
      <c r="E708" s="97"/>
      <c r="F708" s="97"/>
      <c r="G708" s="98" t="s">
        <v>5727</v>
      </c>
      <c r="H708" s="98" t="s">
        <v>5416</v>
      </c>
      <c r="I708" s="103">
        <v>8800027752023</v>
      </c>
      <c r="J708" s="100">
        <v>45160</v>
      </c>
      <c r="K708" s="82"/>
      <c r="L708" s="116"/>
    </row>
    <row r="709" spans="1:12" ht="15.75" customHeight="1">
      <c r="A709" s="84">
        <v>706</v>
      </c>
      <c r="B709" s="85" t="s">
        <v>72</v>
      </c>
      <c r="C709" s="86" t="s">
        <v>6405</v>
      </c>
      <c r="D709" s="87" t="s">
        <v>6406</v>
      </c>
      <c r="E709" s="88"/>
      <c r="F709" s="88"/>
      <c r="G709" s="89" t="s">
        <v>6407</v>
      </c>
      <c r="H709" s="89" t="s">
        <v>6395</v>
      </c>
      <c r="I709" s="104" t="s">
        <v>10363</v>
      </c>
      <c r="J709" s="91">
        <v>45175</v>
      </c>
      <c r="K709" s="85"/>
      <c r="L709" s="93"/>
    </row>
    <row r="710" spans="1:12" ht="15.75" customHeight="1">
      <c r="A710" s="75">
        <v>707</v>
      </c>
      <c r="B710" s="94" t="s">
        <v>72</v>
      </c>
      <c r="C710" s="95" t="s">
        <v>5722</v>
      </c>
      <c r="D710" s="96" t="s">
        <v>5723</v>
      </c>
      <c r="E710" s="149"/>
      <c r="F710" s="149"/>
      <c r="G710" s="98" t="s">
        <v>5724</v>
      </c>
      <c r="H710" s="98" t="s">
        <v>5416</v>
      </c>
      <c r="I710" s="99" t="s">
        <v>10364</v>
      </c>
      <c r="J710" s="100">
        <v>45160</v>
      </c>
      <c r="K710" s="94"/>
      <c r="L710" s="116"/>
    </row>
    <row r="711" spans="1:12" ht="15.75" customHeight="1">
      <c r="A711" s="84">
        <v>708</v>
      </c>
      <c r="B711" s="85" t="s">
        <v>72</v>
      </c>
      <c r="C711" s="86" t="s">
        <v>6396</v>
      </c>
      <c r="D711" s="87" t="s">
        <v>6397</v>
      </c>
      <c r="E711" s="88"/>
      <c r="F711" s="88"/>
      <c r="G711" s="89" t="s">
        <v>6398</v>
      </c>
      <c r="H711" s="89" t="s">
        <v>6395</v>
      </c>
      <c r="I711" s="90">
        <v>8800032542023</v>
      </c>
      <c r="J711" s="91">
        <v>45175</v>
      </c>
      <c r="K711" s="92"/>
      <c r="L711" s="93"/>
    </row>
    <row r="712" spans="1:12" ht="15.75" customHeight="1">
      <c r="A712" s="75">
        <v>709</v>
      </c>
      <c r="B712" s="94" t="s">
        <v>72</v>
      </c>
      <c r="C712" s="95" t="s">
        <v>6392</v>
      </c>
      <c r="D712" s="96" t="s">
        <v>6393</v>
      </c>
      <c r="E712" s="97"/>
      <c r="F712" s="97"/>
      <c r="G712" s="98" t="s">
        <v>6394</v>
      </c>
      <c r="H712" s="98" t="s">
        <v>6395</v>
      </c>
      <c r="I712" s="103">
        <v>8800032532023</v>
      </c>
      <c r="J712" s="100">
        <v>45175</v>
      </c>
      <c r="K712" s="82"/>
      <c r="L712" s="116"/>
    </row>
    <row r="713" spans="1:12" ht="15.75" customHeight="1">
      <c r="A713" s="84">
        <v>710</v>
      </c>
      <c r="B713" s="85" t="s">
        <v>72</v>
      </c>
      <c r="C713" s="86" t="s">
        <v>6402</v>
      </c>
      <c r="D713" s="87" t="s">
        <v>6403</v>
      </c>
      <c r="E713" s="88"/>
      <c r="F713" s="88"/>
      <c r="G713" s="89" t="s">
        <v>6404</v>
      </c>
      <c r="H713" s="89" t="s">
        <v>6395</v>
      </c>
      <c r="I713" s="90">
        <v>8800032582023</v>
      </c>
      <c r="J713" s="91">
        <v>45175</v>
      </c>
      <c r="K713" s="92"/>
      <c r="L713" s="93"/>
    </row>
    <row r="714" spans="1:12" ht="15.75" customHeight="1">
      <c r="A714" s="75">
        <v>711</v>
      </c>
      <c r="B714" s="94" t="s">
        <v>72</v>
      </c>
      <c r="C714" s="95" t="s">
        <v>5894</v>
      </c>
      <c r="D714" s="96" t="s">
        <v>5895</v>
      </c>
      <c r="E714" s="97"/>
      <c r="F714" s="97"/>
      <c r="G714" s="98" t="s">
        <v>5405</v>
      </c>
      <c r="H714" s="98" t="s">
        <v>3248</v>
      </c>
      <c r="I714" s="103">
        <v>8800028892023</v>
      </c>
      <c r="J714" s="100">
        <v>45163</v>
      </c>
      <c r="K714" s="82"/>
      <c r="L714" s="116"/>
    </row>
    <row r="715" spans="1:12" ht="15.75" customHeight="1">
      <c r="A715" s="84">
        <v>712</v>
      </c>
      <c r="B715" s="85" t="s">
        <v>72</v>
      </c>
      <c r="C715" s="86" t="s">
        <v>6848</v>
      </c>
      <c r="D715" s="87" t="s">
        <v>6849</v>
      </c>
      <c r="E715" s="88"/>
      <c r="F715" s="88"/>
      <c r="G715" s="89" t="s">
        <v>6850</v>
      </c>
      <c r="H715" s="89" t="s">
        <v>6395</v>
      </c>
      <c r="I715" s="90">
        <v>8800036402023</v>
      </c>
      <c r="J715" s="91">
        <v>45188</v>
      </c>
      <c r="K715" s="92"/>
      <c r="L715" s="93"/>
    </row>
    <row r="716" spans="1:12" ht="15.75" customHeight="1">
      <c r="A716" s="75">
        <v>713</v>
      </c>
      <c r="B716" s="94" t="s">
        <v>72</v>
      </c>
      <c r="C716" s="95" t="s">
        <v>7463</v>
      </c>
      <c r="D716" s="96" t="s">
        <v>7464</v>
      </c>
      <c r="E716" s="97"/>
      <c r="F716" s="97"/>
      <c r="G716" s="98" t="s">
        <v>7465</v>
      </c>
      <c r="H716" s="98" t="s">
        <v>3248</v>
      </c>
      <c r="I716" s="103">
        <v>8800042042023</v>
      </c>
      <c r="J716" s="100">
        <v>45204</v>
      </c>
      <c r="K716" s="82"/>
      <c r="L716" s="116"/>
    </row>
    <row r="717" spans="1:12" ht="15.75" customHeight="1">
      <c r="A717" s="84">
        <v>714</v>
      </c>
      <c r="B717" s="85" t="s">
        <v>72</v>
      </c>
      <c r="C717" s="86" t="s">
        <v>7863</v>
      </c>
      <c r="D717" s="87" t="s">
        <v>7864</v>
      </c>
      <c r="E717" s="88"/>
      <c r="F717" s="88"/>
      <c r="G717" s="89" t="s">
        <v>7865</v>
      </c>
      <c r="H717" s="89" t="s">
        <v>3248</v>
      </c>
      <c r="I717" s="104" t="s">
        <v>10365</v>
      </c>
      <c r="J717" s="91">
        <v>45228</v>
      </c>
      <c r="K717" s="85"/>
      <c r="L717" s="93"/>
    </row>
    <row r="718" spans="1:12" ht="15.75" customHeight="1">
      <c r="A718" s="75">
        <v>715</v>
      </c>
      <c r="B718" s="94" t="s">
        <v>72</v>
      </c>
      <c r="C718" s="95" t="s">
        <v>7460</v>
      </c>
      <c r="D718" s="96" t="s">
        <v>7461</v>
      </c>
      <c r="E718" s="149"/>
      <c r="F718" s="149"/>
      <c r="G718" s="98" t="s">
        <v>7462</v>
      </c>
      <c r="H718" s="98" t="s">
        <v>3248</v>
      </c>
      <c r="I718" s="99" t="s">
        <v>10366</v>
      </c>
      <c r="J718" s="100">
        <v>45204</v>
      </c>
      <c r="K718" s="94"/>
      <c r="L718" s="116"/>
    </row>
    <row r="719" spans="1:12" ht="15.75" customHeight="1">
      <c r="A719" s="84">
        <v>716</v>
      </c>
      <c r="B719" s="85" t="s">
        <v>72</v>
      </c>
      <c r="C719" s="86" t="s">
        <v>5719</v>
      </c>
      <c r="D719" s="87" t="s">
        <v>5720</v>
      </c>
      <c r="E719" s="88"/>
      <c r="F719" s="88"/>
      <c r="G719" s="89" t="s">
        <v>5721</v>
      </c>
      <c r="H719" s="89" t="s">
        <v>5416</v>
      </c>
      <c r="I719" s="90">
        <v>8800027762023</v>
      </c>
      <c r="J719" s="91">
        <v>45160</v>
      </c>
      <c r="K719" s="92"/>
      <c r="L719" s="93"/>
    </row>
    <row r="720" spans="1:12" ht="15.75" customHeight="1">
      <c r="A720" s="75">
        <v>717</v>
      </c>
      <c r="B720" s="94" t="s">
        <v>72</v>
      </c>
      <c r="C720" s="95" t="s">
        <v>5403</v>
      </c>
      <c r="D720" s="96" t="s">
        <v>5404</v>
      </c>
      <c r="E720" s="97"/>
      <c r="F720" s="97"/>
      <c r="G720" s="98" t="s">
        <v>5405</v>
      </c>
      <c r="H720" s="98" t="s">
        <v>3248</v>
      </c>
      <c r="I720" s="103">
        <v>8800025412023</v>
      </c>
      <c r="J720" s="100">
        <v>45154</v>
      </c>
      <c r="K720" s="82"/>
      <c r="L720" s="116"/>
    </row>
    <row r="721" spans="1:12" ht="15.75" customHeight="1">
      <c r="A721" s="84">
        <v>718</v>
      </c>
      <c r="B721" s="85" t="s">
        <v>72</v>
      </c>
      <c r="C721" s="86" t="s">
        <v>5410</v>
      </c>
      <c r="D721" s="87" t="s">
        <v>5411</v>
      </c>
      <c r="E721" s="88"/>
      <c r="F721" s="88"/>
      <c r="G721" s="89" t="s">
        <v>5405</v>
      </c>
      <c r="H721" s="89" t="s">
        <v>3248</v>
      </c>
      <c r="I721" s="90">
        <v>8800025452023</v>
      </c>
      <c r="J721" s="91">
        <v>45154</v>
      </c>
      <c r="K721" s="92"/>
      <c r="L721" s="93"/>
    </row>
    <row r="722" spans="1:12" ht="15.75" customHeight="1">
      <c r="A722" s="75">
        <v>719</v>
      </c>
      <c r="B722" s="94" t="s">
        <v>72</v>
      </c>
      <c r="C722" s="95" t="s">
        <v>5414</v>
      </c>
      <c r="D722" s="96" t="s">
        <v>5415</v>
      </c>
      <c r="E722" s="97"/>
      <c r="F722" s="97"/>
      <c r="G722" s="98" t="s">
        <v>152</v>
      </c>
      <c r="H722" s="98" t="s">
        <v>5416</v>
      </c>
      <c r="I722" s="103">
        <v>8800025382023</v>
      </c>
      <c r="J722" s="100">
        <v>45154</v>
      </c>
      <c r="K722" s="82"/>
      <c r="L722" s="116"/>
    </row>
    <row r="723" spans="1:12" ht="15.75" customHeight="1">
      <c r="A723" s="84">
        <v>720</v>
      </c>
      <c r="B723" s="85" t="s">
        <v>72</v>
      </c>
      <c r="C723" s="86" t="s">
        <v>7869</v>
      </c>
      <c r="D723" s="87" t="s">
        <v>7870</v>
      </c>
      <c r="E723" s="88"/>
      <c r="F723" s="88"/>
      <c r="G723" s="89" t="s">
        <v>7871</v>
      </c>
      <c r="H723" s="89" t="s">
        <v>3248</v>
      </c>
      <c r="I723" s="90">
        <v>8800045492023</v>
      </c>
      <c r="J723" s="91">
        <v>45229</v>
      </c>
      <c r="K723" s="92"/>
      <c r="L723" s="93"/>
    </row>
    <row r="724" spans="1:12" ht="15.75" customHeight="1">
      <c r="A724" s="75">
        <v>721</v>
      </c>
      <c r="B724" s="94" t="s">
        <v>72</v>
      </c>
      <c r="C724" s="95" t="s">
        <v>5406</v>
      </c>
      <c r="D724" s="96" t="s">
        <v>5407</v>
      </c>
      <c r="E724" s="97"/>
      <c r="F724" s="97"/>
      <c r="G724" s="98" t="s">
        <v>5405</v>
      </c>
      <c r="H724" s="98" t="s">
        <v>3248</v>
      </c>
      <c r="I724" s="103">
        <v>8800025432023</v>
      </c>
      <c r="J724" s="100">
        <v>45154</v>
      </c>
      <c r="K724" s="82"/>
      <c r="L724" s="116"/>
    </row>
    <row r="725" spans="1:12" ht="15.75" customHeight="1">
      <c r="A725" s="84">
        <v>722</v>
      </c>
      <c r="B725" s="85" t="s">
        <v>1234</v>
      </c>
      <c r="C725" s="86" t="s">
        <v>6934</v>
      </c>
      <c r="D725" s="87" t="s">
        <v>6935</v>
      </c>
      <c r="E725" s="88"/>
      <c r="F725" s="88"/>
      <c r="G725" s="89" t="s">
        <v>6936</v>
      </c>
      <c r="H725" s="89" t="s">
        <v>4937</v>
      </c>
      <c r="I725" s="104" t="s">
        <v>10367</v>
      </c>
      <c r="J725" s="91">
        <v>45190</v>
      </c>
      <c r="K725" s="85"/>
      <c r="L725" s="93"/>
    </row>
    <row r="726" spans="1:12" ht="15.75" customHeight="1">
      <c r="A726" s="75">
        <v>723</v>
      </c>
      <c r="B726" s="94" t="s">
        <v>1234</v>
      </c>
      <c r="C726" s="95" t="s">
        <v>6499</v>
      </c>
      <c r="D726" s="96" t="s">
        <v>6500</v>
      </c>
      <c r="E726" s="149"/>
      <c r="F726" s="149"/>
      <c r="G726" s="98" t="s">
        <v>2063</v>
      </c>
      <c r="H726" s="98" t="s">
        <v>2062</v>
      </c>
      <c r="I726" s="99" t="s">
        <v>10368</v>
      </c>
      <c r="J726" s="100">
        <v>45177</v>
      </c>
      <c r="K726" s="94"/>
      <c r="L726" s="116"/>
    </row>
    <row r="727" spans="1:12" ht="15.75" customHeight="1">
      <c r="A727" s="84">
        <v>724</v>
      </c>
      <c r="B727" s="85" t="s">
        <v>1234</v>
      </c>
      <c r="C727" s="86" t="s">
        <v>4449</v>
      </c>
      <c r="D727" s="87" t="s">
        <v>4450</v>
      </c>
      <c r="E727" s="88"/>
      <c r="F727" s="88"/>
      <c r="G727" s="89" t="s">
        <v>2086</v>
      </c>
      <c r="H727" s="89" t="s">
        <v>4451</v>
      </c>
      <c r="I727" s="90">
        <v>8800018222023</v>
      </c>
      <c r="J727" s="91">
        <v>45139</v>
      </c>
      <c r="K727" s="92"/>
      <c r="L727" s="93"/>
    </row>
    <row r="728" spans="1:12" ht="15.75" customHeight="1">
      <c r="A728" s="75">
        <v>725</v>
      </c>
      <c r="B728" s="94" t="s">
        <v>1234</v>
      </c>
      <c r="C728" s="95" t="s">
        <v>3093</v>
      </c>
      <c r="D728" s="96" t="s">
        <v>3094</v>
      </c>
      <c r="E728" s="97"/>
      <c r="F728" s="97"/>
      <c r="G728" s="98" t="s">
        <v>1444</v>
      </c>
      <c r="H728" s="98" t="s">
        <v>3095</v>
      </c>
      <c r="I728" s="103">
        <v>8800007332023</v>
      </c>
      <c r="J728" s="100">
        <v>45105</v>
      </c>
      <c r="K728" s="82"/>
      <c r="L728" s="116"/>
    </row>
    <row r="729" spans="1:12" ht="15.75" customHeight="1">
      <c r="A729" s="84">
        <v>726</v>
      </c>
      <c r="B729" s="85" t="s">
        <v>1234</v>
      </c>
      <c r="C729" s="86" t="s">
        <v>5728</v>
      </c>
      <c r="D729" s="87" t="s">
        <v>5729</v>
      </c>
      <c r="E729" s="88"/>
      <c r="F729" s="88"/>
      <c r="G729" s="89" t="s">
        <v>5730</v>
      </c>
      <c r="H729" s="89" t="s">
        <v>4937</v>
      </c>
      <c r="I729" s="90">
        <v>8800027392023</v>
      </c>
      <c r="J729" s="91">
        <v>45160</v>
      </c>
      <c r="K729" s="92"/>
      <c r="L729" s="93"/>
    </row>
    <row r="730" spans="1:12" ht="15.75" customHeight="1">
      <c r="A730" s="75">
        <v>727</v>
      </c>
      <c r="B730" s="94" t="s">
        <v>1234</v>
      </c>
      <c r="C730" s="95" t="s">
        <v>4855</v>
      </c>
      <c r="D730" s="96" t="s">
        <v>4856</v>
      </c>
      <c r="E730" s="97"/>
      <c r="F730" s="97"/>
      <c r="G730" s="98" t="s">
        <v>2086</v>
      </c>
      <c r="H730" s="98" t="s">
        <v>4451</v>
      </c>
      <c r="I730" s="103">
        <v>8800020842023</v>
      </c>
      <c r="J730" s="100">
        <v>45142</v>
      </c>
      <c r="K730" s="82"/>
      <c r="L730" s="116"/>
    </row>
    <row r="731" spans="1:12" ht="15.75" customHeight="1">
      <c r="A731" s="84">
        <v>728</v>
      </c>
      <c r="B731" s="85" t="s">
        <v>1234</v>
      </c>
      <c r="C731" s="86" t="s">
        <v>7593</v>
      </c>
      <c r="D731" s="87" t="s">
        <v>7594</v>
      </c>
      <c r="E731" s="88"/>
      <c r="F731" s="88"/>
      <c r="G731" s="89" t="s">
        <v>7595</v>
      </c>
      <c r="H731" s="89" t="s">
        <v>3095</v>
      </c>
      <c r="I731" s="90">
        <v>8800042932023</v>
      </c>
      <c r="J731" s="91">
        <v>45209</v>
      </c>
      <c r="K731" s="92"/>
      <c r="L731" s="93"/>
    </row>
    <row r="732" spans="1:12" ht="15.75" customHeight="1">
      <c r="A732" s="75">
        <v>729</v>
      </c>
      <c r="B732" s="94" t="s">
        <v>1234</v>
      </c>
      <c r="C732" s="95" t="s">
        <v>4857</v>
      </c>
      <c r="D732" s="96" t="s">
        <v>4858</v>
      </c>
      <c r="E732" s="97"/>
      <c r="F732" s="97"/>
      <c r="G732" s="98" t="s">
        <v>2086</v>
      </c>
      <c r="H732" s="98" t="s">
        <v>4451</v>
      </c>
      <c r="I732" s="103">
        <v>8800020862023</v>
      </c>
      <c r="J732" s="100">
        <v>45142</v>
      </c>
      <c r="K732" s="82"/>
      <c r="L732" s="116"/>
    </row>
    <row r="733" spans="1:12" ht="15.75" customHeight="1">
      <c r="A733" s="84">
        <v>730</v>
      </c>
      <c r="B733" s="85" t="s">
        <v>1234</v>
      </c>
      <c r="C733" s="86" t="s">
        <v>5307</v>
      </c>
      <c r="D733" s="87" t="s">
        <v>5308</v>
      </c>
      <c r="E733" s="88"/>
      <c r="F733" s="88"/>
      <c r="G733" s="89" t="s">
        <v>2086</v>
      </c>
      <c r="H733" s="89" t="s">
        <v>4451</v>
      </c>
      <c r="I733" s="104" t="s">
        <v>10369</v>
      </c>
      <c r="J733" s="91">
        <v>45153</v>
      </c>
      <c r="K733" s="85"/>
      <c r="L733" s="93"/>
    </row>
    <row r="734" spans="1:12" ht="15.75" customHeight="1">
      <c r="A734" s="75">
        <v>731</v>
      </c>
      <c r="B734" s="94" t="s">
        <v>1234</v>
      </c>
      <c r="C734" s="95" t="s">
        <v>4452</v>
      </c>
      <c r="D734" s="96" t="s">
        <v>4453</v>
      </c>
      <c r="E734" s="149"/>
      <c r="F734" s="149"/>
      <c r="G734" s="98" t="s">
        <v>2086</v>
      </c>
      <c r="H734" s="98" t="s">
        <v>4451</v>
      </c>
      <c r="I734" s="99" t="s">
        <v>10370</v>
      </c>
      <c r="J734" s="100">
        <v>45139</v>
      </c>
      <c r="K734" s="94"/>
      <c r="L734" s="116"/>
    </row>
    <row r="735" spans="1:12" ht="15.75" customHeight="1">
      <c r="A735" s="84">
        <v>732</v>
      </c>
      <c r="B735" s="85" t="s">
        <v>1234</v>
      </c>
      <c r="C735" s="86" t="s">
        <v>6027</v>
      </c>
      <c r="D735" s="87" t="s">
        <v>6028</v>
      </c>
      <c r="E735" s="88"/>
      <c r="F735" s="88"/>
      <c r="G735" s="89" t="s">
        <v>2086</v>
      </c>
      <c r="H735" s="89" t="s">
        <v>4451</v>
      </c>
      <c r="I735" s="90">
        <v>8800029902023</v>
      </c>
      <c r="J735" s="91">
        <v>45168</v>
      </c>
      <c r="K735" s="92"/>
      <c r="L735" s="93"/>
    </row>
    <row r="736" spans="1:12" ht="15.75" customHeight="1">
      <c r="A736" s="75">
        <v>733</v>
      </c>
      <c r="B736" s="94" t="s">
        <v>1234</v>
      </c>
      <c r="C736" s="95" t="s">
        <v>4859</v>
      </c>
      <c r="D736" s="96" t="s">
        <v>4860</v>
      </c>
      <c r="E736" s="97"/>
      <c r="F736" s="97"/>
      <c r="G736" s="98" t="s">
        <v>2086</v>
      </c>
      <c r="H736" s="98" t="s">
        <v>4451</v>
      </c>
      <c r="I736" s="103">
        <v>8800020872023</v>
      </c>
      <c r="J736" s="100">
        <v>45142</v>
      </c>
      <c r="K736" s="82"/>
      <c r="L736" s="116"/>
    </row>
    <row r="737" spans="1:12" ht="15.75" customHeight="1">
      <c r="A737" s="84">
        <v>734</v>
      </c>
      <c r="B737" s="85" t="s">
        <v>1234</v>
      </c>
      <c r="C737" s="86" t="s">
        <v>4456</v>
      </c>
      <c r="D737" s="87" t="s">
        <v>4457</v>
      </c>
      <c r="E737" s="88"/>
      <c r="F737" s="88"/>
      <c r="G737" s="89" t="s">
        <v>2086</v>
      </c>
      <c r="H737" s="89" t="s">
        <v>4451</v>
      </c>
      <c r="I737" s="90">
        <v>8800018192023</v>
      </c>
      <c r="J737" s="91">
        <v>45139</v>
      </c>
      <c r="K737" s="92"/>
      <c r="L737" s="93"/>
    </row>
    <row r="738" spans="1:12" ht="15.75" customHeight="1">
      <c r="A738" s="75">
        <v>735</v>
      </c>
      <c r="B738" s="94" t="s">
        <v>1234</v>
      </c>
      <c r="C738" s="95" t="s">
        <v>3207</v>
      </c>
      <c r="D738" s="96" t="s">
        <v>3094</v>
      </c>
      <c r="E738" s="97"/>
      <c r="F738" s="97"/>
      <c r="G738" s="98" t="s">
        <v>1444</v>
      </c>
      <c r="H738" s="98" t="s">
        <v>3095</v>
      </c>
      <c r="I738" s="103">
        <v>8800008872023</v>
      </c>
      <c r="J738" s="100">
        <v>45117</v>
      </c>
      <c r="K738" s="82"/>
      <c r="L738" s="116"/>
    </row>
    <row r="739" spans="1:12" ht="15.75" customHeight="1">
      <c r="A739" s="84">
        <v>736</v>
      </c>
      <c r="B739" s="85" t="s">
        <v>1234</v>
      </c>
      <c r="C739" s="86" t="s">
        <v>4458</v>
      </c>
      <c r="D739" s="87" t="s">
        <v>4459</v>
      </c>
      <c r="E739" s="88"/>
      <c r="F739" s="88"/>
      <c r="G739" s="89" t="s">
        <v>2086</v>
      </c>
      <c r="H739" s="89" t="s">
        <v>4451</v>
      </c>
      <c r="I739" s="90">
        <v>8800018202023</v>
      </c>
      <c r="J739" s="91">
        <v>45139</v>
      </c>
      <c r="K739" s="92"/>
      <c r="L739" s="93"/>
    </row>
    <row r="740" spans="1:12" ht="15.75" customHeight="1">
      <c r="A740" s="75">
        <v>737</v>
      </c>
      <c r="B740" s="94" t="s">
        <v>2377</v>
      </c>
      <c r="C740" s="95" t="s">
        <v>7270</v>
      </c>
      <c r="D740" s="96" t="s">
        <v>7271</v>
      </c>
      <c r="E740" s="97"/>
      <c r="F740" s="97"/>
      <c r="G740" s="98" t="s">
        <v>7272</v>
      </c>
      <c r="H740" s="98" t="s">
        <v>7273</v>
      </c>
      <c r="I740" s="103">
        <v>8800040442023</v>
      </c>
      <c r="J740" s="100">
        <v>45201</v>
      </c>
      <c r="K740" s="82"/>
      <c r="L740" s="116"/>
    </row>
    <row r="741" spans="1:12" ht="15.75" customHeight="1">
      <c r="A741" s="84">
        <v>738</v>
      </c>
      <c r="B741" s="85" t="s">
        <v>2377</v>
      </c>
      <c r="C741" s="86" t="s">
        <v>5220</v>
      </c>
      <c r="D741" s="87" t="s">
        <v>5221</v>
      </c>
      <c r="E741" s="88"/>
      <c r="F741" s="88"/>
      <c r="G741" s="89" t="s">
        <v>4248</v>
      </c>
      <c r="H741" s="89" t="s">
        <v>4249</v>
      </c>
      <c r="I741" s="104" t="s">
        <v>10371</v>
      </c>
      <c r="J741" s="91">
        <v>45151</v>
      </c>
      <c r="K741" s="85"/>
      <c r="L741" s="93"/>
    </row>
    <row r="742" spans="1:12" ht="15.75" customHeight="1">
      <c r="A742" s="75">
        <v>739</v>
      </c>
      <c r="B742" s="94" t="s">
        <v>2377</v>
      </c>
      <c r="C742" s="95" t="s">
        <v>4250</v>
      </c>
      <c r="D742" s="96" t="s">
        <v>4251</v>
      </c>
      <c r="E742" s="149"/>
      <c r="F742" s="149"/>
      <c r="G742" s="98" t="s">
        <v>4248</v>
      </c>
      <c r="H742" s="98" t="s">
        <v>4249</v>
      </c>
      <c r="I742" s="99" t="s">
        <v>10372</v>
      </c>
      <c r="J742" s="100">
        <v>45136</v>
      </c>
      <c r="K742" s="94"/>
      <c r="L742" s="116"/>
    </row>
    <row r="743" spans="1:12" ht="15.75" customHeight="1">
      <c r="A743" s="84">
        <v>740</v>
      </c>
      <c r="B743" s="85" t="s">
        <v>2386</v>
      </c>
      <c r="C743" s="86" t="s">
        <v>7879</v>
      </c>
      <c r="D743" s="87" t="s">
        <v>7880</v>
      </c>
      <c r="E743" s="88"/>
      <c r="F743" s="88"/>
      <c r="G743" s="89" t="s">
        <v>7881</v>
      </c>
      <c r="H743" s="89" t="s">
        <v>3109</v>
      </c>
      <c r="I743" s="90">
        <v>8800045622023</v>
      </c>
      <c r="J743" s="91">
        <v>45230</v>
      </c>
      <c r="K743" s="92"/>
      <c r="L743" s="93"/>
    </row>
    <row r="744" spans="1:12" ht="15.75" customHeight="1">
      <c r="A744" s="75">
        <v>741</v>
      </c>
      <c r="B744" s="94" t="s">
        <v>2386</v>
      </c>
      <c r="C744" s="95" t="s">
        <v>5312</v>
      </c>
      <c r="D744" s="96" t="s">
        <v>5313</v>
      </c>
      <c r="E744" s="97"/>
      <c r="F744" s="97"/>
      <c r="G744" s="98" t="s">
        <v>5314</v>
      </c>
      <c r="H744" s="98" t="s">
        <v>3109</v>
      </c>
      <c r="I744" s="103">
        <v>8800024762023</v>
      </c>
      <c r="J744" s="100">
        <v>45153</v>
      </c>
      <c r="K744" s="82"/>
      <c r="L744" s="116"/>
    </row>
    <row r="745" spans="1:12" ht="15.75" customHeight="1">
      <c r="A745" s="84">
        <v>742</v>
      </c>
      <c r="B745" s="85" t="s">
        <v>2386</v>
      </c>
      <c r="C745" s="86" t="s">
        <v>5812</v>
      </c>
      <c r="D745" s="87" t="s">
        <v>5813</v>
      </c>
      <c r="E745" s="88"/>
      <c r="F745" s="88"/>
      <c r="G745" s="89" t="s">
        <v>5814</v>
      </c>
      <c r="H745" s="89" t="s">
        <v>3181</v>
      </c>
      <c r="I745" s="90">
        <v>8800028042023</v>
      </c>
      <c r="J745" s="91">
        <v>45161</v>
      </c>
      <c r="K745" s="92"/>
      <c r="L745" s="93"/>
    </row>
    <row r="746" spans="1:12" ht="15.75" customHeight="1">
      <c r="A746" s="75">
        <v>743</v>
      </c>
      <c r="B746" s="94" t="s">
        <v>2386</v>
      </c>
      <c r="C746" s="95" t="s">
        <v>3635</v>
      </c>
      <c r="D746" s="96" t="s">
        <v>3636</v>
      </c>
      <c r="E746" s="97"/>
      <c r="F746" s="97"/>
      <c r="G746" s="98" t="s">
        <v>2416</v>
      </c>
      <c r="H746" s="98" t="s">
        <v>2395</v>
      </c>
      <c r="I746" s="103">
        <v>8800012962023</v>
      </c>
      <c r="J746" s="100">
        <v>45128</v>
      </c>
      <c r="K746" s="82"/>
      <c r="L746" s="116"/>
    </row>
    <row r="747" spans="1:12" ht="15.75" customHeight="1">
      <c r="A747" s="84">
        <v>744</v>
      </c>
      <c r="B747" s="85" t="s">
        <v>2386</v>
      </c>
      <c r="C747" s="86" t="s">
        <v>5651</v>
      </c>
      <c r="D747" s="87" t="s">
        <v>5652</v>
      </c>
      <c r="E747" s="88"/>
      <c r="F747" s="88"/>
      <c r="G747" s="89" t="s">
        <v>5264</v>
      </c>
      <c r="H747" s="89" t="s">
        <v>4557</v>
      </c>
      <c r="I747" s="90">
        <v>8800026932023</v>
      </c>
      <c r="J747" s="91">
        <v>45159</v>
      </c>
      <c r="K747" s="92"/>
      <c r="L747" s="93"/>
    </row>
    <row r="748" spans="1:12" ht="15.75" customHeight="1">
      <c r="A748" s="75">
        <v>745</v>
      </c>
      <c r="B748" s="94" t="s">
        <v>2386</v>
      </c>
      <c r="C748" s="95" t="s">
        <v>4938</v>
      </c>
      <c r="D748" s="96" t="s">
        <v>4939</v>
      </c>
      <c r="E748" s="97"/>
      <c r="F748" s="97"/>
      <c r="G748" s="98" t="s">
        <v>2418</v>
      </c>
      <c r="H748" s="98" t="s">
        <v>4557</v>
      </c>
      <c r="I748" s="103">
        <v>8800021862023</v>
      </c>
      <c r="J748" s="100">
        <v>45145</v>
      </c>
      <c r="K748" s="82"/>
      <c r="L748" s="116"/>
    </row>
    <row r="749" spans="1:12" ht="15.75" customHeight="1">
      <c r="A749" s="84">
        <v>746</v>
      </c>
      <c r="B749" s="85" t="s">
        <v>2386</v>
      </c>
      <c r="C749" s="86" t="s">
        <v>4364</v>
      </c>
      <c r="D749" s="87" t="s">
        <v>4365</v>
      </c>
      <c r="E749" s="88"/>
      <c r="F749" s="88"/>
      <c r="G749" s="89" t="s">
        <v>3180</v>
      </c>
      <c r="H749" s="89" t="s">
        <v>3181</v>
      </c>
      <c r="I749" s="104" t="s">
        <v>10373</v>
      </c>
      <c r="J749" s="91">
        <v>45138</v>
      </c>
      <c r="K749" s="85"/>
      <c r="L749" s="93"/>
    </row>
    <row r="750" spans="1:12" ht="15.75" customHeight="1">
      <c r="A750" s="75">
        <v>747</v>
      </c>
      <c r="B750" s="94" t="s">
        <v>2386</v>
      </c>
      <c r="C750" s="95" t="s">
        <v>5974</v>
      </c>
      <c r="D750" s="96" t="s">
        <v>5975</v>
      </c>
      <c r="E750" s="149"/>
      <c r="F750" s="149"/>
      <c r="G750" s="98" t="s">
        <v>5976</v>
      </c>
      <c r="H750" s="98" t="s">
        <v>3181</v>
      </c>
      <c r="I750" s="99" t="s">
        <v>10374</v>
      </c>
      <c r="J750" s="100">
        <v>45167</v>
      </c>
      <c r="K750" s="94"/>
      <c r="L750" s="116"/>
    </row>
    <row r="751" spans="1:12" ht="15.75" customHeight="1">
      <c r="A751" s="84">
        <v>748</v>
      </c>
      <c r="B751" s="85" t="s">
        <v>2386</v>
      </c>
      <c r="C751" s="86" t="s">
        <v>5977</v>
      </c>
      <c r="D751" s="87" t="s">
        <v>5978</v>
      </c>
      <c r="E751" s="88"/>
      <c r="F751" s="88"/>
      <c r="G751" s="89" t="s">
        <v>2422</v>
      </c>
      <c r="H751" s="89" t="s">
        <v>2417</v>
      </c>
      <c r="I751" s="90">
        <v>8800029352023</v>
      </c>
      <c r="J751" s="91">
        <v>45167</v>
      </c>
      <c r="K751" s="92"/>
      <c r="L751" s="93"/>
    </row>
    <row r="752" spans="1:12" ht="15.75" customHeight="1">
      <c r="A752" s="75">
        <v>749</v>
      </c>
      <c r="B752" s="94" t="s">
        <v>2386</v>
      </c>
      <c r="C752" s="95" t="s">
        <v>5520</v>
      </c>
      <c r="D752" s="96" t="s">
        <v>5521</v>
      </c>
      <c r="E752" s="97"/>
      <c r="F752" s="97"/>
      <c r="G752" s="98" t="s">
        <v>5522</v>
      </c>
      <c r="H752" s="98" t="s">
        <v>3181</v>
      </c>
      <c r="I752" s="103">
        <v>8800026092023</v>
      </c>
      <c r="J752" s="100">
        <v>45155</v>
      </c>
      <c r="K752" s="82"/>
      <c r="L752" s="116"/>
    </row>
    <row r="753" spans="1:12" ht="15.75" customHeight="1">
      <c r="A753" s="84">
        <v>750</v>
      </c>
      <c r="B753" s="85" t="s">
        <v>2386</v>
      </c>
      <c r="C753" s="86" t="s">
        <v>3844</v>
      </c>
      <c r="D753" s="87" t="s">
        <v>3845</v>
      </c>
      <c r="E753" s="88"/>
      <c r="F753" s="88"/>
      <c r="G753" s="89" t="s">
        <v>3180</v>
      </c>
      <c r="H753" s="89" t="s">
        <v>3181</v>
      </c>
      <c r="I753" s="90">
        <v>8800014502023</v>
      </c>
      <c r="J753" s="91">
        <v>45132</v>
      </c>
      <c r="K753" s="92"/>
      <c r="L753" s="93"/>
    </row>
    <row r="754" spans="1:12" ht="15.75" customHeight="1">
      <c r="A754" s="75">
        <v>751</v>
      </c>
      <c r="B754" s="94" t="s">
        <v>2386</v>
      </c>
      <c r="C754" s="95" t="s">
        <v>5061</v>
      </c>
      <c r="D754" s="96" t="s">
        <v>5062</v>
      </c>
      <c r="E754" s="97"/>
      <c r="F754" s="97"/>
      <c r="G754" s="98" t="s">
        <v>5063</v>
      </c>
      <c r="H754" s="98" t="s">
        <v>4557</v>
      </c>
      <c r="I754" s="103">
        <v>8800022532023</v>
      </c>
      <c r="J754" s="100">
        <v>45147</v>
      </c>
      <c r="K754" s="82"/>
      <c r="L754" s="116"/>
    </row>
    <row r="755" spans="1:12" ht="15.75" customHeight="1">
      <c r="A755" s="84">
        <v>752</v>
      </c>
      <c r="B755" s="85" t="s">
        <v>2386</v>
      </c>
      <c r="C755" s="86" t="s">
        <v>6276</v>
      </c>
      <c r="D755" s="87" t="s">
        <v>6277</v>
      </c>
      <c r="E755" s="88"/>
      <c r="F755" s="88"/>
      <c r="G755" s="89" t="s">
        <v>3750</v>
      </c>
      <c r="H755" s="89" t="s">
        <v>3109</v>
      </c>
      <c r="I755" s="90">
        <v>8800031572023</v>
      </c>
      <c r="J755" s="91">
        <v>45173</v>
      </c>
      <c r="K755" s="92"/>
      <c r="L755" s="93"/>
    </row>
    <row r="756" spans="1:12" ht="15.75" customHeight="1">
      <c r="A756" s="75">
        <v>753</v>
      </c>
      <c r="B756" s="94" t="s">
        <v>2386</v>
      </c>
      <c r="C756" s="95" t="s">
        <v>3184</v>
      </c>
      <c r="D756" s="96" t="s">
        <v>3185</v>
      </c>
      <c r="E756" s="97"/>
      <c r="F756" s="97"/>
      <c r="G756" s="98" t="s">
        <v>2416</v>
      </c>
      <c r="H756" s="98" t="s">
        <v>2395</v>
      </c>
      <c r="I756" s="103">
        <v>8800008812023</v>
      </c>
      <c r="J756" s="100">
        <v>45114</v>
      </c>
      <c r="K756" s="82"/>
      <c r="L756" s="116"/>
    </row>
    <row r="757" spans="1:12" ht="15.75" customHeight="1">
      <c r="A757" s="84">
        <v>754</v>
      </c>
      <c r="B757" s="85" t="s">
        <v>2386</v>
      </c>
      <c r="C757" s="86" t="s">
        <v>5653</v>
      </c>
      <c r="D757" s="87" t="s">
        <v>5654</v>
      </c>
      <c r="E757" s="88"/>
      <c r="F757" s="88"/>
      <c r="G757" s="89" t="s">
        <v>2426</v>
      </c>
      <c r="H757" s="89" t="s">
        <v>3583</v>
      </c>
      <c r="I757" s="104" t="s">
        <v>10375</v>
      </c>
      <c r="J757" s="91">
        <v>45159</v>
      </c>
      <c r="K757" s="85"/>
      <c r="L757" s="93"/>
    </row>
    <row r="758" spans="1:12" ht="15.75" customHeight="1">
      <c r="A758" s="75">
        <v>755</v>
      </c>
      <c r="B758" s="94" t="s">
        <v>2386</v>
      </c>
      <c r="C758" s="95" t="s">
        <v>5064</v>
      </c>
      <c r="D758" s="96" t="s">
        <v>5065</v>
      </c>
      <c r="E758" s="149"/>
      <c r="F758" s="149"/>
      <c r="G758" s="98" t="s">
        <v>2423</v>
      </c>
      <c r="H758" s="98" t="s">
        <v>4557</v>
      </c>
      <c r="I758" s="99" t="s">
        <v>10376</v>
      </c>
      <c r="J758" s="100">
        <v>45147</v>
      </c>
      <c r="K758" s="94"/>
      <c r="L758" s="116"/>
    </row>
    <row r="759" spans="1:12" ht="15.75" customHeight="1">
      <c r="A759" s="84">
        <v>756</v>
      </c>
      <c r="B759" s="85" t="s">
        <v>2386</v>
      </c>
      <c r="C759" s="86" t="s">
        <v>4022</v>
      </c>
      <c r="D759" s="87" t="s">
        <v>4023</v>
      </c>
      <c r="E759" s="88"/>
      <c r="F759" s="88"/>
      <c r="G759" s="89" t="s">
        <v>3180</v>
      </c>
      <c r="H759" s="89" t="s">
        <v>3181</v>
      </c>
      <c r="I759" s="90">
        <v>8800015502023</v>
      </c>
      <c r="J759" s="91">
        <v>45134</v>
      </c>
      <c r="K759" s="92"/>
      <c r="L759" s="93"/>
    </row>
    <row r="760" spans="1:12" ht="15.75" customHeight="1">
      <c r="A760" s="75">
        <v>757</v>
      </c>
      <c r="B760" s="94" t="s">
        <v>2386</v>
      </c>
      <c r="C760" s="95" t="s">
        <v>4558</v>
      </c>
      <c r="D760" s="96" t="s">
        <v>4559</v>
      </c>
      <c r="E760" s="97"/>
      <c r="F760" s="97"/>
      <c r="G760" s="98" t="s">
        <v>2418</v>
      </c>
      <c r="H760" s="98" t="s">
        <v>4557</v>
      </c>
      <c r="I760" s="103">
        <v>8800019062023</v>
      </c>
      <c r="J760" s="100">
        <v>45140</v>
      </c>
      <c r="K760" s="82"/>
      <c r="L760" s="116"/>
    </row>
    <row r="761" spans="1:12" ht="15.75" customHeight="1">
      <c r="A761" s="84">
        <v>758</v>
      </c>
      <c r="B761" s="85" t="s">
        <v>2386</v>
      </c>
      <c r="C761" s="86" t="s">
        <v>6348</v>
      </c>
      <c r="D761" s="87" t="s">
        <v>6349</v>
      </c>
      <c r="E761" s="88"/>
      <c r="F761" s="88"/>
      <c r="G761" s="89" t="s">
        <v>2394</v>
      </c>
      <c r="H761" s="89" t="s">
        <v>2387</v>
      </c>
      <c r="I761" s="90">
        <v>8800032262023</v>
      </c>
      <c r="J761" s="91">
        <v>45174</v>
      </c>
      <c r="K761" s="92"/>
      <c r="L761" s="93"/>
    </row>
    <row r="762" spans="1:12" ht="15.75" customHeight="1">
      <c r="A762" s="75">
        <v>759</v>
      </c>
      <c r="B762" s="94" t="s">
        <v>2386</v>
      </c>
      <c r="C762" s="95" t="s">
        <v>4861</v>
      </c>
      <c r="D762" s="96" t="s">
        <v>3581</v>
      </c>
      <c r="E762" s="97"/>
      <c r="F762" s="97"/>
      <c r="G762" s="98" t="s">
        <v>3582</v>
      </c>
      <c r="H762" s="98" t="s">
        <v>3583</v>
      </c>
      <c r="I762" s="103">
        <v>8800020972023</v>
      </c>
      <c r="J762" s="100">
        <v>45142</v>
      </c>
      <c r="K762" s="82"/>
      <c r="L762" s="116"/>
    </row>
    <row r="763" spans="1:12" ht="15.75" customHeight="1">
      <c r="A763" s="84">
        <v>760</v>
      </c>
      <c r="B763" s="85" t="s">
        <v>2386</v>
      </c>
      <c r="C763" s="86" t="s">
        <v>4020</v>
      </c>
      <c r="D763" s="87" t="s">
        <v>4021</v>
      </c>
      <c r="E763" s="88"/>
      <c r="F763" s="88"/>
      <c r="G763" s="89" t="s">
        <v>3180</v>
      </c>
      <c r="H763" s="89" t="s">
        <v>3181</v>
      </c>
      <c r="I763" s="90">
        <v>8800015482023</v>
      </c>
      <c r="J763" s="91">
        <v>45134</v>
      </c>
      <c r="K763" s="92"/>
      <c r="L763" s="93"/>
    </row>
    <row r="764" spans="1:12" ht="15.75" customHeight="1">
      <c r="A764" s="75">
        <v>761</v>
      </c>
      <c r="B764" s="94" t="s">
        <v>2386</v>
      </c>
      <c r="C764" s="95" t="s">
        <v>6344</v>
      </c>
      <c r="D764" s="96" t="s">
        <v>6345</v>
      </c>
      <c r="E764" s="97"/>
      <c r="F764" s="97"/>
      <c r="G764" s="98" t="s">
        <v>2418</v>
      </c>
      <c r="H764" s="98" t="s">
        <v>4557</v>
      </c>
      <c r="I764" s="103">
        <v>8800032132023</v>
      </c>
      <c r="J764" s="100">
        <v>45174</v>
      </c>
      <c r="K764" s="82"/>
      <c r="L764" s="116"/>
    </row>
    <row r="765" spans="1:12" ht="15.75" customHeight="1">
      <c r="A765" s="84">
        <v>762</v>
      </c>
      <c r="B765" s="85" t="s">
        <v>2386</v>
      </c>
      <c r="C765" s="86" t="s">
        <v>3182</v>
      </c>
      <c r="D765" s="87" t="s">
        <v>3183</v>
      </c>
      <c r="E765" s="88"/>
      <c r="F765" s="88"/>
      <c r="G765" s="89" t="s">
        <v>2416</v>
      </c>
      <c r="H765" s="89" t="s">
        <v>2395</v>
      </c>
      <c r="I765" s="104" t="s">
        <v>10377</v>
      </c>
      <c r="J765" s="91">
        <v>45114</v>
      </c>
      <c r="K765" s="85"/>
      <c r="L765" s="93"/>
    </row>
    <row r="766" spans="1:12" ht="15.75" customHeight="1">
      <c r="A766" s="75">
        <v>763</v>
      </c>
      <c r="B766" s="94" t="s">
        <v>2386</v>
      </c>
      <c r="C766" s="95" t="s">
        <v>6466</v>
      </c>
      <c r="D766" s="96" t="s">
        <v>6467</v>
      </c>
      <c r="E766" s="149"/>
      <c r="F766" s="149"/>
      <c r="G766" s="98" t="s">
        <v>6468</v>
      </c>
      <c r="H766" s="98" t="s">
        <v>2387</v>
      </c>
      <c r="I766" s="99" t="s">
        <v>10378</v>
      </c>
      <c r="J766" s="100">
        <v>45176</v>
      </c>
      <c r="K766" s="94"/>
      <c r="L766" s="116"/>
    </row>
    <row r="767" spans="1:12" ht="15.75" customHeight="1">
      <c r="A767" s="84">
        <v>764</v>
      </c>
      <c r="B767" s="85" t="s">
        <v>2386</v>
      </c>
      <c r="C767" s="86" t="s">
        <v>6566</v>
      </c>
      <c r="D767" s="87" t="s">
        <v>6567</v>
      </c>
      <c r="E767" s="88"/>
      <c r="F767" s="88"/>
      <c r="G767" s="89" t="s">
        <v>2418</v>
      </c>
      <c r="H767" s="89" t="s">
        <v>4557</v>
      </c>
      <c r="I767" s="90">
        <v>8800034332023</v>
      </c>
      <c r="J767" s="91">
        <v>45180</v>
      </c>
      <c r="K767" s="92"/>
      <c r="L767" s="93"/>
    </row>
    <row r="768" spans="1:12" ht="15.75" customHeight="1">
      <c r="A768" s="75">
        <v>765</v>
      </c>
      <c r="B768" s="94" t="s">
        <v>2386</v>
      </c>
      <c r="C768" s="95" t="s">
        <v>6065</v>
      </c>
      <c r="D768" s="96" t="s">
        <v>6066</v>
      </c>
      <c r="E768" s="97"/>
      <c r="F768" s="97"/>
      <c r="G768" s="98" t="s">
        <v>6067</v>
      </c>
      <c r="H768" s="98" t="s">
        <v>3583</v>
      </c>
      <c r="I768" s="103">
        <v>8800030112023</v>
      </c>
      <c r="J768" s="100">
        <v>45169</v>
      </c>
      <c r="K768" s="82"/>
      <c r="L768" s="116"/>
    </row>
    <row r="769" spans="1:12" ht="15.75" customHeight="1">
      <c r="A769" s="84">
        <v>766</v>
      </c>
      <c r="B769" s="85" t="s">
        <v>2386</v>
      </c>
      <c r="C769" s="86" t="s">
        <v>5517</v>
      </c>
      <c r="D769" s="87" t="s">
        <v>5518</v>
      </c>
      <c r="E769" s="88"/>
      <c r="F769" s="88"/>
      <c r="G769" s="89" t="s">
        <v>5519</v>
      </c>
      <c r="H769" s="89" t="s">
        <v>3181</v>
      </c>
      <c r="I769" s="90">
        <v>8800026082023</v>
      </c>
      <c r="J769" s="91">
        <v>45155</v>
      </c>
      <c r="K769" s="92"/>
      <c r="L769" s="93"/>
    </row>
    <row r="770" spans="1:12" ht="15.75" customHeight="1">
      <c r="A770" s="75">
        <v>767</v>
      </c>
      <c r="B770" s="94" t="s">
        <v>2386</v>
      </c>
      <c r="C770" s="95" t="s">
        <v>6544</v>
      </c>
      <c r="D770" s="96" t="s">
        <v>5313</v>
      </c>
      <c r="E770" s="97"/>
      <c r="F770" s="97"/>
      <c r="G770" s="98" t="s">
        <v>5314</v>
      </c>
      <c r="H770" s="98" t="s">
        <v>3109</v>
      </c>
      <c r="I770" s="103">
        <v>8800033522023</v>
      </c>
      <c r="J770" s="100">
        <v>45178</v>
      </c>
      <c r="K770" s="82"/>
      <c r="L770" s="116"/>
    </row>
    <row r="771" spans="1:12" ht="15.75" customHeight="1">
      <c r="A771" s="84">
        <v>768</v>
      </c>
      <c r="B771" s="85" t="s">
        <v>2386</v>
      </c>
      <c r="C771" s="86" t="s">
        <v>6408</v>
      </c>
      <c r="D771" s="87" t="s">
        <v>6409</v>
      </c>
      <c r="E771" s="88"/>
      <c r="F771" s="88"/>
      <c r="G771" s="89" t="s">
        <v>5063</v>
      </c>
      <c r="H771" s="89" t="s">
        <v>4557</v>
      </c>
      <c r="I771" s="90">
        <v>8800032722023</v>
      </c>
      <c r="J771" s="91">
        <v>45175</v>
      </c>
      <c r="K771" s="92"/>
      <c r="L771" s="93"/>
    </row>
    <row r="772" spans="1:12" ht="15.75" customHeight="1">
      <c r="A772" s="75">
        <v>769</v>
      </c>
      <c r="B772" s="94" t="s">
        <v>2386</v>
      </c>
      <c r="C772" s="95" t="s">
        <v>6411</v>
      </c>
      <c r="D772" s="96" t="s">
        <v>6409</v>
      </c>
      <c r="E772" s="97"/>
      <c r="F772" s="97"/>
      <c r="G772" s="98" t="s">
        <v>5063</v>
      </c>
      <c r="H772" s="98" t="s">
        <v>4557</v>
      </c>
      <c r="I772" s="103">
        <v>8800032632023</v>
      </c>
      <c r="J772" s="100">
        <v>45175</v>
      </c>
      <c r="K772" s="82"/>
      <c r="L772" s="116"/>
    </row>
    <row r="773" spans="1:12" ht="15.75" customHeight="1">
      <c r="A773" s="84">
        <v>770</v>
      </c>
      <c r="B773" s="85" t="s">
        <v>2386</v>
      </c>
      <c r="C773" s="86" t="s">
        <v>5973</v>
      </c>
      <c r="D773" s="87" t="s">
        <v>4943</v>
      </c>
      <c r="E773" s="88"/>
      <c r="F773" s="88"/>
      <c r="G773" s="89" t="s">
        <v>3108</v>
      </c>
      <c r="H773" s="89" t="s">
        <v>3109</v>
      </c>
      <c r="I773" s="104" t="s">
        <v>10379</v>
      </c>
      <c r="J773" s="91">
        <v>45167</v>
      </c>
      <c r="K773" s="85"/>
      <c r="L773" s="93"/>
    </row>
    <row r="774" spans="1:12" ht="15.75" customHeight="1">
      <c r="A774" s="75">
        <v>771</v>
      </c>
      <c r="B774" s="94" t="s">
        <v>2386</v>
      </c>
      <c r="C774" s="95" t="s">
        <v>6910</v>
      </c>
      <c r="D774" s="96" t="s">
        <v>6911</v>
      </c>
      <c r="E774" s="149"/>
      <c r="F774" s="149"/>
      <c r="G774" s="98" t="s">
        <v>6912</v>
      </c>
      <c r="H774" s="98" t="s">
        <v>3109</v>
      </c>
      <c r="I774" s="99" t="s">
        <v>10380</v>
      </c>
      <c r="J774" s="100">
        <v>45189</v>
      </c>
      <c r="K774" s="94"/>
      <c r="L774" s="116"/>
    </row>
    <row r="775" spans="1:12" ht="15.75" customHeight="1">
      <c r="A775" s="84">
        <v>772</v>
      </c>
      <c r="B775" s="85" t="s">
        <v>2386</v>
      </c>
      <c r="C775" s="86" t="s">
        <v>6851</v>
      </c>
      <c r="D775" s="87" t="s">
        <v>6852</v>
      </c>
      <c r="E775" s="88"/>
      <c r="F775" s="88"/>
      <c r="G775" s="89" t="s">
        <v>6853</v>
      </c>
      <c r="H775" s="89" t="s">
        <v>3109</v>
      </c>
      <c r="I775" s="90">
        <v>8800036702023</v>
      </c>
      <c r="J775" s="91">
        <v>45188</v>
      </c>
      <c r="K775" s="92"/>
      <c r="L775" s="93"/>
    </row>
    <row r="776" spans="1:12" ht="15.75" customHeight="1">
      <c r="A776" s="75">
        <v>773</v>
      </c>
      <c r="B776" s="94" t="s">
        <v>2386</v>
      </c>
      <c r="C776" s="95" t="s">
        <v>6465</v>
      </c>
      <c r="D776" s="96" t="s">
        <v>3581</v>
      </c>
      <c r="E776" s="97"/>
      <c r="F776" s="97"/>
      <c r="G776" s="98" t="s">
        <v>3582</v>
      </c>
      <c r="H776" s="98" t="s">
        <v>3583</v>
      </c>
      <c r="I776" s="103">
        <v>8800032862023</v>
      </c>
      <c r="J776" s="100">
        <v>45176</v>
      </c>
      <c r="K776" s="82"/>
      <c r="L776" s="116"/>
    </row>
    <row r="777" spans="1:12" ht="15.75" customHeight="1">
      <c r="A777" s="84">
        <v>774</v>
      </c>
      <c r="B777" s="85" t="s">
        <v>2386</v>
      </c>
      <c r="C777" s="86" t="s">
        <v>7159</v>
      </c>
      <c r="D777" s="87" t="s">
        <v>7160</v>
      </c>
      <c r="E777" s="88"/>
      <c r="F777" s="88"/>
      <c r="G777" s="89" t="s">
        <v>7161</v>
      </c>
      <c r="H777" s="89" t="s">
        <v>3109</v>
      </c>
      <c r="I777" s="90">
        <v>8800039922023</v>
      </c>
      <c r="J777" s="91">
        <v>45197</v>
      </c>
      <c r="K777" s="92"/>
      <c r="L777" s="93"/>
    </row>
    <row r="778" spans="1:12" ht="15.75" customHeight="1">
      <c r="A778" s="75">
        <v>775</v>
      </c>
      <c r="B778" s="94" t="s">
        <v>2386</v>
      </c>
      <c r="C778" s="95" t="s">
        <v>6346</v>
      </c>
      <c r="D778" s="96" t="s">
        <v>6347</v>
      </c>
      <c r="E778" s="97"/>
      <c r="F778" s="97"/>
      <c r="G778" s="98" t="s">
        <v>2417</v>
      </c>
      <c r="H778" s="98">
        <v>5</v>
      </c>
      <c r="I778" s="103">
        <v>8800032152023</v>
      </c>
      <c r="J778" s="100">
        <v>45174</v>
      </c>
      <c r="K778" s="82"/>
      <c r="L778" s="116"/>
    </row>
    <row r="779" spans="1:12" ht="15.75" customHeight="1">
      <c r="A779" s="84">
        <v>776</v>
      </c>
      <c r="B779" s="85" t="s">
        <v>2386</v>
      </c>
      <c r="C779" s="86" t="s">
        <v>6985</v>
      </c>
      <c r="D779" s="87" t="s">
        <v>4463</v>
      </c>
      <c r="E779" s="88"/>
      <c r="F779" s="88"/>
      <c r="G779" s="89" t="s">
        <v>6986</v>
      </c>
      <c r="H779" s="89" t="s">
        <v>3181</v>
      </c>
      <c r="I779" s="90">
        <v>8800037982023</v>
      </c>
      <c r="J779" s="91">
        <v>45191</v>
      </c>
      <c r="K779" s="92"/>
      <c r="L779" s="93"/>
    </row>
    <row r="780" spans="1:12" ht="15.75" customHeight="1">
      <c r="A780" s="75">
        <v>777</v>
      </c>
      <c r="B780" s="94" t="s">
        <v>2386</v>
      </c>
      <c r="C780" s="95" t="s">
        <v>7168</v>
      </c>
      <c r="D780" s="96" t="s">
        <v>7169</v>
      </c>
      <c r="E780" s="97"/>
      <c r="F780" s="97"/>
      <c r="G780" s="98" t="s">
        <v>7170</v>
      </c>
      <c r="H780" s="98" t="s">
        <v>3109</v>
      </c>
      <c r="I780" s="103">
        <v>8800040012023</v>
      </c>
      <c r="J780" s="100">
        <v>45197</v>
      </c>
      <c r="K780" s="82"/>
      <c r="L780" s="116"/>
    </row>
    <row r="781" spans="1:12" ht="15.75" customHeight="1">
      <c r="A781" s="84">
        <v>778</v>
      </c>
      <c r="B781" s="85" t="s">
        <v>2386</v>
      </c>
      <c r="C781" s="86" t="s">
        <v>7182</v>
      </c>
      <c r="D781" s="87" t="s">
        <v>7183</v>
      </c>
      <c r="E781" s="88"/>
      <c r="F781" s="88"/>
      <c r="G781" s="89" t="s">
        <v>7184</v>
      </c>
      <c r="H781" s="89" t="s">
        <v>3109</v>
      </c>
      <c r="I781" s="104" t="s">
        <v>10381</v>
      </c>
      <c r="J781" s="91">
        <v>45197</v>
      </c>
      <c r="K781" s="85"/>
      <c r="L781" s="93"/>
    </row>
    <row r="782" spans="1:12" ht="15.75" customHeight="1">
      <c r="A782" s="75">
        <v>779</v>
      </c>
      <c r="B782" s="94" t="s">
        <v>2386</v>
      </c>
      <c r="C782" s="95" t="s">
        <v>7174</v>
      </c>
      <c r="D782" s="96" t="s">
        <v>7175</v>
      </c>
      <c r="E782" s="149"/>
      <c r="F782" s="149"/>
      <c r="G782" s="98" t="s">
        <v>7173</v>
      </c>
      <c r="H782" s="98" t="s">
        <v>3109</v>
      </c>
      <c r="I782" s="99" t="s">
        <v>10382</v>
      </c>
      <c r="J782" s="100">
        <v>45197</v>
      </c>
      <c r="K782" s="94"/>
      <c r="L782" s="116"/>
    </row>
    <row r="783" spans="1:12" ht="15.75" customHeight="1">
      <c r="A783" s="84">
        <v>780</v>
      </c>
      <c r="B783" s="85" t="s">
        <v>2386</v>
      </c>
      <c r="C783" s="86" t="s">
        <v>7197</v>
      </c>
      <c r="D783" s="87" t="s">
        <v>7198</v>
      </c>
      <c r="E783" s="88"/>
      <c r="F783" s="88"/>
      <c r="G783" s="89" t="s">
        <v>7199</v>
      </c>
      <c r="H783" s="89" t="s">
        <v>3109</v>
      </c>
      <c r="I783" s="90">
        <v>8800039992023</v>
      </c>
      <c r="J783" s="91">
        <v>45197</v>
      </c>
      <c r="K783" s="92"/>
      <c r="L783" s="93"/>
    </row>
    <row r="784" spans="1:12" ht="15.75" customHeight="1">
      <c r="A784" s="75">
        <v>781</v>
      </c>
      <c r="B784" s="94" t="s">
        <v>2386</v>
      </c>
      <c r="C784" s="95" t="s">
        <v>7176</v>
      </c>
      <c r="D784" s="96" t="s">
        <v>7177</v>
      </c>
      <c r="E784" s="97"/>
      <c r="F784" s="97"/>
      <c r="G784" s="98" t="s">
        <v>7178</v>
      </c>
      <c r="H784" s="98" t="s">
        <v>3109</v>
      </c>
      <c r="I784" s="103">
        <v>8800039872023</v>
      </c>
      <c r="J784" s="100">
        <v>45197</v>
      </c>
      <c r="K784" s="82"/>
      <c r="L784" s="116"/>
    </row>
    <row r="785" spans="1:12" ht="15.75" customHeight="1">
      <c r="A785" s="84">
        <v>782</v>
      </c>
      <c r="B785" s="85" t="s">
        <v>2386</v>
      </c>
      <c r="C785" s="86" t="s">
        <v>6410</v>
      </c>
      <c r="D785" s="87" t="s">
        <v>4559</v>
      </c>
      <c r="E785" s="88"/>
      <c r="F785" s="88"/>
      <c r="G785" s="89" t="s">
        <v>2418</v>
      </c>
      <c r="H785" s="89" t="s">
        <v>4557</v>
      </c>
      <c r="I785" s="90">
        <v>8800032692023</v>
      </c>
      <c r="J785" s="91">
        <v>45175</v>
      </c>
      <c r="K785" s="92"/>
      <c r="L785" s="93"/>
    </row>
    <row r="786" spans="1:12" ht="15.75" customHeight="1">
      <c r="A786" s="75">
        <v>783</v>
      </c>
      <c r="B786" s="94" t="s">
        <v>2386</v>
      </c>
      <c r="C786" s="95" t="s">
        <v>7179</v>
      </c>
      <c r="D786" s="96" t="s">
        <v>7180</v>
      </c>
      <c r="E786" s="97"/>
      <c r="F786" s="97"/>
      <c r="G786" s="98" t="s">
        <v>7181</v>
      </c>
      <c r="H786" s="98" t="s">
        <v>3109</v>
      </c>
      <c r="I786" s="103">
        <v>8800039732023</v>
      </c>
      <c r="J786" s="100">
        <v>45197</v>
      </c>
      <c r="K786" s="82"/>
      <c r="L786" s="116"/>
    </row>
    <row r="787" spans="1:12" ht="15.75" customHeight="1">
      <c r="A787" s="84">
        <v>784</v>
      </c>
      <c r="B787" s="85" t="s">
        <v>2386</v>
      </c>
      <c r="C787" s="86" t="s">
        <v>6563</v>
      </c>
      <c r="D787" s="87" t="s">
        <v>6564</v>
      </c>
      <c r="E787" s="88"/>
      <c r="F787" s="88"/>
      <c r="G787" s="89" t="s">
        <v>6565</v>
      </c>
      <c r="H787" s="89" t="s">
        <v>3181</v>
      </c>
      <c r="I787" s="90">
        <v>8800034322023</v>
      </c>
      <c r="J787" s="91">
        <v>45180</v>
      </c>
      <c r="K787" s="92"/>
      <c r="L787" s="93"/>
    </row>
    <row r="788" spans="1:12" ht="15.75" customHeight="1">
      <c r="A788" s="75">
        <v>785</v>
      </c>
      <c r="B788" s="94" t="s">
        <v>2386</v>
      </c>
      <c r="C788" s="95" t="s">
        <v>7185</v>
      </c>
      <c r="D788" s="96" t="s">
        <v>7186</v>
      </c>
      <c r="E788" s="97"/>
      <c r="F788" s="97"/>
      <c r="G788" s="98" t="s">
        <v>7187</v>
      </c>
      <c r="H788" s="98" t="s">
        <v>3109</v>
      </c>
      <c r="I788" s="103">
        <v>8800039802023</v>
      </c>
      <c r="J788" s="100">
        <v>45197</v>
      </c>
      <c r="K788" s="82"/>
      <c r="L788" s="116"/>
    </row>
    <row r="789" spans="1:12" ht="15.75" customHeight="1">
      <c r="A789" s="84">
        <v>786</v>
      </c>
      <c r="B789" s="85" t="s">
        <v>2386</v>
      </c>
      <c r="C789" s="86" t="s">
        <v>7171</v>
      </c>
      <c r="D789" s="87" t="s">
        <v>7172</v>
      </c>
      <c r="E789" s="88"/>
      <c r="F789" s="88"/>
      <c r="G789" s="89" t="s">
        <v>7173</v>
      </c>
      <c r="H789" s="89" t="s">
        <v>3109</v>
      </c>
      <c r="I789" s="104" t="s">
        <v>10383</v>
      </c>
      <c r="J789" s="91">
        <v>45197</v>
      </c>
      <c r="K789" s="85"/>
      <c r="L789" s="93"/>
    </row>
    <row r="790" spans="1:12" ht="15.75" customHeight="1">
      <c r="A790" s="75">
        <v>787</v>
      </c>
      <c r="B790" s="94" t="s">
        <v>2386</v>
      </c>
      <c r="C790" s="95" t="s">
        <v>7194</v>
      </c>
      <c r="D790" s="96" t="s">
        <v>7195</v>
      </c>
      <c r="E790" s="149"/>
      <c r="F790" s="149"/>
      <c r="G790" s="98" t="s">
        <v>7196</v>
      </c>
      <c r="H790" s="98" t="s">
        <v>3109</v>
      </c>
      <c r="I790" s="99" t="s">
        <v>10384</v>
      </c>
      <c r="J790" s="100">
        <v>45197</v>
      </c>
      <c r="K790" s="94"/>
      <c r="L790" s="116"/>
    </row>
    <row r="791" spans="1:12" ht="15.75" customHeight="1">
      <c r="A791" s="84">
        <v>788</v>
      </c>
      <c r="B791" s="85" t="s">
        <v>2386</v>
      </c>
      <c r="C791" s="86" t="s">
        <v>7200</v>
      </c>
      <c r="D791" s="87" t="s">
        <v>7201</v>
      </c>
      <c r="E791" s="88"/>
      <c r="F791" s="88"/>
      <c r="G791" s="89" t="s">
        <v>7202</v>
      </c>
      <c r="H791" s="89" t="s">
        <v>3109</v>
      </c>
      <c r="I791" s="90">
        <v>8800040002023</v>
      </c>
      <c r="J791" s="91">
        <v>45197</v>
      </c>
      <c r="K791" s="92"/>
      <c r="L791" s="93"/>
    </row>
    <row r="792" spans="1:12" ht="15.75" customHeight="1">
      <c r="A792" s="75">
        <v>789</v>
      </c>
      <c r="B792" s="94" t="s">
        <v>2386</v>
      </c>
      <c r="C792" s="95" t="s">
        <v>7191</v>
      </c>
      <c r="D792" s="96" t="s">
        <v>7192</v>
      </c>
      <c r="E792" s="97"/>
      <c r="F792" s="97"/>
      <c r="G792" s="98" t="s">
        <v>7193</v>
      </c>
      <c r="H792" s="98" t="s">
        <v>3109</v>
      </c>
      <c r="I792" s="103">
        <v>8800039702023</v>
      </c>
      <c r="J792" s="100">
        <v>45197</v>
      </c>
      <c r="K792" s="82"/>
      <c r="L792" s="116"/>
    </row>
    <row r="793" spans="1:12" ht="15.75" customHeight="1">
      <c r="A793" s="84">
        <v>790</v>
      </c>
      <c r="B793" s="85" t="s">
        <v>2386</v>
      </c>
      <c r="C793" s="86" t="s">
        <v>7073</v>
      </c>
      <c r="D793" s="87" t="s">
        <v>6567</v>
      </c>
      <c r="E793" s="88"/>
      <c r="F793" s="88"/>
      <c r="G793" s="89" t="s">
        <v>2418</v>
      </c>
      <c r="H793" s="89" t="s">
        <v>4557</v>
      </c>
      <c r="I793" s="90">
        <v>8800039502023</v>
      </c>
      <c r="J793" s="91">
        <v>45196</v>
      </c>
      <c r="K793" s="92"/>
      <c r="L793" s="93"/>
    </row>
    <row r="794" spans="1:12" ht="15.75" customHeight="1">
      <c r="A794" s="75">
        <v>791</v>
      </c>
      <c r="B794" s="94" t="s">
        <v>2386</v>
      </c>
      <c r="C794" s="95" t="s">
        <v>7156</v>
      </c>
      <c r="D794" s="96" t="s">
        <v>7157</v>
      </c>
      <c r="E794" s="97"/>
      <c r="F794" s="97"/>
      <c r="G794" s="98" t="s">
        <v>7158</v>
      </c>
      <c r="H794" s="98" t="s">
        <v>3109</v>
      </c>
      <c r="I794" s="103">
        <v>8800039912023</v>
      </c>
      <c r="J794" s="100">
        <v>45197</v>
      </c>
      <c r="K794" s="82"/>
      <c r="L794" s="116"/>
    </row>
    <row r="795" spans="1:12" ht="15.75" customHeight="1">
      <c r="A795" s="84">
        <v>792</v>
      </c>
      <c r="B795" s="85" t="s">
        <v>2386</v>
      </c>
      <c r="C795" s="86" t="s">
        <v>6854</v>
      </c>
      <c r="D795" s="87" t="s">
        <v>6855</v>
      </c>
      <c r="E795" s="88"/>
      <c r="F795" s="88"/>
      <c r="G795" s="89" t="s">
        <v>2423</v>
      </c>
      <c r="H795" s="89" t="s">
        <v>4557</v>
      </c>
      <c r="I795" s="90">
        <v>8800036412023</v>
      </c>
      <c r="J795" s="91">
        <v>45188</v>
      </c>
      <c r="K795" s="92"/>
      <c r="L795" s="93"/>
    </row>
    <row r="796" spans="1:12" ht="15.75" customHeight="1">
      <c r="A796" s="75">
        <v>793</v>
      </c>
      <c r="B796" s="94" t="s">
        <v>2386</v>
      </c>
      <c r="C796" s="95" t="s">
        <v>7321</v>
      </c>
      <c r="D796" s="96" t="s">
        <v>7322</v>
      </c>
      <c r="E796" s="97"/>
      <c r="F796" s="97"/>
      <c r="G796" s="98" t="s">
        <v>7323</v>
      </c>
      <c r="H796" s="98" t="s">
        <v>3109</v>
      </c>
      <c r="I796" s="103">
        <v>8800041392023</v>
      </c>
      <c r="J796" s="100">
        <v>45202</v>
      </c>
      <c r="K796" s="82"/>
      <c r="L796" s="116"/>
    </row>
    <row r="797" spans="1:12" ht="15.75" customHeight="1">
      <c r="A797" s="84">
        <v>794</v>
      </c>
      <c r="B797" s="85" t="s">
        <v>2386</v>
      </c>
      <c r="C797" s="86" t="s">
        <v>7162</v>
      </c>
      <c r="D797" s="87" t="s">
        <v>7163</v>
      </c>
      <c r="E797" s="88"/>
      <c r="F797" s="88"/>
      <c r="G797" s="89" t="s">
        <v>7164</v>
      </c>
      <c r="H797" s="89" t="s">
        <v>3109</v>
      </c>
      <c r="I797" s="104" t="s">
        <v>10385</v>
      </c>
      <c r="J797" s="91">
        <v>45197</v>
      </c>
      <c r="K797" s="85"/>
      <c r="L797" s="93"/>
    </row>
    <row r="798" spans="1:12" ht="15.75" customHeight="1">
      <c r="A798" s="75">
        <v>795</v>
      </c>
      <c r="B798" s="94" t="s">
        <v>2386</v>
      </c>
      <c r="C798" s="95" t="s">
        <v>5419</v>
      </c>
      <c r="D798" s="96" t="s">
        <v>5420</v>
      </c>
      <c r="E798" s="149"/>
      <c r="F798" s="149"/>
      <c r="G798" s="98" t="s">
        <v>5421</v>
      </c>
      <c r="H798" s="98" t="s">
        <v>3181</v>
      </c>
      <c r="I798" s="99" t="s">
        <v>10386</v>
      </c>
      <c r="J798" s="100">
        <v>45154</v>
      </c>
      <c r="K798" s="94"/>
      <c r="L798" s="116"/>
    </row>
    <row r="799" spans="1:12" ht="15.75" customHeight="1">
      <c r="A799" s="84">
        <v>796</v>
      </c>
      <c r="B799" s="85" t="s">
        <v>2386</v>
      </c>
      <c r="C799" s="86" t="s">
        <v>7165</v>
      </c>
      <c r="D799" s="87" t="s">
        <v>7166</v>
      </c>
      <c r="E799" s="88"/>
      <c r="F799" s="88"/>
      <c r="G799" s="89" t="s">
        <v>7167</v>
      </c>
      <c r="H799" s="89" t="s">
        <v>3109</v>
      </c>
      <c r="I799" s="90">
        <v>8800039942023</v>
      </c>
      <c r="J799" s="91">
        <v>45197</v>
      </c>
      <c r="K799" s="92"/>
      <c r="L799" s="93"/>
    </row>
    <row r="800" spans="1:12" ht="15.75" customHeight="1">
      <c r="A800" s="75">
        <v>797</v>
      </c>
      <c r="B800" s="94" t="s">
        <v>2386</v>
      </c>
      <c r="C800" s="95" t="s">
        <v>7848</v>
      </c>
      <c r="D800" s="96" t="s">
        <v>7849</v>
      </c>
      <c r="E800" s="97"/>
      <c r="F800" s="97"/>
      <c r="G800" s="98" t="s">
        <v>7850</v>
      </c>
      <c r="H800" s="98" t="s">
        <v>3109</v>
      </c>
      <c r="I800" s="103">
        <v>8800045352023</v>
      </c>
      <c r="J800" s="100">
        <v>45226</v>
      </c>
      <c r="K800" s="82"/>
      <c r="L800" s="116"/>
    </row>
    <row r="801" spans="1:12" ht="15.75" customHeight="1">
      <c r="A801" s="84">
        <v>798</v>
      </c>
      <c r="B801" s="85" t="s">
        <v>2386</v>
      </c>
      <c r="C801" s="86" t="s">
        <v>7599</v>
      </c>
      <c r="D801" s="87" t="s">
        <v>7600</v>
      </c>
      <c r="E801" s="88"/>
      <c r="F801" s="88"/>
      <c r="G801" s="89" t="s">
        <v>7601</v>
      </c>
      <c r="H801" s="89" t="s">
        <v>3109</v>
      </c>
      <c r="I801" s="90">
        <v>8800043012023</v>
      </c>
      <c r="J801" s="91">
        <v>45209</v>
      </c>
      <c r="K801" s="92"/>
      <c r="L801" s="93"/>
    </row>
    <row r="802" spans="1:12" ht="15.75" customHeight="1">
      <c r="A802" s="75">
        <v>799</v>
      </c>
      <c r="B802" s="94" t="s">
        <v>2386</v>
      </c>
      <c r="C802" s="95" t="s">
        <v>7596</v>
      </c>
      <c r="D802" s="96" t="s">
        <v>7597</v>
      </c>
      <c r="E802" s="97"/>
      <c r="F802" s="97"/>
      <c r="G802" s="98" t="s">
        <v>7598</v>
      </c>
      <c r="H802" s="98" t="s">
        <v>3109</v>
      </c>
      <c r="I802" s="103">
        <v>8800042982023</v>
      </c>
      <c r="J802" s="100">
        <v>45209</v>
      </c>
      <c r="K802" s="82"/>
      <c r="L802" s="116"/>
    </row>
    <row r="803" spans="1:12" ht="15.75" customHeight="1">
      <c r="A803" s="84">
        <v>800</v>
      </c>
      <c r="B803" s="85" t="s">
        <v>2386</v>
      </c>
      <c r="C803" s="86" t="s">
        <v>7188</v>
      </c>
      <c r="D803" s="87" t="s">
        <v>7189</v>
      </c>
      <c r="E803" s="88"/>
      <c r="F803" s="88"/>
      <c r="G803" s="89" t="s">
        <v>7190</v>
      </c>
      <c r="H803" s="89" t="s">
        <v>3109</v>
      </c>
      <c r="I803" s="90">
        <v>8800039662023</v>
      </c>
      <c r="J803" s="91">
        <v>45197</v>
      </c>
      <c r="K803" s="92"/>
      <c r="L803" s="93"/>
    </row>
    <row r="804" spans="1:12" ht="15.75" customHeight="1">
      <c r="A804" s="75">
        <v>801</v>
      </c>
      <c r="B804" s="94" t="s">
        <v>2386</v>
      </c>
      <c r="C804" s="95" t="s">
        <v>7327</v>
      </c>
      <c r="D804" s="96" t="s">
        <v>7328</v>
      </c>
      <c r="E804" s="97"/>
      <c r="F804" s="97"/>
      <c r="G804" s="98" t="s">
        <v>7329</v>
      </c>
      <c r="H804" s="98" t="s">
        <v>3109</v>
      </c>
      <c r="I804" s="103">
        <v>8800041412023</v>
      </c>
      <c r="J804" s="100">
        <v>45202</v>
      </c>
      <c r="K804" s="82"/>
      <c r="L804" s="116"/>
    </row>
    <row r="805" spans="1:12" ht="15.75" customHeight="1">
      <c r="A805" s="84">
        <v>802</v>
      </c>
      <c r="B805" s="85" t="s">
        <v>2386</v>
      </c>
      <c r="C805" s="86" t="s">
        <v>7324</v>
      </c>
      <c r="D805" s="87" t="s">
        <v>7325</v>
      </c>
      <c r="E805" s="88"/>
      <c r="F805" s="88"/>
      <c r="G805" s="89" t="s">
        <v>7326</v>
      </c>
      <c r="H805" s="89" t="s">
        <v>3109</v>
      </c>
      <c r="I805" s="104" t="s">
        <v>10387</v>
      </c>
      <c r="J805" s="91">
        <v>45202</v>
      </c>
      <c r="K805" s="85"/>
      <c r="L805" s="93"/>
    </row>
    <row r="806" spans="1:12" ht="15.75" customHeight="1">
      <c r="A806" s="75">
        <v>803</v>
      </c>
      <c r="B806" s="94" t="s">
        <v>2386</v>
      </c>
      <c r="C806" s="95" t="s">
        <v>7602</v>
      </c>
      <c r="D806" s="96" t="s">
        <v>7603</v>
      </c>
      <c r="E806" s="149"/>
      <c r="F806" s="149"/>
      <c r="G806" s="98" t="s">
        <v>7604</v>
      </c>
      <c r="H806" s="98" t="s">
        <v>3109</v>
      </c>
      <c r="I806" s="99" t="s">
        <v>10388</v>
      </c>
      <c r="J806" s="100">
        <v>45209</v>
      </c>
      <c r="K806" s="94"/>
      <c r="L806" s="116"/>
    </row>
    <row r="807" spans="1:12" ht="15.75" customHeight="1">
      <c r="A807" s="84">
        <v>804</v>
      </c>
      <c r="B807" s="85" t="s">
        <v>2386</v>
      </c>
      <c r="C807" s="86" t="s">
        <v>4462</v>
      </c>
      <c r="D807" s="87" t="s">
        <v>4463</v>
      </c>
      <c r="E807" s="88"/>
      <c r="F807" s="88"/>
      <c r="G807" s="89" t="s">
        <v>3180</v>
      </c>
      <c r="H807" s="89" t="s">
        <v>3181</v>
      </c>
      <c r="I807" s="90">
        <v>8800018502023</v>
      </c>
      <c r="J807" s="91">
        <v>45139</v>
      </c>
      <c r="K807" s="92"/>
      <c r="L807" s="93"/>
    </row>
    <row r="808" spans="1:12" ht="15.75" customHeight="1">
      <c r="A808" s="75">
        <v>805</v>
      </c>
      <c r="B808" s="94" t="s">
        <v>2386</v>
      </c>
      <c r="C808" s="95" t="s">
        <v>5896</v>
      </c>
      <c r="D808" s="96" t="s">
        <v>3847</v>
      </c>
      <c r="E808" s="97"/>
      <c r="F808" s="97"/>
      <c r="G808" s="98" t="s">
        <v>3180</v>
      </c>
      <c r="H808" s="98" t="s">
        <v>3181</v>
      </c>
      <c r="I808" s="103">
        <v>8800028822023</v>
      </c>
      <c r="J808" s="100">
        <v>45163</v>
      </c>
      <c r="K808" s="82"/>
      <c r="L808" s="116"/>
    </row>
    <row r="809" spans="1:12" ht="15.75" customHeight="1">
      <c r="A809" s="84">
        <v>806</v>
      </c>
      <c r="B809" s="85" t="s">
        <v>2386</v>
      </c>
      <c r="C809" s="86" t="s">
        <v>5258</v>
      </c>
      <c r="D809" s="87" t="s">
        <v>5259</v>
      </c>
      <c r="E809" s="88"/>
      <c r="F809" s="88"/>
      <c r="G809" s="89" t="s">
        <v>5260</v>
      </c>
      <c r="H809" s="89" t="s">
        <v>2707</v>
      </c>
      <c r="I809" s="90">
        <v>8800023812023</v>
      </c>
      <c r="J809" s="91">
        <v>45152</v>
      </c>
      <c r="K809" s="92"/>
      <c r="L809" s="93"/>
    </row>
    <row r="810" spans="1:12" ht="15.75" customHeight="1">
      <c r="A810" s="75">
        <v>807</v>
      </c>
      <c r="B810" s="94" t="s">
        <v>2386</v>
      </c>
      <c r="C810" s="95" t="s">
        <v>4944</v>
      </c>
      <c r="D810" s="96" t="s">
        <v>4945</v>
      </c>
      <c r="E810" s="97"/>
      <c r="F810" s="97"/>
      <c r="G810" s="98" t="s">
        <v>4946</v>
      </c>
      <c r="H810" s="98" t="s">
        <v>3181</v>
      </c>
      <c r="I810" s="103">
        <v>8800021822023</v>
      </c>
      <c r="J810" s="100">
        <v>45145</v>
      </c>
      <c r="K810" s="82"/>
      <c r="L810" s="116"/>
    </row>
    <row r="811" spans="1:12" ht="15.75" customHeight="1">
      <c r="A811" s="84">
        <v>808</v>
      </c>
      <c r="B811" s="85" t="s">
        <v>2386</v>
      </c>
      <c r="C811" s="86" t="s">
        <v>5810</v>
      </c>
      <c r="D811" s="87" t="s">
        <v>5811</v>
      </c>
      <c r="E811" s="88"/>
      <c r="F811" s="88"/>
      <c r="G811" s="89" t="s">
        <v>2422</v>
      </c>
      <c r="H811" s="89" t="s">
        <v>4557</v>
      </c>
      <c r="I811" s="90">
        <v>8800027912023</v>
      </c>
      <c r="J811" s="91">
        <v>45161</v>
      </c>
      <c r="K811" s="92"/>
      <c r="L811" s="93"/>
    </row>
    <row r="812" spans="1:12" ht="15.75" customHeight="1">
      <c r="A812" s="75">
        <v>809</v>
      </c>
      <c r="B812" s="94" t="s">
        <v>2386</v>
      </c>
      <c r="C812" s="95" t="s">
        <v>6068</v>
      </c>
      <c r="D812" s="96" t="s">
        <v>6069</v>
      </c>
      <c r="E812" s="97"/>
      <c r="F812" s="97"/>
      <c r="G812" s="98" t="s">
        <v>6067</v>
      </c>
      <c r="H812" s="98" t="s">
        <v>3583</v>
      </c>
      <c r="I812" s="103">
        <v>8800030122023</v>
      </c>
      <c r="J812" s="100">
        <v>45169</v>
      </c>
      <c r="K812" s="82"/>
      <c r="L812" s="116"/>
    </row>
    <row r="813" spans="1:12" ht="15.75" customHeight="1">
      <c r="A813" s="84">
        <v>810</v>
      </c>
      <c r="B813" s="85" t="s">
        <v>2386</v>
      </c>
      <c r="C813" s="86" t="s">
        <v>5807</v>
      </c>
      <c r="D813" s="87" t="s">
        <v>5808</v>
      </c>
      <c r="E813" s="88"/>
      <c r="F813" s="88"/>
      <c r="G813" s="89" t="s">
        <v>5809</v>
      </c>
      <c r="H813" s="89" t="s">
        <v>3181</v>
      </c>
      <c r="I813" s="104" t="s">
        <v>10389</v>
      </c>
      <c r="J813" s="91">
        <v>45161</v>
      </c>
      <c r="K813" s="85"/>
      <c r="L813" s="93"/>
    </row>
    <row r="814" spans="1:12" ht="15.75" customHeight="1">
      <c r="A814" s="75">
        <v>811</v>
      </c>
      <c r="B814" s="94" t="s">
        <v>2386</v>
      </c>
      <c r="C814" s="95" t="s">
        <v>5945</v>
      </c>
      <c r="D814" s="96" t="s">
        <v>5946</v>
      </c>
      <c r="E814" s="149"/>
      <c r="F814" s="149"/>
      <c r="G814" s="98" t="s">
        <v>5947</v>
      </c>
      <c r="H814" s="98" t="s">
        <v>2395</v>
      </c>
      <c r="I814" s="99" t="s">
        <v>10390</v>
      </c>
      <c r="J814" s="100">
        <v>45166</v>
      </c>
      <c r="K814" s="94"/>
      <c r="L814" s="116"/>
    </row>
    <row r="815" spans="1:12" ht="15.75" customHeight="1">
      <c r="A815" s="84">
        <v>812</v>
      </c>
      <c r="B815" s="85" t="s">
        <v>2386</v>
      </c>
      <c r="C815" s="86" t="s">
        <v>5422</v>
      </c>
      <c r="D815" s="87" t="s">
        <v>5423</v>
      </c>
      <c r="E815" s="88"/>
      <c r="F815" s="88"/>
      <c r="G815" s="89" t="s">
        <v>5424</v>
      </c>
      <c r="H815" s="89" t="s">
        <v>3181</v>
      </c>
      <c r="I815" s="90">
        <v>8800025242023</v>
      </c>
      <c r="J815" s="91">
        <v>45154</v>
      </c>
      <c r="K815" s="92"/>
      <c r="L815" s="93"/>
    </row>
    <row r="816" spans="1:12" ht="15.75" customHeight="1">
      <c r="A816" s="75">
        <v>813</v>
      </c>
      <c r="B816" s="94" t="s">
        <v>2386</v>
      </c>
      <c r="C816" s="95" t="s">
        <v>5606</v>
      </c>
      <c r="D816" s="96" t="s">
        <v>5607</v>
      </c>
      <c r="E816" s="97"/>
      <c r="F816" s="97"/>
      <c r="G816" s="98" t="s">
        <v>4946</v>
      </c>
      <c r="H816" s="98" t="s">
        <v>3181</v>
      </c>
      <c r="I816" s="103">
        <v>8800026312023</v>
      </c>
      <c r="J816" s="100">
        <v>45156</v>
      </c>
      <c r="K816" s="82"/>
      <c r="L816" s="116"/>
    </row>
    <row r="817" spans="1:12" ht="15.75" customHeight="1">
      <c r="A817" s="84">
        <v>814</v>
      </c>
      <c r="B817" s="85" t="s">
        <v>2386</v>
      </c>
      <c r="C817" s="86" t="s">
        <v>5190</v>
      </c>
      <c r="D817" s="87" t="s">
        <v>5191</v>
      </c>
      <c r="E817" s="88"/>
      <c r="F817" s="88"/>
      <c r="G817" s="89" t="s">
        <v>5192</v>
      </c>
      <c r="H817" s="89" t="s">
        <v>3109</v>
      </c>
      <c r="I817" s="90">
        <v>8800023392023</v>
      </c>
      <c r="J817" s="91">
        <v>45149</v>
      </c>
      <c r="K817" s="92"/>
      <c r="L817" s="93"/>
    </row>
    <row r="818" spans="1:12" ht="15.75" customHeight="1">
      <c r="A818" s="75">
        <v>815</v>
      </c>
      <c r="B818" s="94" t="s">
        <v>2386</v>
      </c>
      <c r="C818" s="95" t="s">
        <v>4362</v>
      </c>
      <c r="D818" s="96" t="s">
        <v>4363</v>
      </c>
      <c r="E818" s="97"/>
      <c r="F818" s="97"/>
      <c r="G818" s="98" t="s">
        <v>3180</v>
      </c>
      <c r="H818" s="98" t="s">
        <v>3181</v>
      </c>
      <c r="I818" s="103">
        <v>8800017582023</v>
      </c>
      <c r="J818" s="100">
        <v>45138</v>
      </c>
      <c r="K818" s="82"/>
      <c r="L818" s="116"/>
    </row>
    <row r="819" spans="1:12" ht="15.75" customHeight="1">
      <c r="A819" s="84">
        <v>816</v>
      </c>
      <c r="B819" s="85" t="s">
        <v>2386</v>
      </c>
      <c r="C819" s="86" t="s">
        <v>3748</v>
      </c>
      <c r="D819" s="87" t="s">
        <v>3749</v>
      </c>
      <c r="E819" s="88"/>
      <c r="F819" s="88"/>
      <c r="G819" s="89" t="s">
        <v>3750</v>
      </c>
      <c r="H819" s="89" t="s">
        <v>3109</v>
      </c>
      <c r="I819" s="90">
        <v>8800013932023</v>
      </c>
      <c r="J819" s="91">
        <v>45131</v>
      </c>
      <c r="K819" s="92"/>
      <c r="L819" s="93"/>
    </row>
    <row r="820" spans="1:12" ht="15.75" customHeight="1">
      <c r="A820" s="75">
        <v>817</v>
      </c>
      <c r="B820" s="94" t="s">
        <v>2386</v>
      </c>
      <c r="C820" s="95" t="s">
        <v>5655</v>
      </c>
      <c r="D820" s="96" t="s">
        <v>5656</v>
      </c>
      <c r="E820" s="97"/>
      <c r="F820" s="97"/>
      <c r="G820" s="98" t="s">
        <v>5657</v>
      </c>
      <c r="H820" s="98" t="s">
        <v>3181</v>
      </c>
      <c r="I820" s="103">
        <v>8800027162023</v>
      </c>
      <c r="J820" s="100">
        <v>45159</v>
      </c>
      <c r="K820" s="82"/>
      <c r="L820" s="116"/>
    </row>
    <row r="821" spans="1:12" ht="15.75" customHeight="1">
      <c r="A821" s="84">
        <v>818</v>
      </c>
      <c r="B821" s="85" t="s">
        <v>2386</v>
      </c>
      <c r="C821" s="86" t="s">
        <v>3840</v>
      </c>
      <c r="D821" s="87" t="s">
        <v>3841</v>
      </c>
      <c r="E821" s="88"/>
      <c r="F821" s="88"/>
      <c r="G821" s="89" t="s">
        <v>3180</v>
      </c>
      <c r="H821" s="89" t="s">
        <v>3181</v>
      </c>
      <c r="I821" s="104" t="s">
        <v>10391</v>
      </c>
      <c r="J821" s="91">
        <v>45132</v>
      </c>
      <c r="K821" s="85"/>
      <c r="L821" s="93"/>
    </row>
    <row r="822" spans="1:12" ht="15.75" customHeight="1">
      <c r="A822" s="75">
        <v>819</v>
      </c>
      <c r="B822" s="94" t="s">
        <v>2386</v>
      </c>
      <c r="C822" s="95" t="s">
        <v>4018</v>
      </c>
      <c r="D822" s="96" t="s">
        <v>4019</v>
      </c>
      <c r="E822" s="149"/>
      <c r="F822" s="149"/>
      <c r="G822" s="98" t="s">
        <v>3180</v>
      </c>
      <c r="H822" s="98" t="s">
        <v>3181</v>
      </c>
      <c r="I822" s="99" t="s">
        <v>10392</v>
      </c>
      <c r="J822" s="100">
        <v>45134</v>
      </c>
      <c r="K822" s="94"/>
      <c r="L822" s="116"/>
    </row>
    <row r="823" spans="1:12" ht="15.75" customHeight="1">
      <c r="A823" s="84">
        <v>820</v>
      </c>
      <c r="B823" s="85" t="s">
        <v>2386</v>
      </c>
      <c r="C823" s="86" t="s">
        <v>3211</v>
      </c>
      <c r="D823" s="87" t="s">
        <v>3212</v>
      </c>
      <c r="E823" s="88"/>
      <c r="F823" s="88"/>
      <c r="G823" s="89" t="s">
        <v>3180</v>
      </c>
      <c r="H823" s="89" t="s">
        <v>3181</v>
      </c>
      <c r="I823" s="90">
        <v>8800009142023</v>
      </c>
      <c r="J823" s="91">
        <v>45118</v>
      </c>
      <c r="K823" s="92"/>
      <c r="L823" s="93"/>
    </row>
    <row r="824" spans="1:12" ht="15.75" customHeight="1">
      <c r="A824" s="75">
        <v>821</v>
      </c>
      <c r="B824" s="94" t="s">
        <v>2386</v>
      </c>
      <c r="C824" s="95" t="s">
        <v>5261</v>
      </c>
      <c r="D824" s="96" t="s">
        <v>5259</v>
      </c>
      <c r="E824" s="97"/>
      <c r="F824" s="97"/>
      <c r="G824" s="98" t="s">
        <v>5260</v>
      </c>
      <c r="H824" s="98" t="s">
        <v>2707</v>
      </c>
      <c r="I824" s="103">
        <v>8800023822023</v>
      </c>
      <c r="J824" s="100">
        <v>45152</v>
      </c>
      <c r="K824" s="82"/>
      <c r="L824" s="116"/>
    </row>
    <row r="825" spans="1:12" ht="15.75" customHeight="1">
      <c r="A825" s="84">
        <v>822</v>
      </c>
      <c r="B825" s="85" t="s">
        <v>2386</v>
      </c>
      <c r="C825" s="86" t="s">
        <v>5603</v>
      </c>
      <c r="D825" s="87" t="s">
        <v>5604</v>
      </c>
      <c r="E825" s="88"/>
      <c r="F825" s="88"/>
      <c r="G825" s="89" t="s">
        <v>5605</v>
      </c>
      <c r="H825" s="89" t="s">
        <v>3181</v>
      </c>
      <c r="I825" s="90">
        <v>8800026402023</v>
      </c>
      <c r="J825" s="91">
        <v>45156</v>
      </c>
      <c r="K825" s="92"/>
      <c r="L825" s="93"/>
    </row>
    <row r="826" spans="1:12" ht="15.75" customHeight="1">
      <c r="A826" s="75">
        <v>823</v>
      </c>
      <c r="B826" s="94" t="s">
        <v>2386</v>
      </c>
      <c r="C826" s="95" t="s">
        <v>5188</v>
      </c>
      <c r="D826" s="96" t="s">
        <v>5189</v>
      </c>
      <c r="E826" s="97"/>
      <c r="F826" s="97"/>
      <c r="G826" s="98" t="s">
        <v>2426</v>
      </c>
      <c r="H826" s="98" t="s">
        <v>3583</v>
      </c>
      <c r="I826" s="103">
        <v>8800023372023</v>
      </c>
      <c r="J826" s="100">
        <v>45149</v>
      </c>
      <c r="K826" s="82"/>
      <c r="L826" s="116"/>
    </row>
    <row r="827" spans="1:12" ht="15.75" customHeight="1">
      <c r="A827" s="84">
        <v>824</v>
      </c>
      <c r="B827" s="85" t="s">
        <v>2427</v>
      </c>
      <c r="C827" s="86" t="s">
        <v>6286</v>
      </c>
      <c r="D827" s="87" t="s">
        <v>6287</v>
      </c>
      <c r="E827" s="88"/>
      <c r="F827" s="88"/>
      <c r="G827" s="89" t="s">
        <v>6288</v>
      </c>
      <c r="H827" s="89" t="s">
        <v>4375</v>
      </c>
      <c r="I827" s="90">
        <v>8800031472023</v>
      </c>
      <c r="J827" s="91">
        <v>45173</v>
      </c>
      <c r="K827" s="92"/>
      <c r="L827" s="93"/>
    </row>
    <row r="828" spans="1:12" ht="15.75" customHeight="1">
      <c r="A828" s="75">
        <v>825</v>
      </c>
      <c r="B828" s="94" t="s">
        <v>2427</v>
      </c>
      <c r="C828" s="95" t="s">
        <v>5318</v>
      </c>
      <c r="D828" s="96" t="s">
        <v>5194</v>
      </c>
      <c r="E828" s="97"/>
      <c r="F828" s="97"/>
      <c r="G828" s="98" t="s">
        <v>5319</v>
      </c>
      <c r="H828" s="98" t="s">
        <v>3484</v>
      </c>
      <c r="I828" s="103">
        <v>8800024172023</v>
      </c>
      <c r="J828" s="100">
        <v>45153</v>
      </c>
      <c r="K828" s="82"/>
      <c r="L828" s="116"/>
    </row>
    <row r="829" spans="1:12" ht="15.75" customHeight="1">
      <c r="A829" s="84">
        <v>826</v>
      </c>
      <c r="B829" s="85" t="s">
        <v>2427</v>
      </c>
      <c r="C829" s="86" t="s">
        <v>5140</v>
      </c>
      <c r="D829" s="87" t="s">
        <v>5141</v>
      </c>
      <c r="E829" s="88"/>
      <c r="F829" s="88"/>
      <c r="G829" s="89" t="s">
        <v>5142</v>
      </c>
      <c r="H829" s="89" t="s">
        <v>3484</v>
      </c>
      <c r="I829" s="104" t="s">
        <v>10393</v>
      </c>
      <c r="J829" s="91">
        <v>45148</v>
      </c>
      <c r="K829" s="85"/>
      <c r="L829" s="93"/>
    </row>
    <row r="830" spans="1:12" ht="15.75" customHeight="1">
      <c r="A830" s="75">
        <v>827</v>
      </c>
      <c r="B830" s="94" t="s">
        <v>2427</v>
      </c>
      <c r="C830" s="95" t="s">
        <v>4575</v>
      </c>
      <c r="D830" s="96" t="s">
        <v>4576</v>
      </c>
      <c r="E830" s="149"/>
      <c r="F830" s="149"/>
      <c r="G830" s="98" t="s">
        <v>4577</v>
      </c>
      <c r="H830" s="98" t="s">
        <v>4375</v>
      </c>
      <c r="I830" s="99" t="s">
        <v>10394</v>
      </c>
      <c r="J830" s="100">
        <v>45140</v>
      </c>
      <c r="K830" s="94"/>
      <c r="L830" s="116"/>
    </row>
    <row r="831" spans="1:12" ht="15.75" customHeight="1">
      <c r="A831" s="84">
        <v>828</v>
      </c>
      <c r="B831" s="85" t="s">
        <v>2427</v>
      </c>
      <c r="C831" s="86" t="s">
        <v>5744</v>
      </c>
      <c r="D831" s="87" t="s">
        <v>5745</v>
      </c>
      <c r="E831" s="88"/>
      <c r="F831" s="88"/>
      <c r="G831" s="89" t="s">
        <v>5746</v>
      </c>
      <c r="H831" s="89" t="s">
        <v>3480</v>
      </c>
      <c r="I831" s="90">
        <v>8800027412023</v>
      </c>
      <c r="J831" s="91">
        <v>45160</v>
      </c>
      <c r="K831" s="92"/>
      <c r="L831" s="93"/>
    </row>
    <row r="832" spans="1:12" ht="15.75" customHeight="1">
      <c r="A832" s="75">
        <v>829</v>
      </c>
      <c r="B832" s="94" t="s">
        <v>2427</v>
      </c>
      <c r="C832" s="95" t="s">
        <v>6412</v>
      </c>
      <c r="D832" s="96" t="s">
        <v>6413</v>
      </c>
      <c r="E832" s="97"/>
      <c r="F832" s="97"/>
      <c r="G832" s="98" t="s">
        <v>6288</v>
      </c>
      <c r="H832" s="98" t="s">
        <v>4375</v>
      </c>
      <c r="I832" s="103">
        <v>8800032332023</v>
      </c>
      <c r="J832" s="100">
        <v>45175</v>
      </c>
      <c r="K832" s="82"/>
      <c r="L832" s="116"/>
    </row>
    <row r="833" spans="1:12" ht="15.75" customHeight="1">
      <c r="A833" s="84">
        <v>830</v>
      </c>
      <c r="B833" s="85" t="s">
        <v>2427</v>
      </c>
      <c r="C833" s="86" t="s">
        <v>3302</v>
      </c>
      <c r="D833" s="87" t="s">
        <v>3303</v>
      </c>
      <c r="E833" s="88"/>
      <c r="F833" s="88"/>
      <c r="G833" s="89" t="s">
        <v>3299</v>
      </c>
      <c r="H833" s="89" t="s">
        <v>3300</v>
      </c>
      <c r="I833" s="90">
        <v>8800009902023</v>
      </c>
      <c r="J833" s="91">
        <v>45121</v>
      </c>
      <c r="K833" s="92"/>
      <c r="L833" s="93"/>
    </row>
    <row r="834" spans="1:12" ht="15.75" customHeight="1">
      <c r="A834" s="75">
        <v>831</v>
      </c>
      <c r="B834" s="94" t="s">
        <v>2427</v>
      </c>
      <c r="C834" s="95" t="s">
        <v>3477</v>
      </c>
      <c r="D834" s="96" t="s">
        <v>3478</v>
      </c>
      <c r="E834" s="97"/>
      <c r="F834" s="97"/>
      <c r="G834" s="98" t="s">
        <v>3479</v>
      </c>
      <c r="H834" s="98" t="s">
        <v>3480</v>
      </c>
      <c r="I834" s="103">
        <v>8800011672023</v>
      </c>
      <c r="J834" s="100">
        <v>45126</v>
      </c>
      <c r="K834" s="82"/>
      <c r="L834" s="116"/>
    </row>
    <row r="835" spans="1:12" ht="15.75" customHeight="1">
      <c r="A835" s="84">
        <v>832</v>
      </c>
      <c r="B835" s="85" t="s">
        <v>2427</v>
      </c>
      <c r="C835" s="86" t="s">
        <v>6726</v>
      </c>
      <c r="D835" s="87" t="s">
        <v>6727</v>
      </c>
      <c r="E835" s="88"/>
      <c r="F835" s="88"/>
      <c r="G835" s="89" t="s">
        <v>6728</v>
      </c>
      <c r="H835" s="89" t="s">
        <v>4471</v>
      </c>
      <c r="I835" s="90">
        <v>8800035232023</v>
      </c>
      <c r="J835" s="91">
        <v>45183</v>
      </c>
      <c r="K835" s="92"/>
      <c r="L835" s="93"/>
    </row>
    <row r="836" spans="1:12" ht="15.75" customHeight="1">
      <c r="A836" s="75">
        <v>833</v>
      </c>
      <c r="B836" s="94" t="s">
        <v>2427</v>
      </c>
      <c r="C836" s="95" t="s">
        <v>5756</v>
      </c>
      <c r="D836" s="96" t="s">
        <v>5757</v>
      </c>
      <c r="E836" s="97"/>
      <c r="F836" s="97"/>
      <c r="G836" s="98" t="s">
        <v>5749</v>
      </c>
      <c r="H836" s="98" t="s">
        <v>5750</v>
      </c>
      <c r="I836" s="103">
        <v>8800027522023</v>
      </c>
      <c r="J836" s="100">
        <v>45160</v>
      </c>
      <c r="K836" s="82"/>
      <c r="L836" s="116"/>
    </row>
    <row r="837" spans="1:12" ht="15.75" customHeight="1">
      <c r="A837" s="84">
        <v>834</v>
      </c>
      <c r="B837" s="85" t="s">
        <v>2427</v>
      </c>
      <c r="C837" s="86" t="s">
        <v>5758</v>
      </c>
      <c r="D837" s="87" t="s">
        <v>5759</v>
      </c>
      <c r="E837" s="88"/>
      <c r="F837" s="88"/>
      <c r="G837" s="89" t="s">
        <v>5760</v>
      </c>
      <c r="H837" s="89" t="s">
        <v>4471</v>
      </c>
      <c r="I837" s="104" t="s">
        <v>10395</v>
      </c>
      <c r="J837" s="91">
        <v>45160</v>
      </c>
      <c r="K837" s="85"/>
      <c r="L837" s="93"/>
    </row>
    <row r="838" spans="1:12" ht="15.75" customHeight="1">
      <c r="A838" s="75">
        <v>835</v>
      </c>
      <c r="B838" s="94" t="s">
        <v>2427</v>
      </c>
      <c r="C838" s="95" t="s">
        <v>5818</v>
      </c>
      <c r="D838" s="96" t="s">
        <v>5773</v>
      </c>
      <c r="E838" s="149"/>
      <c r="F838" s="149"/>
      <c r="G838" s="98" t="s">
        <v>5819</v>
      </c>
      <c r="H838" s="98" t="s">
        <v>5750</v>
      </c>
      <c r="I838" s="99" t="s">
        <v>10396</v>
      </c>
      <c r="J838" s="100">
        <v>45161</v>
      </c>
      <c r="K838" s="94"/>
      <c r="L838" s="116"/>
    </row>
    <row r="839" spans="1:12" ht="15.75" customHeight="1">
      <c r="A839" s="84">
        <v>836</v>
      </c>
      <c r="B839" s="85" t="s">
        <v>2427</v>
      </c>
      <c r="C839" s="86" t="s">
        <v>5753</v>
      </c>
      <c r="D839" s="87" t="s">
        <v>5752</v>
      </c>
      <c r="E839" s="88"/>
      <c r="F839" s="88"/>
      <c r="G839" s="89" t="s">
        <v>5749</v>
      </c>
      <c r="H839" s="89" t="s">
        <v>5750</v>
      </c>
      <c r="I839" s="90">
        <v>8800027552023</v>
      </c>
      <c r="J839" s="91">
        <v>45160</v>
      </c>
      <c r="K839" s="92"/>
      <c r="L839" s="93"/>
    </row>
    <row r="840" spans="1:12" ht="15.75" customHeight="1">
      <c r="A840" s="75">
        <v>837</v>
      </c>
      <c r="B840" s="94" t="s">
        <v>2427</v>
      </c>
      <c r="C840" s="95" t="s">
        <v>6653</v>
      </c>
      <c r="D840" s="96" t="s">
        <v>5748</v>
      </c>
      <c r="E840" s="97"/>
      <c r="F840" s="97"/>
      <c r="G840" s="98" t="s">
        <v>5749</v>
      </c>
      <c r="H840" s="98" t="s">
        <v>5750</v>
      </c>
      <c r="I840" s="103">
        <v>8800034552023</v>
      </c>
      <c r="J840" s="100">
        <v>45181</v>
      </c>
      <c r="K840" s="82"/>
      <c r="L840" s="116"/>
    </row>
    <row r="841" spans="1:12" ht="15.75" customHeight="1">
      <c r="A841" s="84">
        <v>838</v>
      </c>
      <c r="B841" s="85" t="s">
        <v>2427</v>
      </c>
      <c r="C841" s="86" t="s">
        <v>5137</v>
      </c>
      <c r="D841" s="87" t="s">
        <v>5138</v>
      </c>
      <c r="E841" s="88"/>
      <c r="F841" s="88"/>
      <c r="G841" s="89" t="s">
        <v>5139</v>
      </c>
      <c r="H841" s="89" t="s">
        <v>3484</v>
      </c>
      <c r="I841" s="90">
        <v>8800023022023</v>
      </c>
      <c r="J841" s="91">
        <v>45148</v>
      </c>
      <c r="K841" s="92"/>
      <c r="L841" s="93"/>
    </row>
    <row r="842" spans="1:12" ht="15.75" customHeight="1">
      <c r="A842" s="75">
        <v>839</v>
      </c>
      <c r="B842" s="94" t="s">
        <v>2427</v>
      </c>
      <c r="C842" s="95" t="s">
        <v>6652</v>
      </c>
      <c r="D842" s="96" t="s">
        <v>5759</v>
      </c>
      <c r="E842" s="97"/>
      <c r="F842" s="97"/>
      <c r="G842" s="98" t="s">
        <v>5760</v>
      </c>
      <c r="H842" s="98" t="s">
        <v>4471</v>
      </c>
      <c r="I842" s="103">
        <v>8800034562023</v>
      </c>
      <c r="J842" s="100">
        <v>45181</v>
      </c>
      <c r="K842" s="82"/>
      <c r="L842" s="116"/>
    </row>
    <row r="843" spans="1:12" ht="15.75" customHeight="1">
      <c r="A843" s="84">
        <v>840</v>
      </c>
      <c r="B843" s="85" t="s">
        <v>2427</v>
      </c>
      <c r="C843" s="86" t="s">
        <v>6746</v>
      </c>
      <c r="D843" s="87" t="s">
        <v>6747</v>
      </c>
      <c r="E843" s="88"/>
      <c r="F843" s="88"/>
      <c r="G843" s="89" t="s">
        <v>6748</v>
      </c>
      <c r="H843" s="89" t="s">
        <v>3300</v>
      </c>
      <c r="I843" s="90">
        <v>8800035332023</v>
      </c>
      <c r="J843" s="91">
        <v>45184</v>
      </c>
      <c r="K843" s="92"/>
      <c r="L843" s="93"/>
    </row>
    <row r="844" spans="1:12" ht="15.75" customHeight="1">
      <c r="A844" s="75">
        <v>841</v>
      </c>
      <c r="B844" s="94" t="s">
        <v>2427</v>
      </c>
      <c r="C844" s="95" t="s">
        <v>5431</v>
      </c>
      <c r="D844" s="96" t="s">
        <v>5430</v>
      </c>
      <c r="E844" s="97"/>
      <c r="F844" s="97"/>
      <c r="G844" s="98" t="s">
        <v>5427</v>
      </c>
      <c r="H844" s="98" t="s">
        <v>3484</v>
      </c>
      <c r="I844" s="103">
        <v>8800025512023</v>
      </c>
      <c r="J844" s="100">
        <v>45154</v>
      </c>
      <c r="K844" s="82"/>
      <c r="L844" s="116"/>
    </row>
    <row r="845" spans="1:12" ht="15.75" customHeight="1">
      <c r="A845" s="84">
        <v>842</v>
      </c>
      <c r="B845" s="85" t="s">
        <v>2427</v>
      </c>
      <c r="C845" s="86" t="s">
        <v>5979</v>
      </c>
      <c r="D845" s="87" t="s">
        <v>5980</v>
      </c>
      <c r="E845" s="88"/>
      <c r="F845" s="88"/>
      <c r="G845" s="89" t="s">
        <v>5981</v>
      </c>
      <c r="H845" s="89" t="s">
        <v>3484</v>
      </c>
      <c r="I845" s="104" t="s">
        <v>10397</v>
      </c>
      <c r="J845" s="91">
        <v>45167</v>
      </c>
      <c r="K845" s="85"/>
      <c r="L845" s="93"/>
    </row>
    <row r="846" spans="1:12" ht="15.75" customHeight="1">
      <c r="A846" s="75">
        <v>843</v>
      </c>
      <c r="B846" s="94" t="s">
        <v>2427</v>
      </c>
      <c r="C846" s="95" t="s">
        <v>5134</v>
      </c>
      <c r="D846" s="96" t="s">
        <v>5135</v>
      </c>
      <c r="E846" s="149"/>
      <c r="F846" s="149"/>
      <c r="G846" s="98" t="s">
        <v>5136</v>
      </c>
      <c r="H846" s="98" t="s">
        <v>3484</v>
      </c>
      <c r="I846" s="99" t="s">
        <v>10398</v>
      </c>
      <c r="J846" s="100">
        <v>45148</v>
      </c>
      <c r="K846" s="94"/>
      <c r="L846" s="116"/>
    </row>
    <row r="847" spans="1:12" ht="15.75" customHeight="1">
      <c r="A847" s="84">
        <v>844</v>
      </c>
      <c r="B847" s="85" t="s">
        <v>2427</v>
      </c>
      <c r="C847" s="86" t="s">
        <v>6913</v>
      </c>
      <c r="D847" s="87" t="s">
        <v>6914</v>
      </c>
      <c r="E847" s="88"/>
      <c r="F847" s="88"/>
      <c r="G847" s="89" t="s">
        <v>6915</v>
      </c>
      <c r="H847" s="89" t="s">
        <v>3300</v>
      </c>
      <c r="I847" s="90">
        <v>8800037142023</v>
      </c>
      <c r="J847" s="91">
        <v>45189</v>
      </c>
      <c r="K847" s="92"/>
      <c r="L847" s="93"/>
    </row>
    <row r="848" spans="1:12" ht="15.75" customHeight="1">
      <c r="A848" s="75">
        <v>845</v>
      </c>
      <c r="B848" s="94" t="s">
        <v>2427</v>
      </c>
      <c r="C848" s="95" t="s">
        <v>7466</v>
      </c>
      <c r="D848" s="96" t="s">
        <v>7467</v>
      </c>
      <c r="E848" s="97"/>
      <c r="F848" s="97"/>
      <c r="G848" s="98" t="s">
        <v>7468</v>
      </c>
      <c r="H848" s="98" t="s">
        <v>3071</v>
      </c>
      <c r="I848" s="103">
        <v>8800041922023</v>
      </c>
      <c r="J848" s="100">
        <v>45204</v>
      </c>
      <c r="K848" s="82"/>
      <c r="L848" s="116"/>
    </row>
    <row r="849" spans="1:12" ht="15.75" customHeight="1">
      <c r="A849" s="84">
        <v>846</v>
      </c>
      <c r="B849" s="85" t="s">
        <v>2427</v>
      </c>
      <c r="C849" s="86" t="s">
        <v>7469</v>
      </c>
      <c r="D849" s="87" t="s">
        <v>5067</v>
      </c>
      <c r="E849" s="88"/>
      <c r="F849" s="88"/>
      <c r="G849" s="89" t="s">
        <v>7470</v>
      </c>
      <c r="H849" s="89" t="s">
        <v>3484</v>
      </c>
      <c r="I849" s="90">
        <v>8800041942023</v>
      </c>
      <c r="J849" s="91">
        <v>45204</v>
      </c>
      <c r="K849" s="92"/>
      <c r="L849" s="93"/>
    </row>
    <row r="850" spans="1:12" ht="15.75" customHeight="1">
      <c r="A850" s="75">
        <v>847</v>
      </c>
      <c r="B850" s="94" t="s">
        <v>2427</v>
      </c>
      <c r="C850" s="95" t="s">
        <v>7274</v>
      </c>
      <c r="D850" s="96" t="s">
        <v>5748</v>
      </c>
      <c r="E850" s="97"/>
      <c r="F850" s="97"/>
      <c r="G850" s="98" t="s">
        <v>5749</v>
      </c>
      <c r="H850" s="98" t="s">
        <v>5750</v>
      </c>
      <c r="I850" s="103">
        <v>8800040572023</v>
      </c>
      <c r="J850" s="100">
        <v>45201</v>
      </c>
      <c r="K850" s="82"/>
      <c r="L850" s="116"/>
    </row>
    <row r="851" spans="1:12" ht="15.75" customHeight="1">
      <c r="A851" s="84">
        <v>848</v>
      </c>
      <c r="B851" s="85" t="s">
        <v>2427</v>
      </c>
      <c r="C851" s="86" t="s">
        <v>7471</v>
      </c>
      <c r="D851" s="87" t="s">
        <v>5067</v>
      </c>
      <c r="E851" s="88"/>
      <c r="F851" s="88"/>
      <c r="G851" s="89" t="s">
        <v>7470</v>
      </c>
      <c r="H851" s="89" t="s">
        <v>3484</v>
      </c>
      <c r="I851" s="90">
        <v>8800041952023</v>
      </c>
      <c r="J851" s="91">
        <v>45204</v>
      </c>
      <c r="K851" s="92"/>
      <c r="L851" s="93"/>
    </row>
    <row r="852" spans="1:12" ht="15.75" customHeight="1">
      <c r="A852" s="75">
        <v>849</v>
      </c>
      <c r="B852" s="94" t="s">
        <v>2427</v>
      </c>
      <c r="C852" s="95" t="s">
        <v>7074</v>
      </c>
      <c r="D852" s="96" t="s">
        <v>7075</v>
      </c>
      <c r="E852" s="97"/>
      <c r="F852" s="97"/>
      <c r="G852" s="98" t="s">
        <v>7076</v>
      </c>
      <c r="H852" s="98" t="s">
        <v>3484</v>
      </c>
      <c r="I852" s="103">
        <v>8800038902023</v>
      </c>
      <c r="J852" s="100">
        <v>45196</v>
      </c>
      <c r="K852" s="82"/>
      <c r="L852" s="116"/>
    </row>
    <row r="853" spans="1:12" ht="15.75" customHeight="1">
      <c r="A853" s="84">
        <v>850</v>
      </c>
      <c r="B853" s="85" t="s">
        <v>2427</v>
      </c>
      <c r="C853" s="86" t="s">
        <v>7472</v>
      </c>
      <c r="D853" s="87" t="s">
        <v>7473</v>
      </c>
      <c r="E853" s="88"/>
      <c r="F853" s="88"/>
      <c r="G853" s="89" t="s">
        <v>5733</v>
      </c>
      <c r="H853" s="89" t="s">
        <v>3071</v>
      </c>
      <c r="I853" s="104" t="s">
        <v>10399</v>
      </c>
      <c r="J853" s="91">
        <v>45204</v>
      </c>
      <c r="K853" s="85"/>
      <c r="L853" s="93"/>
    </row>
    <row r="854" spans="1:12" ht="15.75" customHeight="1">
      <c r="A854" s="75">
        <v>851</v>
      </c>
      <c r="B854" s="94" t="s">
        <v>2427</v>
      </c>
      <c r="C854" s="95" t="s">
        <v>7866</v>
      </c>
      <c r="D854" s="96" t="s">
        <v>7867</v>
      </c>
      <c r="E854" s="149"/>
      <c r="F854" s="149"/>
      <c r="G854" s="98" t="s">
        <v>7868</v>
      </c>
      <c r="H854" s="98" t="s">
        <v>4471</v>
      </c>
      <c r="I854" s="99" t="s">
        <v>10400</v>
      </c>
      <c r="J854" s="100">
        <v>45228</v>
      </c>
      <c r="K854" s="94"/>
      <c r="L854" s="116"/>
    </row>
    <row r="855" spans="1:12" ht="15.75" customHeight="1">
      <c r="A855" s="84">
        <v>852</v>
      </c>
      <c r="B855" s="85" t="s">
        <v>2427</v>
      </c>
      <c r="C855" s="86" t="s">
        <v>7661</v>
      </c>
      <c r="D855" s="87" t="s">
        <v>3407</v>
      </c>
      <c r="E855" s="88"/>
      <c r="F855" s="88"/>
      <c r="G855" s="89" t="s">
        <v>3401</v>
      </c>
      <c r="H855" s="89" t="s">
        <v>3071</v>
      </c>
      <c r="I855" s="90">
        <v>8800043442023</v>
      </c>
      <c r="J855" s="91">
        <v>45211</v>
      </c>
      <c r="K855" s="92"/>
      <c r="L855" s="93"/>
    </row>
    <row r="856" spans="1:12" ht="15.75" customHeight="1">
      <c r="A856" s="75">
        <v>853</v>
      </c>
      <c r="B856" s="94" t="s">
        <v>2427</v>
      </c>
      <c r="C856" s="95" t="s">
        <v>6073</v>
      </c>
      <c r="D856" s="96" t="s">
        <v>5879</v>
      </c>
      <c r="E856" s="97"/>
      <c r="F856" s="97"/>
      <c r="G856" s="98" t="s">
        <v>5880</v>
      </c>
      <c r="H856" s="98" t="s">
        <v>3480</v>
      </c>
      <c r="I856" s="103">
        <v>8800030142023</v>
      </c>
      <c r="J856" s="100">
        <v>45169</v>
      </c>
      <c r="K856" s="82"/>
      <c r="L856" s="116"/>
    </row>
    <row r="857" spans="1:12" ht="15.75" customHeight="1">
      <c r="A857" s="84">
        <v>854</v>
      </c>
      <c r="B857" s="85" t="s">
        <v>2427</v>
      </c>
      <c r="C857" s="86" t="s">
        <v>5428</v>
      </c>
      <c r="D857" s="87" t="s">
        <v>5426</v>
      </c>
      <c r="E857" s="88"/>
      <c r="F857" s="88"/>
      <c r="G857" s="89" t="s">
        <v>5427</v>
      </c>
      <c r="H857" s="89" t="s">
        <v>3484</v>
      </c>
      <c r="I857" s="90">
        <v>8800025492023</v>
      </c>
      <c r="J857" s="91">
        <v>45154</v>
      </c>
      <c r="K857" s="92"/>
      <c r="L857" s="93"/>
    </row>
    <row r="858" spans="1:12" ht="15.75" customHeight="1">
      <c r="A858" s="75">
        <v>855</v>
      </c>
      <c r="B858" s="94" t="s">
        <v>2427</v>
      </c>
      <c r="C858" s="95" t="s">
        <v>5526</v>
      </c>
      <c r="D858" s="96" t="s">
        <v>5524</v>
      </c>
      <c r="E858" s="97"/>
      <c r="F858" s="97"/>
      <c r="G858" s="98" t="s">
        <v>5525</v>
      </c>
      <c r="H858" s="98" t="s">
        <v>4375</v>
      </c>
      <c r="I858" s="103">
        <v>8800025692023</v>
      </c>
      <c r="J858" s="100">
        <v>45155</v>
      </c>
      <c r="K858" s="82"/>
      <c r="L858" s="116"/>
    </row>
    <row r="859" spans="1:12" ht="15.75" customHeight="1">
      <c r="A859" s="84">
        <v>856</v>
      </c>
      <c r="B859" s="85" t="s">
        <v>2427</v>
      </c>
      <c r="C859" s="86" t="s">
        <v>4924</v>
      </c>
      <c r="D859" s="87" t="s">
        <v>4925</v>
      </c>
      <c r="E859" s="88"/>
      <c r="F859" s="88"/>
      <c r="G859" s="89" t="s">
        <v>4926</v>
      </c>
      <c r="H859" s="89" t="s">
        <v>4375</v>
      </c>
      <c r="I859" s="90">
        <v>8800021332023</v>
      </c>
      <c r="J859" s="91">
        <v>45143</v>
      </c>
      <c r="K859" s="92"/>
      <c r="L859" s="93"/>
    </row>
    <row r="860" spans="1:12" ht="15.75" customHeight="1">
      <c r="A860" s="75">
        <v>857</v>
      </c>
      <c r="B860" s="94" t="s">
        <v>2427</v>
      </c>
      <c r="C860" s="95" t="s">
        <v>5131</v>
      </c>
      <c r="D860" s="96" t="s">
        <v>5132</v>
      </c>
      <c r="E860" s="97"/>
      <c r="F860" s="97"/>
      <c r="G860" s="98" t="s">
        <v>5133</v>
      </c>
      <c r="H860" s="98" t="s">
        <v>4375</v>
      </c>
      <c r="I860" s="103">
        <v>8800023032023</v>
      </c>
      <c r="J860" s="100">
        <v>45148</v>
      </c>
      <c r="K860" s="82"/>
      <c r="L860" s="116"/>
    </row>
    <row r="861" spans="1:12" ht="15.75" customHeight="1">
      <c r="A861" s="84">
        <v>858</v>
      </c>
      <c r="B861" s="85" t="s">
        <v>2427</v>
      </c>
      <c r="C861" s="86" t="s">
        <v>5608</v>
      </c>
      <c r="D861" s="87" t="s">
        <v>5609</v>
      </c>
      <c r="E861" s="88"/>
      <c r="F861" s="88"/>
      <c r="G861" s="89" t="s">
        <v>5610</v>
      </c>
      <c r="H861" s="89" t="s">
        <v>4471</v>
      </c>
      <c r="I861" s="104" t="s">
        <v>10401</v>
      </c>
      <c r="J861" s="91">
        <v>45156</v>
      </c>
      <c r="K861" s="85"/>
      <c r="L861" s="93"/>
    </row>
    <row r="862" spans="1:12" ht="15.75" customHeight="1">
      <c r="A862" s="75">
        <v>859</v>
      </c>
      <c r="B862" s="94" t="s">
        <v>2427</v>
      </c>
      <c r="C862" s="95" t="s">
        <v>5429</v>
      </c>
      <c r="D862" s="96" t="s">
        <v>5430</v>
      </c>
      <c r="E862" s="149"/>
      <c r="F862" s="149"/>
      <c r="G862" s="98" t="s">
        <v>5427</v>
      </c>
      <c r="H862" s="98" t="s">
        <v>3484</v>
      </c>
      <c r="I862" s="99" t="s">
        <v>10402</v>
      </c>
      <c r="J862" s="100">
        <v>45154</v>
      </c>
      <c r="K862" s="94"/>
      <c r="L862" s="116"/>
    </row>
    <row r="863" spans="1:12" ht="15.75" customHeight="1">
      <c r="A863" s="84">
        <v>860</v>
      </c>
      <c r="B863" s="85" t="s">
        <v>2427</v>
      </c>
      <c r="C863" s="86" t="s">
        <v>6283</v>
      </c>
      <c r="D863" s="87" t="s">
        <v>6284</v>
      </c>
      <c r="E863" s="88"/>
      <c r="F863" s="88"/>
      <c r="G863" s="89" t="s">
        <v>6285</v>
      </c>
      <c r="H863" s="89" t="s">
        <v>4375</v>
      </c>
      <c r="I863" s="90">
        <v>8800031462023</v>
      </c>
      <c r="J863" s="91">
        <v>45173</v>
      </c>
      <c r="K863" s="92"/>
      <c r="L863" s="93"/>
    </row>
    <row r="864" spans="1:12" ht="15.75" customHeight="1">
      <c r="A864" s="75">
        <v>861</v>
      </c>
      <c r="B864" s="94" t="s">
        <v>2427</v>
      </c>
      <c r="C864" s="95" t="s">
        <v>4862</v>
      </c>
      <c r="D864" s="96" t="s">
        <v>4370</v>
      </c>
      <c r="E864" s="97"/>
      <c r="F864" s="97"/>
      <c r="G864" s="98" t="s">
        <v>4863</v>
      </c>
      <c r="H864" s="98" t="s">
        <v>3484</v>
      </c>
      <c r="I864" s="103">
        <v>8800021182023</v>
      </c>
      <c r="J864" s="100">
        <v>45142</v>
      </c>
      <c r="K864" s="82"/>
      <c r="L864" s="116"/>
    </row>
    <row r="865" spans="1:12" ht="15.75" customHeight="1">
      <c r="A865" s="84">
        <v>862</v>
      </c>
      <c r="B865" s="85" t="s">
        <v>2427</v>
      </c>
      <c r="C865" s="86" t="s">
        <v>5734</v>
      </c>
      <c r="D865" s="87" t="s">
        <v>5732</v>
      </c>
      <c r="E865" s="88"/>
      <c r="F865" s="88"/>
      <c r="G865" s="89" t="s">
        <v>5733</v>
      </c>
      <c r="H865" s="89" t="s">
        <v>3071</v>
      </c>
      <c r="I865" s="90">
        <v>8800027432023</v>
      </c>
      <c r="J865" s="91">
        <v>45160</v>
      </c>
      <c r="K865" s="92"/>
      <c r="L865" s="93"/>
    </row>
    <row r="866" spans="1:12" ht="15.75" customHeight="1">
      <c r="A866" s="75">
        <v>863</v>
      </c>
      <c r="B866" s="94" t="s">
        <v>2427</v>
      </c>
      <c r="C866" s="95" t="s">
        <v>4866</v>
      </c>
      <c r="D866" s="96" t="s">
        <v>4370</v>
      </c>
      <c r="E866" s="97"/>
      <c r="F866" s="97"/>
      <c r="G866" s="98" t="s">
        <v>4867</v>
      </c>
      <c r="H866" s="98" t="s">
        <v>3484</v>
      </c>
      <c r="I866" s="103">
        <v>8800021212023</v>
      </c>
      <c r="J866" s="100">
        <v>45142</v>
      </c>
      <c r="K866" s="82"/>
      <c r="L866" s="116"/>
    </row>
    <row r="867" spans="1:12" ht="15.75" customHeight="1">
      <c r="A867" s="84">
        <v>864</v>
      </c>
      <c r="B867" s="85" t="s">
        <v>2427</v>
      </c>
      <c r="C867" s="86" t="s">
        <v>5751</v>
      </c>
      <c r="D867" s="87" t="s">
        <v>5752</v>
      </c>
      <c r="E867" s="88"/>
      <c r="F867" s="88"/>
      <c r="G867" s="89" t="s">
        <v>5749</v>
      </c>
      <c r="H867" s="89" t="s">
        <v>5750</v>
      </c>
      <c r="I867" s="90">
        <v>8800027542023</v>
      </c>
      <c r="J867" s="91">
        <v>45160</v>
      </c>
      <c r="K867" s="92"/>
      <c r="L867" s="93"/>
    </row>
    <row r="868" spans="1:12" ht="15.75" customHeight="1">
      <c r="A868" s="75">
        <v>865</v>
      </c>
      <c r="B868" s="94" t="s">
        <v>2427</v>
      </c>
      <c r="C868" s="95" t="s">
        <v>4864</v>
      </c>
      <c r="D868" s="96" t="s">
        <v>4370</v>
      </c>
      <c r="E868" s="97"/>
      <c r="F868" s="97"/>
      <c r="G868" s="98" t="s">
        <v>4865</v>
      </c>
      <c r="H868" s="98" t="s">
        <v>3484</v>
      </c>
      <c r="I868" s="103">
        <v>8800021192023</v>
      </c>
      <c r="J868" s="100">
        <v>45142</v>
      </c>
      <c r="K868" s="82"/>
      <c r="L868" s="116"/>
    </row>
    <row r="869" spans="1:12" ht="15.75" customHeight="1">
      <c r="A869" s="84">
        <v>866</v>
      </c>
      <c r="B869" s="85" t="s">
        <v>2427</v>
      </c>
      <c r="C869" s="86" t="s">
        <v>5432</v>
      </c>
      <c r="D869" s="87" t="s">
        <v>5430</v>
      </c>
      <c r="E869" s="88"/>
      <c r="F869" s="88"/>
      <c r="G869" s="89" t="s">
        <v>5427</v>
      </c>
      <c r="H869" s="89" t="s">
        <v>3484</v>
      </c>
      <c r="I869" s="104" t="s">
        <v>10403</v>
      </c>
      <c r="J869" s="91">
        <v>45154</v>
      </c>
      <c r="K869" s="85"/>
      <c r="L869" s="93"/>
    </row>
    <row r="870" spans="1:12" ht="15.75" customHeight="1">
      <c r="A870" s="75">
        <v>867</v>
      </c>
      <c r="B870" s="94" t="s">
        <v>2427</v>
      </c>
      <c r="C870" s="95" t="s">
        <v>5666</v>
      </c>
      <c r="D870" s="96" t="s">
        <v>5667</v>
      </c>
      <c r="E870" s="149"/>
      <c r="F870" s="149"/>
      <c r="G870" s="98" t="s">
        <v>5665</v>
      </c>
      <c r="H870" s="98" t="s">
        <v>3480</v>
      </c>
      <c r="I870" s="99" t="s">
        <v>10404</v>
      </c>
      <c r="J870" s="100">
        <v>45159</v>
      </c>
      <c r="K870" s="94"/>
      <c r="L870" s="116"/>
    </row>
    <row r="871" spans="1:12" ht="15.75" customHeight="1">
      <c r="A871" s="84">
        <v>868</v>
      </c>
      <c r="B871" s="85" t="s">
        <v>2427</v>
      </c>
      <c r="C871" s="86" t="s">
        <v>4954</v>
      </c>
      <c r="D871" s="87" t="s">
        <v>4951</v>
      </c>
      <c r="E871" s="88"/>
      <c r="F871" s="88"/>
      <c r="G871" s="89" t="s">
        <v>4955</v>
      </c>
      <c r="H871" s="89" t="s">
        <v>3484</v>
      </c>
      <c r="I871" s="90">
        <v>8800021572023</v>
      </c>
      <c r="J871" s="91">
        <v>45145</v>
      </c>
      <c r="K871" s="92"/>
      <c r="L871" s="93"/>
    </row>
    <row r="872" spans="1:12" ht="15.75" customHeight="1">
      <c r="A872" s="75">
        <v>869</v>
      </c>
      <c r="B872" s="94" t="s">
        <v>2427</v>
      </c>
      <c r="C872" s="95" t="s">
        <v>6145</v>
      </c>
      <c r="D872" s="96" t="s">
        <v>6146</v>
      </c>
      <c r="E872" s="97"/>
      <c r="F872" s="97"/>
      <c r="G872" s="98" t="s">
        <v>6147</v>
      </c>
      <c r="H872" s="98" t="s">
        <v>3484</v>
      </c>
      <c r="I872" s="103">
        <v>8800031032023</v>
      </c>
      <c r="J872" s="100">
        <v>45170</v>
      </c>
      <c r="K872" s="82"/>
      <c r="L872" s="116"/>
    </row>
    <row r="873" spans="1:12" ht="15.75" customHeight="1">
      <c r="A873" s="84">
        <v>870</v>
      </c>
      <c r="B873" s="85" t="s">
        <v>2427</v>
      </c>
      <c r="C873" s="86" t="s">
        <v>5669</v>
      </c>
      <c r="D873" s="87" t="s">
        <v>5670</v>
      </c>
      <c r="E873" s="88"/>
      <c r="F873" s="88"/>
      <c r="G873" s="89" t="s">
        <v>5671</v>
      </c>
      <c r="H873" s="89" t="s">
        <v>3484</v>
      </c>
      <c r="I873" s="90">
        <v>8800026782023</v>
      </c>
      <c r="J873" s="91">
        <v>45159</v>
      </c>
      <c r="K873" s="92"/>
      <c r="L873" s="93"/>
    </row>
    <row r="874" spans="1:12" ht="15.75" customHeight="1">
      <c r="A874" s="75">
        <v>871</v>
      </c>
      <c r="B874" s="94" t="s">
        <v>2427</v>
      </c>
      <c r="C874" s="95" t="s">
        <v>5658</v>
      </c>
      <c r="D874" s="96" t="s">
        <v>5659</v>
      </c>
      <c r="E874" s="97"/>
      <c r="F874" s="97"/>
      <c r="G874" s="98" t="s">
        <v>5660</v>
      </c>
      <c r="H874" s="98" t="s">
        <v>3480</v>
      </c>
      <c r="I874" s="103">
        <v>8800026892023</v>
      </c>
      <c r="J874" s="100">
        <v>45159</v>
      </c>
      <c r="K874" s="82"/>
      <c r="L874" s="116"/>
    </row>
    <row r="875" spans="1:12" ht="15.75" customHeight="1">
      <c r="A875" s="84">
        <v>872</v>
      </c>
      <c r="B875" s="85" t="s">
        <v>2427</v>
      </c>
      <c r="C875" s="86" t="s">
        <v>4372</v>
      </c>
      <c r="D875" s="87" t="s">
        <v>4373</v>
      </c>
      <c r="E875" s="88"/>
      <c r="F875" s="88"/>
      <c r="G875" s="89" t="s">
        <v>4374</v>
      </c>
      <c r="H875" s="89" t="s">
        <v>4375</v>
      </c>
      <c r="I875" s="90">
        <v>8800017802023</v>
      </c>
      <c r="J875" s="91">
        <v>45138</v>
      </c>
      <c r="K875" s="92"/>
      <c r="L875" s="93"/>
    </row>
    <row r="876" spans="1:12" ht="15.75" customHeight="1">
      <c r="A876" s="75">
        <v>873</v>
      </c>
      <c r="B876" s="94" t="s">
        <v>2427</v>
      </c>
      <c r="C876" s="95" t="s">
        <v>3586</v>
      </c>
      <c r="D876" s="96" t="s">
        <v>3587</v>
      </c>
      <c r="E876" s="97"/>
      <c r="F876" s="97"/>
      <c r="G876" s="98" t="s">
        <v>3299</v>
      </c>
      <c r="H876" s="98" t="s">
        <v>3300</v>
      </c>
      <c r="I876" s="103">
        <v>8800012212023</v>
      </c>
      <c r="J876" s="100">
        <v>45127</v>
      </c>
      <c r="K876" s="82"/>
      <c r="L876" s="116"/>
    </row>
    <row r="877" spans="1:12" ht="15.75" customHeight="1">
      <c r="A877" s="84">
        <v>874</v>
      </c>
      <c r="B877" s="85" t="s">
        <v>2427</v>
      </c>
      <c r="C877" s="86" t="s">
        <v>5425</v>
      </c>
      <c r="D877" s="87" t="s">
        <v>5426</v>
      </c>
      <c r="E877" s="88"/>
      <c r="F877" s="88"/>
      <c r="G877" s="89" t="s">
        <v>5427</v>
      </c>
      <c r="H877" s="89" t="s">
        <v>3484</v>
      </c>
      <c r="I877" s="104" t="s">
        <v>10405</v>
      </c>
      <c r="J877" s="91">
        <v>45154</v>
      </c>
      <c r="K877" s="85"/>
      <c r="L877" s="93"/>
    </row>
    <row r="878" spans="1:12" ht="15.75" customHeight="1">
      <c r="A878" s="75">
        <v>875</v>
      </c>
      <c r="B878" s="94" t="s">
        <v>2427</v>
      </c>
      <c r="C878" s="95" t="s">
        <v>5741</v>
      </c>
      <c r="D878" s="96" t="s">
        <v>5742</v>
      </c>
      <c r="E878" s="149"/>
      <c r="F878" s="149"/>
      <c r="G878" s="98" t="s">
        <v>5743</v>
      </c>
      <c r="H878" s="98" t="s">
        <v>3480</v>
      </c>
      <c r="I878" s="99" t="s">
        <v>10406</v>
      </c>
      <c r="J878" s="100">
        <v>45160</v>
      </c>
      <c r="K878" s="94"/>
      <c r="L878" s="116"/>
    </row>
    <row r="879" spans="1:12" ht="15.75" customHeight="1">
      <c r="A879" s="84">
        <v>876</v>
      </c>
      <c r="B879" s="85" t="s">
        <v>2427</v>
      </c>
      <c r="C879" s="86" t="s">
        <v>6032</v>
      </c>
      <c r="D879" s="87" t="s">
        <v>6033</v>
      </c>
      <c r="E879" s="88"/>
      <c r="F879" s="88"/>
      <c r="G879" s="89" t="s">
        <v>6034</v>
      </c>
      <c r="H879" s="89" t="s">
        <v>4375</v>
      </c>
      <c r="I879" s="90">
        <v>8800029572023</v>
      </c>
      <c r="J879" s="91">
        <v>45168</v>
      </c>
      <c r="K879" s="92"/>
      <c r="L879" s="93"/>
    </row>
    <row r="880" spans="1:12" ht="15.75" customHeight="1">
      <c r="A880" s="75">
        <v>877</v>
      </c>
      <c r="B880" s="94" t="s">
        <v>2427</v>
      </c>
      <c r="C880" s="95" t="s">
        <v>5738</v>
      </c>
      <c r="D880" s="96" t="s">
        <v>5739</v>
      </c>
      <c r="E880" s="97"/>
      <c r="F880" s="97"/>
      <c r="G880" s="98" t="s">
        <v>5740</v>
      </c>
      <c r="H880" s="98" t="s">
        <v>4471</v>
      </c>
      <c r="I880" s="103">
        <v>8800027712023</v>
      </c>
      <c r="J880" s="100">
        <v>45160</v>
      </c>
      <c r="K880" s="82"/>
      <c r="L880" s="116"/>
    </row>
    <row r="881" spans="1:12" ht="15.75" customHeight="1">
      <c r="A881" s="84">
        <v>878</v>
      </c>
      <c r="B881" s="85" t="s">
        <v>2427</v>
      </c>
      <c r="C881" s="86" t="s">
        <v>5433</v>
      </c>
      <c r="D881" s="87" t="s">
        <v>5434</v>
      </c>
      <c r="E881" s="88"/>
      <c r="F881" s="88"/>
      <c r="G881" s="89" t="s">
        <v>5427</v>
      </c>
      <c r="H881" s="89" t="s">
        <v>3484</v>
      </c>
      <c r="I881" s="90">
        <v>8800025542023</v>
      </c>
      <c r="J881" s="91">
        <v>45154</v>
      </c>
      <c r="K881" s="92"/>
      <c r="L881" s="93"/>
    </row>
    <row r="882" spans="1:12" ht="15.75" customHeight="1">
      <c r="A882" s="75">
        <v>879</v>
      </c>
      <c r="B882" s="94" t="s">
        <v>2427</v>
      </c>
      <c r="C882" s="95" t="s">
        <v>5761</v>
      </c>
      <c r="D882" s="96" t="s">
        <v>5762</v>
      </c>
      <c r="E882" s="97"/>
      <c r="F882" s="97"/>
      <c r="G882" s="98" t="s">
        <v>5763</v>
      </c>
      <c r="H882" s="98" t="s">
        <v>4375</v>
      </c>
      <c r="I882" s="103">
        <v>8800027452023</v>
      </c>
      <c r="J882" s="100">
        <v>45160</v>
      </c>
      <c r="K882" s="82"/>
      <c r="L882" s="116"/>
    </row>
    <row r="883" spans="1:12" ht="15.75" customHeight="1">
      <c r="A883" s="84">
        <v>880</v>
      </c>
      <c r="B883" s="85" t="s">
        <v>2427</v>
      </c>
      <c r="C883" s="86" t="s">
        <v>3584</v>
      </c>
      <c r="D883" s="87" t="s">
        <v>3585</v>
      </c>
      <c r="E883" s="88"/>
      <c r="F883" s="88"/>
      <c r="G883" s="89" t="s">
        <v>2435</v>
      </c>
      <c r="H883" s="89" t="s">
        <v>2434</v>
      </c>
      <c r="I883" s="90">
        <v>8800012142023</v>
      </c>
      <c r="J883" s="91">
        <v>45127</v>
      </c>
      <c r="K883" s="92"/>
      <c r="L883" s="93"/>
    </row>
    <row r="884" spans="1:12" ht="15.75" customHeight="1">
      <c r="A884" s="75">
        <v>881</v>
      </c>
      <c r="B884" s="94" t="s">
        <v>2427</v>
      </c>
      <c r="C884" s="95" t="s">
        <v>4947</v>
      </c>
      <c r="D884" s="96" t="s">
        <v>4948</v>
      </c>
      <c r="E884" s="97"/>
      <c r="F884" s="97"/>
      <c r="G884" s="98" t="s">
        <v>4949</v>
      </c>
      <c r="H884" s="98" t="s">
        <v>4375</v>
      </c>
      <c r="I884" s="103">
        <v>8800021512023</v>
      </c>
      <c r="J884" s="100">
        <v>45145</v>
      </c>
      <c r="K884" s="82"/>
      <c r="L884" s="116"/>
    </row>
    <row r="885" spans="1:12" ht="15.75" customHeight="1">
      <c r="A885" s="84">
        <v>882</v>
      </c>
      <c r="B885" s="85" t="s">
        <v>2427</v>
      </c>
      <c r="C885" s="86" t="s">
        <v>5523</v>
      </c>
      <c r="D885" s="87" t="s">
        <v>5524</v>
      </c>
      <c r="E885" s="88"/>
      <c r="F885" s="88"/>
      <c r="G885" s="89" t="s">
        <v>5525</v>
      </c>
      <c r="H885" s="89" t="s">
        <v>4375</v>
      </c>
      <c r="I885" s="104" t="s">
        <v>10407</v>
      </c>
      <c r="J885" s="91">
        <v>45155</v>
      </c>
      <c r="K885" s="85"/>
      <c r="L885" s="93"/>
    </row>
    <row r="886" spans="1:12" ht="15.75" customHeight="1">
      <c r="A886" s="75">
        <v>883</v>
      </c>
      <c r="B886" s="94" t="s">
        <v>2427</v>
      </c>
      <c r="C886" s="95" t="s">
        <v>6070</v>
      </c>
      <c r="D886" s="96" t="s">
        <v>6071</v>
      </c>
      <c r="E886" s="149"/>
      <c r="F886" s="149"/>
      <c r="G886" s="98" t="s">
        <v>6072</v>
      </c>
      <c r="H886" s="98" t="s">
        <v>5750</v>
      </c>
      <c r="I886" s="99" t="s">
        <v>10408</v>
      </c>
      <c r="J886" s="100">
        <v>45169</v>
      </c>
      <c r="K886" s="94"/>
      <c r="L886" s="116"/>
    </row>
    <row r="887" spans="1:12" ht="15.75" customHeight="1">
      <c r="A887" s="84">
        <v>884</v>
      </c>
      <c r="B887" s="85" t="s">
        <v>2427</v>
      </c>
      <c r="C887" s="86" t="s">
        <v>5663</v>
      </c>
      <c r="D887" s="87" t="s">
        <v>5664</v>
      </c>
      <c r="E887" s="88"/>
      <c r="F887" s="88"/>
      <c r="G887" s="89" t="s">
        <v>5665</v>
      </c>
      <c r="H887" s="89" t="s">
        <v>3480</v>
      </c>
      <c r="I887" s="90">
        <v>8800026942023</v>
      </c>
      <c r="J887" s="91">
        <v>45159</v>
      </c>
      <c r="K887" s="92"/>
      <c r="L887" s="93"/>
    </row>
    <row r="888" spans="1:12" ht="15.75" customHeight="1">
      <c r="A888" s="75">
        <v>885</v>
      </c>
      <c r="B888" s="94" t="s">
        <v>2427</v>
      </c>
      <c r="C888" s="95" t="s">
        <v>5747</v>
      </c>
      <c r="D888" s="96" t="s">
        <v>5748</v>
      </c>
      <c r="E888" s="97"/>
      <c r="F888" s="97"/>
      <c r="G888" s="98" t="s">
        <v>5749</v>
      </c>
      <c r="H888" s="98" t="s">
        <v>5750</v>
      </c>
      <c r="I888" s="103">
        <v>8800027532023</v>
      </c>
      <c r="J888" s="100">
        <v>45160</v>
      </c>
      <c r="K888" s="82"/>
      <c r="L888" s="116"/>
    </row>
    <row r="889" spans="1:12" ht="15.75" customHeight="1">
      <c r="A889" s="84">
        <v>886</v>
      </c>
      <c r="B889" s="85" t="s">
        <v>2427</v>
      </c>
      <c r="C889" s="86" t="s">
        <v>5731</v>
      </c>
      <c r="D889" s="87" t="s">
        <v>5732</v>
      </c>
      <c r="E889" s="88"/>
      <c r="F889" s="88"/>
      <c r="G889" s="89" t="s">
        <v>5733</v>
      </c>
      <c r="H889" s="89" t="s">
        <v>3071</v>
      </c>
      <c r="I889" s="90">
        <v>8800027422023</v>
      </c>
      <c r="J889" s="91">
        <v>45160</v>
      </c>
      <c r="K889" s="92"/>
      <c r="L889" s="93"/>
    </row>
    <row r="890" spans="1:12" ht="15.75" customHeight="1">
      <c r="A890" s="75">
        <v>887</v>
      </c>
      <c r="B890" s="94" t="s">
        <v>2427</v>
      </c>
      <c r="C890" s="95" t="s">
        <v>6281</v>
      </c>
      <c r="D890" s="96" t="s">
        <v>6282</v>
      </c>
      <c r="E890" s="97"/>
      <c r="F890" s="97"/>
      <c r="G890" s="98" t="s">
        <v>4570</v>
      </c>
      <c r="H890" s="98" t="s">
        <v>4571</v>
      </c>
      <c r="I890" s="103">
        <v>8800031652023</v>
      </c>
      <c r="J890" s="100">
        <v>45173</v>
      </c>
      <c r="K890" s="82"/>
      <c r="L890" s="116"/>
    </row>
    <row r="891" spans="1:12" ht="15.75" customHeight="1">
      <c r="A891" s="84">
        <v>888</v>
      </c>
      <c r="B891" s="85" t="s">
        <v>2427</v>
      </c>
      <c r="C891" s="86" t="s">
        <v>6035</v>
      </c>
      <c r="D891" s="87" t="s">
        <v>6036</v>
      </c>
      <c r="E891" s="88"/>
      <c r="F891" s="88"/>
      <c r="G891" s="89" t="s">
        <v>6037</v>
      </c>
      <c r="H891" s="89" t="s">
        <v>4471</v>
      </c>
      <c r="I891" s="90">
        <v>8800029732023</v>
      </c>
      <c r="J891" s="91">
        <v>45168</v>
      </c>
      <c r="K891" s="92"/>
      <c r="L891" s="93"/>
    </row>
    <row r="892" spans="1:12" ht="15.75" customHeight="1">
      <c r="A892" s="75">
        <v>889</v>
      </c>
      <c r="B892" s="94" t="s">
        <v>2427</v>
      </c>
      <c r="C892" s="95" t="s">
        <v>6350</v>
      </c>
      <c r="D892" s="96" t="s">
        <v>6282</v>
      </c>
      <c r="E892" s="97"/>
      <c r="F892" s="97"/>
      <c r="G892" s="98" t="s">
        <v>6351</v>
      </c>
      <c r="H892" s="98" t="s">
        <v>4571</v>
      </c>
      <c r="I892" s="103">
        <v>8800032172023</v>
      </c>
      <c r="J892" s="100">
        <v>45174</v>
      </c>
      <c r="K892" s="82"/>
      <c r="L892" s="116"/>
    </row>
    <row r="893" spans="1:12" ht="15.75" customHeight="1">
      <c r="A893" s="84">
        <v>890</v>
      </c>
      <c r="B893" s="85" t="s">
        <v>2427</v>
      </c>
      <c r="C893" s="86" t="s">
        <v>6278</v>
      </c>
      <c r="D893" s="87" t="s">
        <v>6279</v>
      </c>
      <c r="E893" s="88"/>
      <c r="F893" s="88"/>
      <c r="G893" s="89" t="s">
        <v>6280</v>
      </c>
      <c r="H893" s="89" t="s">
        <v>3484</v>
      </c>
      <c r="I893" s="104" t="s">
        <v>10409</v>
      </c>
      <c r="J893" s="91">
        <v>45173</v>
      </c>
      <c r="K893" s="85"/>
      <c r="L893" s="93"/>
    </row>
    <row r="894" spans="1:12" ht="15.75" customHeight="1">
      <c r="A894" s="75">
        <v>891</v>
      </c>
      <c r="B894" s="94" t="s">
        <v>2427</v>
      </c>
      <c r="C894" s="95" t="s">
        <v>5193</v>
      </c>
      <c r="D894" s="96" t="s">
        <v>5194</v>
      </c>
      <c r="E894" s="149"/>
      <c r="F894" s="149"/>
      <c r="G894" s="98" t="s">
        <v>5195</v>
      </c>
      <c r="H894" s="98" t="s">
        <v>3484</v>
      </c>
      <c r="I894" s="99" t="s">
        <v>10410</v>
      </c>
      <c r="J894" s="100">
        <v>45149</v>
      </c>
      <c r="K894" s="94"/>
      <c r="L894" s="116"/>
    </row>
    <row r="895" spans="1:12" ht="15.75" customHeight="1">
      <c r="A895" s="84">
        <v>892</v>
      </c>
      <c r="B895" s="85" t="s">
        <v>2427</v>
      </c>
      <c r="C895" s="86" t="s">
        <v>5069</v>
      </c>
      <c r="D895" s="87" t="s">
        <v>5070</v>
      </c>
      <c r="E895" s="88"/>
      <c r="F895" s="88"/>
      <c r="G895" s="89" t="s">
        <v>5071</v>
      </c>
      <c r="H895" s="89" t="s">
        <v>4375</v>
      </c>
      <c r="I895" s="90">
        <v>8800022622023</v>
      </c>
      <c r="J895" s="91">
        <v>45147</v>
      </c>
      <c r="K895" s="92"/>
      <c r="L895" s="93"/>
    </row>
    <row r="896" spans="1:12" ht="15.75" customHeight="1">
      <c r="A896" s="75">
        <v>893</v>
      </c>
      <c r="B896" s="94" t="s">
        <v>2427</v>
      </c>
      <c r="C896" s="95" t="s">
        <v>3297</v>
      </c>
      <c r="D896" s="96" t="s">
        <v>3298</v>
      </c>
      <c r="E896" s="97"/>
      <c r="F896" s="97"/>
      <c r="G896" s="98" t="s">
        <v>3299</v>
      </c>
      <c r="H896" s="98" t="s">
        <v>3300</v>
      </c>
      <c r="I896" s="103">
        <v>8800009962023</v>
      </c>
      <c r="J896" s="100">
        <v>45121</v>
      </c>
      <c r="K896" s="82"/>
      <c r="L896" s="116"/>
    </row>
    <row r="897" spans="1:12" ht="15.75" customHeight="1">
      <c r="A897" s="84">
        <v>894</v>
      </c>
      <c r="B897" s="85" t="s">
        <v>2442</v>
      </c>
      <c r="C897" s="86" t="s">
        <v>7080</v>
      </c>
      <c r="D897" s="87" t="s">
        <v>5267</v>
      </c>
      <c r="E897" s="88"/>
      <c r="F897" s="88"/>
      <c r="G897" s="89" t="s">
        <v>5268</v>
      </c>
      <c r="H897" s="89" t="s">
        <v>3075</v>
      </c>
      <c r="I897" s="90">
        <v>8800038972023</v>
      </c>
      <c r="J897" s="91">
        <v>45196</v>
      </c>
      <c r="K897" s="92"/>
      <c r="L897" s="93"/>
    </row>
    <row r="898" spans="1:12" ht="15.75" customHeight="1">
      <c r="A898" s="75">
        <v>895</v>
      </c>
      <c r="B898" s="94" t="s">
        <v>2442</v>
      </c>
      <c r="C898" s="95" t="s">
        <v>7083</v>
      </c>
      <c r="D898" s="96" t="s">
        <v>5267</v>
      </c>
      <c r="E898" s="97"/>
      <c r="F898" s="97"/>
      <c r="G898" s="98" t="s">
        <v>5268</v>
      </c>
      <c r="H898" s="98" t="s">
        <v>3075</v>
      </c>
      <c r="I898" s="103">
        <v>8800038882023</v>
      </c>
      <c r="J898" s="100">
        <v>45196</v>
      </c>
      <c r="K898" s="82"/>
      <c r="L898" s="116"/>
    </row>
    <row r="899" spans="1:12" ht="15.75" customHeight="1">
      <c r="A899" s="84">
        <v>896</v>
      </c>
      <c r="B899" s="85" t="s">
        <v>2442</v>
      </c>
      <c r="C899" s="86" t="s">
        <v>7077</v>
      </c>
      <c r="D899" s="87" t="s">
        <v>5267</v>
      </c>
      <c r="E899" s="88"/>
      <c r="F899" s="88"/>
      <c r="G899" s="89" t="s">
        <v>5268</v>
      </c>
      <c r="H899" s="89" t="s">
        <v>3075</v>
      </c>
      <c r="I899" s="90">
        <v>8800038912023</v>
      </c>
      <c r="J899" s="91">
        <v>45196</v>
      </c>
      <c r="K899" s="92"/>
      <c r="L899" s="93"/>
    </row>
    <row r="900" spans="1:12" ht="15.75" customHeight="1">
      <c r="A900" s="75">
        <v>897</v>
      </c>
      <c r="B900" s="94" t="s">
        <v>2442</v>
      </c>
      <c r="C900" s="95" t="s">
        <v>7086</v>
      </c>
      <c r="D900" s="96" t="s">
        <v>5267</v>
      </c>
      <c r="E900" s="97"/>
      <c r="F900" s="97"/>
      <c r="G900" s="98" t="s">
        <v>5268</v>
      </c>
      <c r="H900" s="98" t="s">
        <v>3075</v>
      </c>
      <c r="I900" s="103">
        <v>8800038992023</v>
      </c>
      <c r="J900" s="100">
        <v>45196</v>
      </c>
      <c r="K900" s="82"/>
      <c r="L900" s="116"/>
    </row>
    <row r="901" spans="1:12" ht="15.75" customHeight="1">
      <c r="A901" s="84">
        <v>898</v>
      </c>
      <c r="B901" s="85" t="s">
        <v>2442</v>
      </c>
      <c r="C901" s="86" t="s">
        <v>7090</v>
      </c>
      <c r="D901" s="87" t="s">
        <v>5267</v>
      </c>
      <c r="E901" s="88"/>
      <c r="F901" s="88"/>
      <c r="G901" s="89" t="s">
        <v>5268</v>
      </c>
      <c r="H901" s="89" t="s">
        <v>3075</v>
      </c>
      <c r="I901" s="104" t="s">
        <v>10411</v>
      </c>
      <c r="J901" s="91">
        <v>45196</v>
      </c>
      <c r="K901" s="85"/>
      <c r="L901" s="93"/>
    </row>
    <row r="902" spans="1:12" ht="15.75" customHeight="1">
      <c r="A902" s="75">
        <v>899</v>
      </c>
      <c r="B902" s="94" t="s">
        <v>2442</v>
      </c>
      <c r="C902" s="95" t="s">
        <v>7091</v>
      </c>
      <c r="D902" s="96" t="s">
        <v>5267</v>
      </c>
      <c r="E902" s="149"/>
      <c r="F902" s="149"/>
      <c r="G902" s="98" t="s">
        <v>5268</v>
      </c>
      <c r="H902" s="98" t="s">
        <v>3075</v>
      </c>
      <c r="I902" s="99" t="s">
        <v>10412</v>
      </c>
      <c r="J902" s="100">
        <v>45196</v>
      </c>
      <c r="K902" s="94"/>
      <c r="L902" s="116"/>
    </row>
    <row r="903" spans="1:12" ht="15.75" customHeight="1">
      <c r="A903" s="84">
        <v>900</v>
      </c>
      <c r="B903" s="85" t="s">
        <v>2442</v>
      </c>
      <c r="C903" s="86" t="s">
        <v>7092</v>
      </c>
      <c r="D903" s="87" t="s">
        <v>5267</v>
      </c>
      <c r="E903" s="88"/>
      <c r="F903" s="88"/>
      <c r="G903" s="89" t="s">
        <v>5268</v>
      </c>
      <c r="H903" s="89" t="s">
        <v>3075</v>
      </c>
      <c r="I903" s="90">
        <v>8800038922023</v>
      </c>
      <c r="J903" s="91">
        <v>45196</v>
      </c>
      <c r="K903" s="92"/>
      <c r="L903" s="93"/>
    </row>
    <row r="904" spans="1:12" ht="15.75" customHeight="1">
      <c r="A904" s="75">
        <v>901</v>
      </c>
      <c r="B904" s="94" t="s">
        <v>2442</v>
      </c>
      <c r="C904" s="95" t="s">
        <v>7087</v>
      </c>
      <c r="D904" s="96" t="s">
        <v>5267</v>
      </c>
      <c r="E904" s="97"/>
      <c r="F904" s="97"/>
      <c r="G904" s="98" t="s">
        <v>5268</v>
      </c>
      <c r="H904" s="98" t="s">
        <v>3075</v>
      </c>
      <c r="I904" s="103">
        <v>8800039002023</v>
      </c>
      <c r="J904" s="100">
        <v>45196</v>
      </c>
      <c r="K904" s="82"/>
      <c r="L904" s="116"/>
    </row>
    <row r="905" spans="1:12" ht="15.75" customHeight="1">
      <c r="A905" s="84">
        <v>902</v>
      </c>
      <c r="B905" s="85" t="s">
        <v>2442</v>
      </c>
      <c r="C905" s="86" t="s">
        <v>7089</v>
      </c>
      <c r="D905" s="87" t="s">
        <v>5267</v>
      </c>
      <c r="E905" s="88"/>
      <c r="F905" s="88"/>
      <c r="G905" s="89" t="s">
        <v>5268</v>
      </c>
      <c r="H905" s="89" t="s">
        <v>3075</v>
      </c>
      <c r="I905" s="90">
        <v>8800039022023</v>
      </c>
      <c r="J905" s="91">
        <v>45196</v>
      </c>
      <c r="K905" s="92"/>
      <c r="L905" s="93"/>
    </row>
    <row r="906" spans="1:12" ht="15.75" customHeight="1">
      <c r="A906" s="75">
        <v>903</v>
      </c>
      <c r="B906" s="94" t="s">
        <v>2442</v>
      </c>
      <c r="C906" s="95" t="s">
        <v>7078</v>
      </c>
      <c r="D906" s="96" t="s">
        <v>5267</v>
      </c>
      <c r="E906" s="97"/>
      <c r="F906" s="97"/>
      <c r="G906" s="98" t="s">
        <v>5268</v>
      </c>
      <c r="H906" s="98" t="s">
        <v>3075</v>
      </c>
      <c r="I906" s="103">
        <v>8800038942023</v>
      </c>
      <c r="J906" s="100">
        <v>45196</v>
      </c>
      <c r="K906" s="82"/>
      <c r="L906" s="116"/>
    </row>
    <row r="907" spans="1:12" ht="15.75" customHeight="1">
      <c r="A907" s="84">
        <v>904</v>
      </c>
      <c r="B907" s="85" t="s">
        <v>2442</v>
      </c>
      <c r="C907" s="86" t="s">
        <v>7084</v>
      </c>
      <c r="D907" s="87" t="s">
        <v>5267</v>
      </c>
      <c r="E907" s="88"/>
      <c r="F907" s="88"/>
      <c r="G907" s="89" t="s">
        <v>5268</v>
      </c>
      <c r="H907" s="89" t="s">
        <v>3075</v>
      </c>
      <c r="I907" s="90">
        <v>8800038892023</v>
      </c>
      <c r="J907" s="91">
        <v>45196</v>
      </c>
      <c r="K907" s="92"/>
      <c r="L907" s="93"/>
    </row>
    <row r="908" spans="1:12" ht="15.75" customHeight="1">
      <c r="A908" s="75">
        <v>905</v>
      </c>
      <c r="B908" s="94" t="s">
        <v>2442</v>
      </c>
      <c r="C908" s="95" t="s">
        <v>7079</v>
      </c>
      <c r="D908" s="96" t="s">
        <v>5267</v>
      </c>
      <c r="E908" s="97"/>
      <c r="F908" s="97"/>
      <c r="G908" s="98" t="s">
        <v>5268</v>
      </c>
      <c r="H908" s="98" t="s">
        <v>3075</v>
      </c>
      <c r="I908" s="103">
        <v>8800038952023</v>
      </c>
      <c r="J908" s="100">
        <v>45196</v>
      </c>
      <c r="K908" s="82"/>
      <c r="L908" s="116"/>
    </row>
    <row r="909" spans="1:12" ht="15.75" customHeight="1">
      <c r="A909" s="84">
        <v>906</v>
      </c>
      <c r="B909" s="85" t="s">
        <v>2442</v>
      </c>
      <c r="C909" s="86" t="s">
        <v>7081</v>
      </c>
      <c r="D909" s="87" t="s">
        <v>5267</v>
      </c>
      <c r="E909" s="88"/>
      <c r="F909" s="88"/>
      <c r="G909" s="89" t="s">
        <v>5268</v>
      </c>
      <c r="H909" s="89" t="s">
        <v>3075</v>
      </c>
      <c r="I909" s="104" t="s">
        <v>10413</v>
      </c>
      <c r="J909" s="91">
        <v>45196</v>
      </c>
      <c r="K909" s="85"/>
      <c r="L909" s="93"/>
    </row>
    <row r="910" spans="1:12" ht="15.75" customHeight="1">
      <c r="A910" s="75">
        <v>907</v>
      </c>
      <c r="B910" s="94" t="s">
        <v>2442</v>
      </c>
      <c r="C910" s="95" t="s">
        <v>7082</v>
      </c>
      <c r="D910" s="96" t="s">
        <v>5267</v>
      </c>
      <c r="E910" s="149"/>
      <c r="F910" s="149"/>
      <c r="G910" s="98" t="s">
        <v>5268</v>
      </c>
      <c r="H910" s="98" t="s">
        <v>3075</v>
      </c>
      <c r="I910" s="99" t="s">
        <v>10414</v>
      </c>
      <c r="J910" s="100">
        <v>45196</v>
      </c>
      <c r="K910" s="94"/>
      <c r="L910" s="116"/>
    </row>
    <row r="911" spans="1:12" ht="15.75" customHeight="1">
      <c r="A911" s="84">
        <v>908</v>
      </c>
      <c r="B911" s="85" t="s">
        <v>2442</v>
      </c>
      <c r="C911" s="86" t="s">
        <v>7085</v>
      </c>
      <c r="D911" s="87" t="s">
        <v>5267</v>
      </c>
      <c r="E911" s="88"/>
      <c r="F911" s="88"/>
      <c r="G911" s="89" t="s">
        <v>5268</v>
      </c>
      <c r="H911" s="89" t="s">
        <v>3075</v>
      </c>
      <c r="I911" s="90">
        <v>8800038982023</v>
      </c>
      <c r="J911" s="91">
        <v>45196</v>
      </c>
      <c r="K911" s="92"/>
      <c r="L911" s="93"/>
    </row>
    <row r="912" spans="1:12" ht="15.75" customHeight="1">
      <c r="A912" s="75">
        <v>909</v>
      </c>
      <c r="B912" s="94" t="s">
        <v>2442</v>
      </c>
      <c r="C912" s="95" t="s">
        <v>5266</v>
      </c>
      <c r="D912" s="96" t="s">
        <v>5267</v>
      </c>
      <c r="E912" s="97"/>
      <c r="F912" s="97"/>
      <c r="G912" s="98" t="s">
        <v>5268</v>
      </c>
      <c r="H912" s="98" t="s">
        <v>3075</v>
      </c>
      <c r="I912" s="103">
        <v>8800023972023</v>
      </c>
      <c r="J912" s="100">
        <v>45152</v>
      </c>
      <c r="K912" s="82"/>
      <c r="L912" s="116"/>
    </row>
    <row r="913" spans="1:12" ht="15.75" customHeight="1">
      <c r="A913" s="84">
        <v>910</v>
      </c>
      <c r="B913" s="85" t="s">
        <v>2442</v>
      </c>
      <c r="C913" s="86" t="s">
        <v>5327</v>
      </c>
      <c r="D913" s="87" t="s">
        <v>5267</v>
      </c>
      <c r="E913" s="88"/>
      <c r="F913" s="88"/>
      <c r="G913" s="89" t="s">
        <v>5268</v>
      </c>
      <c r="H913" s="89" t="s">
        <v>3075</v>
      </c>
      <c r="I913" s="90">
        <v>8800024592023</v>
      </c>
      <c r="J913" s="91">
        <v>45153</v>
      </c>
      <c r="K913" s="92"/>
      <c r="L913" s="93"/>
    </row>
    <row r="914" spans="1:12" ht="15.75" customHeight="1">
      <c r="A914" s="75">
        <v>911</v>
      </c>
      <c r="B914" s="94" t="s">
        <v>2442</v>
      </c>
      <c r="C914" s="95" t="s">
        <v>5325</v>
      </c>
      <c r="D914" s="96" t="s">
        <v>5267</v>
      </c>
      <c r="E914" s="97"/>
      <c r="F914" s="97"/>
      <c r="G914" s="98" t="s">
        <v>5268</v>
      </c>
      <c r="H914" s="98" t="s">
        <v>3075</v>
      </c>
      <c r="I914" s="103">
        <v>8800024312023</v>
      </c>
      <c r="J914" s="100">
        <v>45153</v>
      </c>
      <c r="K914" s="82"/>
      <c r="L914" s="116"/>
    </row>
    <row r="915" spans="1:12" ht="15.75" customHeight="1">
      <c r="A915" s="84">
        <v>912</v>
      </c>
      <c r="B915" s="85" t="s">
        <v>2442</v>
      </c>
      <c r="C915" s="86" t="s">
        <v>5324</v>
      </c>
      <c r="D915" s="87" t="s">
        <v>5267</v>
      </c>
      <c r="E915" s="88"/>
      <c r="F915" s="88"/>
      <c r="G915" s="89" t="s">
        <v>5268</v>
      </c>
      <c r="H915" s="89" t="s">
        <v>3075</v>
      </c>
      <c r="I915" s="90">
        <v>8800024662023</v>
      </c>
      <c r="J915" s="91">
        <v>45153</v>
      </c>
      <c r="K915" s="92"/>
      <c r="L915" s="93"/>
    </row>
    <row r="916" spans="1:12" ht="15.75" customHeight="1">
      <c r="A916" s="75">
        <v>913</v>
      </c>
      <c r="B916" s="94" t="s">
        <v>2442</v>
      </c>
      <c r="C916" s="95" t="s">
        <v>7088</v>
      </c>
      <c r="D916" s="96" t="s">
        <v>5267</v>
      </c>
      <c r="E916" s="97"/>
      <c r="F916" s="97"/>
      <c r="G916" s="98" t="s">
        <v>5268</v>
      </c>
      <c r="H916" s="98" t="s">
        <v>3075</v>
      </c>
      <c r="I916" s="103">
        <v>8800039012023</v>
      </c>
      <c r="J916" s="100">
        <v>45196</v>
      </c>
      <c r="K916" s="82"/>
      <c r="L916" s="116"/>
    </row>
    <row r="917" spans="1:12" ht="15.75" customHeight="1">
      <c r="A917" s="84">
        <v>914</v>
      </c>
      <c r="B917" s="85" t="s">
        <v>2454</v>
      </c>
      <c r="C917" s="86" t="s">
        <v>7234</v>
      </c>
      <c r="D917" s="87" t="s">
        <v>4711</v>
      </c>
      <c r="E917" s="88"/>
      <c r="F917" s="88"/>
      <c r="G917" s="89" t="s">
        <v>4712</v>
      </c>
      <c r="H917" s="89" t="s">
        <v>3088</v>
      </c>
      <c r="I917" s="104" t="s">
        <v>10415</v>
      </c>
      <c r="J917" s="91">
        <v>45198</v>
      </c>
      <c r="K917" s="85"/>
      <c r="L917" s="93"/>
    </row>
    <row r="918" spans="1:12" ht="15.75" customHeight="1">
      <c r="A918" s="75">
        <v>915</v>
      </c>
      <c r="B918" s="94" t="s">
        <v>2454</v>
      </c>
      <c r="C918" s="95" t="s">
        <v>7424</v>
      </c>
      <c r="D918" s="96" t="s">
        <v>7425</v>
      </c>
      <c r="E918" s="149"/>
      <c r="F918" s="149"/>
      <c r="G918" s="98" t="s">
        <v>7426</v>
      </c>
      <c r="H918" s="98" t="s">
        <v>5330</v>
      </c>
      <c r="I918" s="99" t="s">
        <v>10416</v>
      </c>
      <c r="J918" s="100">
        <v>45203</v>
      </c>
      <c r="K918" s="94"/>
      <c r="L918" s="116"/>
    </row>
    <row r="919" spans="1:12" ht="15.75" customHeight="1">
      <c r="A919" s="84">
        <v>916</v>
      </c>
      <c r="B919" s="85" t="s">
        <v>2454</v>
      </c>
      <c r="C919" s="86" t="s">
        <v>7330</v>
      </c>
      <c r="D919" s="87" t="s">
        <v>7331</v>
      </c>
      <c r="E919" s="88"/>
      <c r="F919" s="88"/>
      <c r="G919" s="89" t="s">
        <v>7332</v>
      </c>
      <c r="H919" s="89" t="s">
        <v>3088</v>
      </c>
      <c r="I919" s="90">
        <v>8800041072023</v>
      </c>
      <c r="J919" s="91">
        <v>45202</v>
      </c>
      <c r="K919" s="92"/>
      <c r="L919" s="93"/>
    </row>
    <row r="920" spans="1:12" ht="15.75" customHeight="1">
      <c r="A920" s="75">
        <v>917</v>
      </c>
      <c r="B920" s="94" t="s">
        <v>2454</v>
      </c>
      <c r="C920" s="95" t="s">
        <v>7421</v>
      </c>
      <c r="D920" s="96" t="s">
        <v>7422</v>
      </c>
      <c r="E920" s="97"/>
      <c r="F920" s="97"/>
      <c r="G920" s="98" t="s">
        <v>7423</v>
      </c>
      <c r="H920" s="98" t="s">
        <v>3150</v>
      </c>
      <c r="I920" s="103">
        <v>8800041672023</v>
      </c>
      <c r="J920" s="100">
        <v>45203</v>
      </c>
      <c r="K920" s="82"/>
      <c r="L920" s="116"/>
    </row>
    <row r="921" spans="1:12" ht="15.75" customHeight="1">
      <c r="A921" s="84">
        <v>918</v>
      </c>
      <c r="B921" s="85" t="s">
        <v>2454</v>
      </c>
      <c r="C921" s="86" t="s">
        <v>7474</v>
      </c>
      <c r="D921" s="87" t="s">
        <v>7475</v>
      </c>
      <c r="E921" s="88"/>
      <c r="F921" s="88"/>
      <c r="G921" s="89" t="s">
        <v>5333</v>
      </c>
      <c r="H921" s="89" t="s">
        <v>3088</v>
      </c>
      <c r="I921" s="90">
        <v>8800041912023</v>
      </c>
      <c r="J921" s="91">
        <v>45204</v>
      </c>
      <c r="K921" s="92"/>
      <c r="L921" s="93"/>
    </row>
    <row r="922" spans="1:12" ht="15.75" customHeight="1">
      <c r="A922" s="75">
        <v>919</v>
      </c>
      <c r="B922" s="94" t="s">
        <v>2454</v>
      </c>
      <c r="C922" s="95" t="s">
        <v>6990</v>
      </c>
      <c r="D922" s="96" t="s">
        <v>6991</v>
      </c>
      <c r="E922" s="97"/>
      <c r="F922" s="97"/>
      <c r="G922" s="98" t="s">
        <v>5822</v>
      </c>
      <c r="H922" s="98" t="s">
        <v>3374</v>
      </c>
      <c r="I922" s="103">
        <v>8800038052023</v>
      </c>
      <c r="J922" s="100">
        <v>45191</v>
      </c>
      <c r="K922" s="82"/>
      <c r="L922" s="116"/>
    </row>
    <row r="923" spans="1:12" ht="15.75" customHeight="1">
      <c r="A923" s="84">
        <v>920</v>
      </c>
      <c r="B923" s="85" t="s">
        <v>2454</v>
      </c>
      <c r="C923" s="86" t="s">
        <v>7098</v>
      </c>
      <c r="D923" s="87" t="s">
        <v>6075</v>
      </c>
      <c r="E923" s="88"/>
      <c r="F923" s="88"/>
      <c r="G923" s="89" t="s">
        <v>3756</v>
      </c>
      <c r="H923" s="89" t="s">
        <v>3088</v>
      </c>
      <c r="I923" s="90">
        <v>8800039172023</v>
      </c>
      <c r="J923" s="91">
        <v>45196</v>
      </c>
      <c r="K923" s="92"/>
      <c r="L923" s="93"/>
    </row>
    <row r="924" spans="1:12" ht="15.75" customHeight="1">
      <c r="A924" s="75">
        <v>921</v>
      </c>
      <c r="B924" s="94" t="s">
        <v>2454</v>
      </c>
      <c r="C924" s="95" t="s">
        <v>7275</v>
      </c>
      <c r="D924" s="96" t="s">
        <v>7276</v>
      </c>
      <c r="E924" s="97"/>
      <c r="F924" s="97"/>
      <c r="G924" s="98" t="s">
        <v>7277</v>
      </c>
      <c r="H924" s="98" t="s">
        <v>3374</v>
      </c>
      <c r="I924" s="103">
        <v>8800040812023</v>
      </c>
      <c r="J924" s="100">
        <v>45201</v>
      </c>
      <c r="K924" s="82"/>
      <c r="L924" s="116"/>
    </row>
    <row r="925" spans="1:12" ht="15.75" customHeight="1">
      <c r="A925" s="84">
        <v>922</v>
      </c>
      <c r="B925" s="85" t="s">
        <v>2454</v>
      </c>
      <c r="C925" s="86" t="s">
        <v>7097</v>
      </c>
      <c r="D925" s="87" t="s">
        <v>5270</v>
      </c>
      <c r="E925" s="88"/>
      <c r="F925" s="88"/>
      <c r="G925" s="89" t="s">
        <v>3756</v>
      </c>
      <c r="H925" s="89" t="s">
        <v>3088</v>
      </c>
      <c r="I925" s="104" t="s">
        <v>10417</v>
      </c>
      <c r="J925" s="91">
        <v>45196</v>
      </c>
      <c r="K925" s="85"/>
      <c r="L925" s="93"/>
    </row>
    <row r="926" spans="1:12" ht="15.75" customHeight="1">
      <c r="A926" s="75">
        <v>923</v>
      </c>
      <c r="B926" s="94" t="s">
        <v>2454</v>
      </c>
      <c r="C926" s="95" t="s">
        <v>7232</v>
      </c>
      <c r="D926" s="96" t="s">
        <v>7233</v>
      </c>
      <c r="E926" s="149"/>
      <c r="F926" s="149"/>
      <c r="G926" s="98" t="s">
        <v>5822</v>
      </c>
      <c r="H926" s="98" t="s">
        <v>3374</v>
      </c>
      <c r="I926" s="99" t="s">
        <v>10418</v>
      </c>
      <c r="J926" s="100">
        <v>45198</v>
      </c>
      <c r="K926" s="94"/>
      <c r="L926" s="116"/>
    </row>
    <row r="927" spans="1:12" ht="15.75" customHeight="1">
      <c r="A927" s="84">
        <v>924</v>
      </c>
      <c r="B927" s="85" t="s">
        <v>2454</v>
      </c>
      <c r="C927" s="86" t="s">
        <v>7096</v>
      </c>
      <c r="D927" s="87" t="s">
        <v>4583</v>
      </c>
      <c r="E927" s="88"/>
      <c r="F927" s="88"/>
      <c r="G927" s="89" t="s">
        <v>4584</v>
      </c>
      <c r="H927" s="89" t="s">
        <v>5330</v>
      </c>
      <c r="I927" s="90">
        <v>8800039112023</v>
      </c>
      <c r="J927" s="91">
        <v>45196</v>
      </c>
      <c r="K927" s="92"/>
      <c r="L927" s="93"/>
    </row>
    <row r="928" spans="1:12" ht="15.75" customHeight="1">
      <c r="A928" s="75">
        <v>925</v>
      </c>
      <c r="B928" s="94" t="s">
        <v>2454</v>
      </c>
      <c r="C928" s="95" t="s">
        <v>7427</v>
      </c>
      <c r="D928" s="96" t="s">
        <v>7428</v>
      </c>
      <c r="E928" s="97"/>
      <c r="F928" s="97"/>
      <c r="G928" s="98" t="s">
        <v>4132</v>
      </c>
      <c r="H928" s="98" t="s">
        <v>3591</v>
      </c>
      <c r="I928" s="103">
        <v>8800041542023</v>
      </c>
      <c r="J928" s="100">
        <v>45203</v>
      </c>
      <c r="K928" s="82"/>
      <c r="L928" s="116"/>
    </row>
    <row r="929" spans="1:12" ht="15.75" customHeight="1">
      <c r="A929" s="84">
        <v>926</v>
      </c>
      <c r="B929" s="85" t="s">
        <v>2454</v>
      </c>
      <c r="C929" s="86" t="s">
        <v>7278</v>
      </c>
      <c r="D929" s="87" t="s">
        <v>5150</v>
      </c>
      <c r="E929" s="88"/>
      <c r="F929" s="88"/>
      <c r="G929" s="89" t="s">
        <v>5151</v>
      </c>
      <c r="H929" s="89" t="s">
        <v>5330</v>
      </c>
      <c r="I929" s="90">
        <v>8800040582023</v>
      </c>
      <c r="J929" s="91">
        <v>45201</v>
      </c>
      <c r="K929" s="92"/>
      <c r="L929" s="93"/>
    </row>
    <row r="930" spans="1:12" ht="15.75" customHeight="1">
      <c r="A930" s="75">
        <v>927</v>
      </c>
      <c r="B930" s="94" t="s">
        <v>2454</v>
      </c>
      <c r="C930" s="95" t="s">
        <v>7476</v>
      </c>
      <c r="D930" s="96" t="s">
        <v>7477</v>
      </c>
      <c r="E930" s="97"/>
      <c r="F930" s="97"/>
      <c r="G930" s="98" t="s">
        <v>5333</v>
      </c>
      <c r="H930" s="98" t="s">
        <v>3088</v>
      </c>
      <c r="I930" s="103">
        <v>8800041882023</v>
      </c>
      <c r="J930" s="100">
        <v>45204</v>
      </c>
      <c r="K930" s="82"/>
      <c r="L930" s="116"/>
    </row>
    <row r="931" spans="1:12" ht="15.75" customHeight="1">
      <c r="A931" s="84">
        <v>928</v>
      </c>
      <c r="B931" s="85" t="s">
        <v>2454</v>
      </c>
      <c r="C931" s="86" t="s">
        <v>7514</v>
      </c>
      <c r="D931" s="87" t="s">
        <v>7515</v>
      </c>
      <c r="E931" s="88"/>
      <c r="F931" s="88"/>
      <c r="G931" s="89" t="s">
        <v>7426</v>
      </c>
      <c r="H931" s="89" t="s">
        <v>5330</v>
      </c>
      <c r="I931" s="90">
        <v>8800042262023</v>
      </c>
      <c r="J931" s="91">
        <v>45205</v>
      </c>
      <c r="K931" s="92"/>
      <c r="L931" s="93"/>
    </row>
    <row r="932" spans="1:12" ht="15.75" customHeight="1">
      <c r="A932" s="75">
        <v>929</v>
      </c>
      <c r="B932" s="94" t="s">
        <v>2454</v>
      </c>
      <c r="C932" s="95" t="s">
        <v>7764</v>
      </c>
      <c r="D932" s="96" t="s">
        <v>7765</v>
      </c>
      <c r="E932" s="97"/>
      <c r="F932" s="97"/>
      <c r="G932" s="98" t="s">
        <v>4712</v>
      </c>
      <c r="H932" s="98" t="s">
        <v>2459</v>
      </c>
      <c r="I932" s="103">
        <v>8800044622023</v>
      </c>
      <c r="J932" s="100">
        <v>45222</v>
      </c>
      <c r="K932" s="82"/>
      <c r="L932" s="116"/>
    </row>
    <row r="933" spans="1:12" ht="15.75" customHeight="1">
      <c r="A933" s="84">
        <v>930</v>
      </c>
      <c r="B933" s="85" t="s">
        <v>2454</v>
      </c>
      <c r="C933" s="86" t="s">
        <v>7744</v>
      </c>
      <c r="D933" s="87" t="s">
        <v>5073</v>
      </c>
      <c r="E933" s="88"/>
      <c r="F933" s="88"/>
      <c r="G933" s="89" t="s">
        <v>7745</v>
      </c>
      <c r="H933" s="89" t="s">
        <v>3150</v>
      </c>
      <c r="I933" s="104" t="s">
        <v>10419</v>
      </c>
      <c r="J933" s="91">
        <v>45217</v>
      </c>
      <c r="K933" s="85"/>
      <c r="L933" s="93"/>
    </row>
    <row r="934" spans="1:12" ht="15.75" customHeight="1">
      <c r="A934" s="75">
        <v>931</v>
      </c>
      <c r="B934" s="94" t="s">
        <v>2454</v>
      </c>
      <c r="C934" s="95" t="s">
        <v>7746</v>
      </c>
      <c r="D934" s="96" t="s">
        <v>5073</v>
      </c>
      <c r="E934" s="149"/>
      <c r="F934" s="149"/>
      <c r="G934" s="98" t="s">
        <v>7747</v>
      </c>
      <c r="H934" s="98" t="s">
        <v>3150</v>
      </c>
      <c r="I934" s="99" t="s">
        <v>10420</v>
      </c>
      <c r="J934" s="100">
        <v>45217</v>
      </c>
      <c r="K934" s="94"/>
      <c r="L934" s="116"/>
    </row>
    <row r="935" spans="1:12" ht="15.75" customHeight="1">
      <c r="A935" s="84">
        <v>932</v>
      </c>
      <c r="B935" s="85" t="s">
        <v>2454</v>
      </c>
      <c r="C935" s="86" t="s">
        <v>7757</v>
      </c>
      <c r="D935" s="87" t="s">
        <v>7758</v>
      </c>
      <c r="E935" s="88"/>
      <c r="F935" s="88"/>
      <c r="G935" s="89" t="s">
        <v>4712</v>
      </c>
      <c r="H935" s="89" t="s">
        <v>3088</v>
      </c>
      <c r="I935" s="90">
        <v>8800044502023</v>
      </c>
      <c r="J935" s="91">
        <v>45219</v>
      </c>
      <c r="K935" s="92"/>
      <c r="L935" s="93"/>
    </row>
    <row r="936" spans="1:12" ht="15.75" customHeight="1">
      <c r="A936" s="75">
        <v>933</v>
      </c>
      <c r="B936" s="94" t="s">
        <v>2454</v>
      </c>
      <c r="C936" s="95" t="s">
        <v>7516</v>
      </c>
      <c r="D936" s="96" t="s">
        <v>7517</v>
      </c>
      <c r="E936" s="97"/>
      <c r="F936" s="97"/>
      <c r="G936" s="98" t="s">
        <v>7518</v>
      </c>
      <c r="H936" s="98" t="s">
        <v>3150</v>
      </c>
      <c r="I936" s="103">
        <v>8800042292023</v>
      </c>
      <c r="J936" s="100">
        <v>45205</v>
      </c>
      <c r="K936" s="82"/>
      <c r="L936" s="116"/>
    </row>
    <row r="937" spans="1:12" ht="15.75" customHeight="1">
      <c r="A937" s="84">
        <v>934</v>
      </c>
      <c r="B937" s="85" t="s">
        <v>2454</v>
      </c>
      <c r="C937" s="86" t="s">
        <v>7099</v>
      </c>
      <c r="D937" s="87" t="s">
        <v>6081</v>
      </c>
      <c r="E937" s="88"/>
      <c r="F937" s="88"/>
      <c r="G937" s="89" t="s">
        <v>3756</v>
      </c>
      <c r="H937" s="89" t="s">
        <v>3088</v>
      </c>
      <c r="I937" s="90">
        <v>8800039182023</v>
      </c>
      <c r="J937" s="91">
        <v>45196</v>
      </c>
      <c r="K937" s="92"/>
      <c r="L937" s="93"/>
    </row>
    <row r="938" spans="1:12" ht="15.75" customHeight="1">
      <c r="A938" s="75">
        <v>935</v>
      </c>
      <c r="B938" s="94" t="s">
        <v>2454</v>
      </c>
      <c r="C938" s="95" t="s">
        <v>4390</v>
      </c>
      <c r="D938" s="96" t="s">
        <v>4391</v>
      </c>
      <c r="E938" s="97"/>
      <c r="F938" s="97"/>
      <c r="G938" s="98" t="s">
        <v>4132</v>
      </c>
      <c r="H938" s="98" t="s">
        <v>3591</v>
      </c>
      <c r="I938" s="103">
        <v>8800017462023</v>
      </c>
      <c r="J938" s="100">
        <v>45138</v>
      </c>
      <c r="K938" s="82"/>
      <c r="L938" s="116"/>
    </row>
    <row r="939" spans="1:12" ht="15.75" customHeight="1">
      <c r="A939" s="84">
        <v>936</v>
      </c>
      <c r="B939" s="85" t="s">
        <v>2454</v>
      </c>
      <c r="C939" s="86" t="s">
        <v>5532</v>
      </c>
      <c r="D939" s="87" t="s">
        <v>5533</v>
      </c>
      <c r="E939" s="88"/>
      <c r="F939" s="88"/>
      <c r="G939" s="89" t="s">
        <v>5531</v>
      </c>
      <c r="H939" s="89" t="s">
        <v>3088</v>
      </c>
      <c r="I939" s="90">
        <v>8800025962023</v>
      </c>
      <c r="J939" s="91">
        <v>45155</v>
      </c>
      <c r="K939" s="92"/>
      <c r="L939" s="93"/>
    </row>
    <row r="940" spans="1:12" ht="15.75" customHeight="1">
      <c r="A940" s="75">
        <v>937</v>
      </c>
      <c r="B940" s="94" t="s">
        <v>2454</v>
      </c>
      <c r="C940" s="95" t="s">
        <v>5534</v>
      </c>
      <c r="D940" s="96" t="s">
        <v>5535</v>
      </c>
      <c r="E940" s="97"/>
      <c r="F940" s="97"/>
      <c r="G940" s="98" t="s">
        <v>5333</v>
      </c>
      <c r="H940" s="98" t="s">
        <v>3150</v>
      </c>
      <c r="I940" s="103">
        <v>8800025672023</v>
      </c>
      <c r="J940" s="100">
        <v>45155</v>
      </c>
      <c r="K940" s="82"/>
      <c r="L940" s="116"/>
    </row>
    <row r="941" spans="1:12" ht="15.75" customHeight="1">
      <c r="A941" s="84">
        <v>938</v>
      </c>
      <c r="B941" s="85" t="s">
        <v>2454</v>
      </c>
      <c r="C941" s="86" t="s">
        <v>4386</v>
      </c>
      <c r="D941" s="87" t="s">
        <v>4387</v>
      </c>
      <c r="E941" s="88"/>
      <c r="F941" s="88"/>
      <c r="G941" s="89" t="s">
        <v>4132</v>
      </c>
      <c r="H941" s="89" t="s">
        <v>3591</v>
      </c>
      <c r="I941" s="104" t="s">
        <v>10421</v>
      </c>
      <c r="J941" s="91">
        <v>45138</v>
      </c>
      <c r="K941" s="85"/>
      <c r="L941" s="93"/>
    </row>
    <row r="942" spans="1:12" ht="15.75" customHeight="1">
      <c r="A942" s="75">
        <v>939</v>
      </c>
      <c r="B942" s="94" t="s">
        <v>2454</v>
      </c>
      <c r="C942" s="95" t="s">
        <v>4959</v>
      </c>
      <c r="D942" s="96" t="s">
        <v>4960</v>
      </c>
      <c r="E942" s="149"/>
      <c r="F942" s="149"/>
      <c r="G942" s="98" t="s">
        <v>3232</v>
      </c>
      <c r="H942" s="98" t="s">
        <v>3088</v>
      </c>
      <c r="I942" s="99" t="s">
        <v>10422</v>
      </c>
      <c r="J942" s="100">
        <v>45145</v>
      </c>
      <c r="K942" s="94"/>
      <c r="L942" s="116"/>
    </row>
    <row r="943" spans="1:12" ht="15.75" customHeight="1">
      <c r="A943" s="84">
        <v>940</v>
      </c>
      <c r="B943" s="85" t="s">
        <v>2454</v>
      </c>
      <c r="C943" s="86" t="s">
        <v>5538</v>
      </c>
      <c r="D943" s="87" t="s">
        <v>5539</v>
      </c>
      <c r="E943" s="88"/>
      <c r="F943" s="88"/>
      <c r="G943" s="89" t="s">
        <v>5531</v>
      </c>
      <c r="H943" s="89" t="s">
        <v>3088</v>
      </c>
      <c r="I943" s="90">
        <v>8800025932023</v>
      </c>
      <c r="J943" s="91">
        <v>45155</v>
      </c>
      <c r="K943" s="92"/>
      <c r="L943" s="93"/>
    </row>
    <row r="944" spans="1:12" ht="15.75" customHeight="1">
      <c r="A944" s="75">
        <v>941</v>
      </c>
      <c r="B944" s="94" t="s">
        <v>2454</v>
      </c>
      <c r="C944" s="95" t="s">
        <v>4385</v>
      </c>
      <c r="D944" s="96" t="s">
        <v>4131</v>
      </c>
      <c r="E944" s="97"/>
      <c r="F944" s="97"/>
      <c r="G944" s="98" t="s">
        <v>4132</v>
      </c>
      <c r="H944" s="98" t="s">
        <v>3591</v>
      </c>
      <c r="I944" s="103">
        <v>8800017502023</v>
      </c>
      <c r="J944" s="100">
        <v>45138</v>
      </c>
      <c r="K944" s="82"/>
      <c r="L944" s="116"/>
    </row>
    <row r="945" spans="1:12" ht="15.75" customHeight="1">
      <c r="A945" s="84">
        <v>942</v>
      </c>
      <c r="B945" s="85" t="s">
        <v>2454</v>
      </c>
      <c r="C945" s="86" t="s">
        <v>6291</v>
      </c>
      <c r="D945" s="87" t="s">
        <v>6292</v>
      </c>
      <c r="E945" s="88"/>
      <c r="F945" s="88"/>
      <c r="G945" s="89" t="s">
        <v>6293</v>
      </c>
      <c r="H945" s="89" t="s">
        <v>6294</v>
      </c>
      <c r="I945" s="90">
        <v>8800031802023</v>
      </c>
      <c r="J945" s="91">
        <v>45173</v>
      </c>
      <c r="K945" s="92"/>
      <c r="L945" s="93"/>
    </row>
    <row r="946" spans="1:12" ht="15.75" customHeight="1">
      <c r="A946" s="75">
        <v>943</v>
      </c>
      <c r="B946" s="94" t="s">
        <v>2454</v>
      </c>
      <c r="C946" s="95" t="s">
        <v>4396</v>
      </c>
      <c r="D946" s="96" t="s">
        <v>4397</v>
      </c>
      <c r="E946" s="97"/>
      <c r="F946" s="97"/>
      <c r="G946" s="98" t="s">
        <v>4135</v>
      </c>
      <c r="H946" s="98" t="s">
        <v>2455</v>
      </c>
      <c r="I946" s="103">
        <v>8800017762023</v>
      </c>
      <c r="J946" s="100">
        <v>45138</v>
      </c>
      <c r="K946" s="82"/>
      <c r="L946" s="116"/>
    </row>
    <row r="947" spans="1:12" ht="15.75" customHeight="1">
      <c r="A947" s="84">
        <v>944</v>
      </c>
      <c r="B947" s="85" t="s">
        <v>2454</v>
      </c>
      <c r="C947" s="86" t="s">
        <v>5536</v>
      </c>
      <c r="D947" s="87" t="s">
        <v>5537</v>
      </c>
      <c r="E947" s="88"/>
      <c r="F947" s="88"/>
      <c r="G947" s="89" t="s">
        <v>5340</v>
      </c>
      <c r="H947" s="89" t="s">
        <v>3088</v>
      </c>
      <c r="I947" s="90">
        <v>8800025702023</v>
      </c>
      <c r="J947" s="91">
        <v>45155</v>
      </c>
      <c r="K947" s="92"/>
      <c r="L947" s="93"/>
    </row>
    <row r="948" spans="1:12" ht="15.75" customHeight="1">
      <c r="A948" s="75">
        <v>945</v>
      </c>
      <c r="B948" s="94" t="s">
        <v>2454</v>
      </c>
      <c r="C948" s="95" t="s">
        <v>4956</v>
      </c>
      <c r="D948" s="96" t="s">
        <v>4957</v>
      </c>
      <c r="E948" s="97"/>
      <c r="F948" s="97"/>
      <c r="G948" s="98" t="s">
        <v>4132</v>
      </c>
      <c r="H948" s="98" t="s">
        <v>3591</v>
      </c>
      <c r="I948" s="103">
        <v>8800021392023</v>
      </c>
      <c r="J948" s="100">
        <v>45145</v>
      </c>
      <c r="K948" s="82"/>
      <c r="L948" s="116"/>
    </row>
    <row r="949" spans="1:12" ht="15.75" customHeight="1">
      <c r="A949" s="84">
        <v>946</v>
      </c>
      <c r="B949" s="85" t="s">
        <v>2454</v>
      </c>
      <c r="C949" s="86" t="s">
        <v>6150</v>
      </c>
      <c r="D949" s="87" t="s">
        <v>5005</v>
      </c>
      <c r="E949" s="88"/>
      <c r="F949" s="88"/>
      <c r="G949" s="89" t="s">
        <v>4132</v>
      </c>
      <c r="H949" s="89" t="s">
        <v>3591</v>
      </c>
      <c r="I949" s="104" t="s">
        <v>10423</v>
      </c>
      <c r="J949" s="91">
        <v>45170</v>
      </c>
      <c r="K949" s="85"/>
      <c r="L949" s="93"/>
    </row>
    <row r="950" spans="1:12" ht="15.75" customHeight="1">
      <c r="A950" s="75">
        <v>947</v>
      </c>
      <c r="B950" s="94" t="s">
        <v>2454</v>
      </c>
      <c r="C950" s="95" t="s">
        <v>6416</v>
      </c>
      <c r="D950" s="96" t="s">
        <v>6417</v>
      </c>
      <c r="E950" s="149"/>
      <c r="F950" s="149"/>
      <c r="G950" s="98" t="s">
        <v>5333</v>
      </c>
      <c r="H950" s="98" t="s">
        <v>3150</v>
      </c>
      <c r="I950" s="99" t="s">
        <v>10424</v>
      </c>
      <c r="J950" s="100">
        <v>45175</v>
      </c>
      <c r="K950" s="94"/>
      <c r="L950" s="116"/>
    </row>
    <row r="951" spans="1:12" ht="15.75" customHeight="1">
      <c r="A951" s="84">
        <v>948</v>
      </c>
      <c r="B951" s="85" t="s">
        <v>2454</v>
      </c>
      <c r="C951" s="86" t="s">
        <v>5674</v>
      </c>
      <c r="D951" s="87" t="s">
        <v>5675</v>
      </c>
      <c r="E951" s="88"/>
      <c r="F951" s="88"/>
      <c r="G951" s="89" t="s">
        <v>5333</v>
      </c>
      <c r="H951" s="89" t="s">
        <v>3150</v>
      </c>
      <c r="I951" s="90">
        <v>8800027122023</v>
      </c>
      <c r="J951" s="91">
        <v>45159</v>
      </c>
      <c r="K951" s="92"/>
      <c r="L951" s="93"/>
    </row>
    <row r="952" spans="1:12" ht="15.75" customHeight="1">
      <c r="A952" s="75">
        <v>949</v>
      </c>
      <c r="B952" s="94" t="s">
        <v>2454</v>
      </c>
      <c r="C952" s="95" t="s">
        <v>6352</v>
      </c>
      <c r="D952" s="96" t="s">
        <v>6353</v>
      </c>
      <c r="E952" s="97"/>
      <c r="F952" s="97"/>
      <c r="G952" s="98" t="s">
        <v>4135</v>
      </c>
      <c r="H952" s="98" t="s">
        <v>3150</v>
      </c>
      <c r="I952" s="103">
        <v>8800032022023</v>
      </c>
      <c r="J952" s="100">
        <v>45174</v>
      </c>
      <c r="K952" s="82"/>
      <c r="L952" s="116"/>
    </row>
    <row r="953" spans="1:12" ht="15.75" customHeight="1">
      <c r="A953" s="84">
        <v>950</v>
      </c>
      <c r="B953" s="85" t="s">
        <v>2454</v>
      </c>
      <c r="C953" s="86" t="s">
        <v>6074</v>
      </c>
      <c r="D953" s="87" t="s">
        <v>6075</v>
      </c>
      <c r="E953" s="88"/>
      <c r="F953" s="88"/>
      <c r="G953" s="89" t="s">
        <v>3756</v>
      </c>
      <c r="H953" s="89" t="s">
        <v>3150</v>
      </c>
      <c r="I953" s="90">
        <v>8800030202023</v>
      </c>
      <c r="J953" s="91">
        <v>45169</v>
      </c>
      <c r="K953" s="92"/>
      <c r="L953" s="93"/>
    </row>
    <row r="954" spans="1:12" ht="15.75" customHeight="1">
      <c r="A954" s="75">
        <v>951</v>
      </c>
      <c r="B954" s="94" t="s">
        <v>2454</v>
      </c>
      <c r="C954" s="95" t="s">
        <v>6148</v>
      </c>
      <c r="D954" s="96" t="s">
        <v>6149</v>
      </c>
      <c r="E954" s="97"/>
      <c r="F954" s="97"/>
      <c r="G954" s="98" t="s">
        <v>4135</v>
      </c>
      <c r="H954" s="98" t="s">
        <v>3150</v>
      </c>
      <c r="I954" s="103">
        <v>8800030952023</v>
      </c>
      <c r="J954" s="100">
        <v>45170</v>
      </c>
      <c r="K954" s="82"/>
      <c r="L954" s="116"/>
    </row>
    <row r="955" spans="1:12" ht="15.75" customHeight="1">
      <c r="A955" s="84">
        <v>952</v>
      </c>
      <c r="B955" s="85" t="s">
        <v>2454</v>
      </c>
      <c r="C955" s="86" t="s">
        <v>5902</v>
      </c>
      <c r="D955" s="87" t="s">
        <v>5903</v>
      </c>
      <c r="E955" s="88"/>
      <c r="F955" s="88"/>
      <c r="G955" s="89" t="s">
        <v>5333</v>
      </c>
      <c r="H955" s="89" t="s">
        <v>3088</v>
      </c>
      <c r="I955" s="90">
        <v>8800028812023</v>
      </c>
      <c r="J955" s="91">
        <v>45163</v>
      </c>
      <c r="K955" s="92"/>
      <c r="L955" s="93"/>
    </row>
    <row r="956" spans="1:12" ht="15.75" customHeight="1">
      <c r="A956" s="75">
        <v>953</v>
      </c>
      <c r="B956" s="94" t="s">
        <v>2454</v>
      </c>
      <c r="C956" s="95" t="s">
        <v>5347</v>
      </c>
      <c r="D956" s="96" t="s">
        <v>5348</v>
      </c>
      <c r="E956" s="97"/>
      <c r="F956" s="97"/>
      <c r="G956" s="98" t="s">
        <v>5349</v>
      </c>
      <c r="H956" s="98" t="s">
        <v>5330</v>
      </c>
      <c r="I956" s="103">
        <v>8800024712023</v>
      </c>
      <c r="J956" s="100">
        <v>45153</v>
      </c>
      <c r="K956" s="82"/>
      <c r="L956" s="116"/>
    </row>
    <row r="957" spans="1:12" ht="15.75" customHeight="1">
      <c r="A957" s="84">
        <v>954</v>
      </c>
      <c r="B957" s="85" t="s">
        <v>2454</v>
      </c>
      <c r="C957" s="86" t="s">
        <v>5343</v>
      </c>
      <c r="D957" s="87" t="s">
        <v>5344</v>
      </c>
      <c r="E957" s="88"/>
      <c r="F957" s="88"/>
      <c r="G957" s="89" t="s">
        <v>5333</v>
      </c>
      <c r="H957" s="89" t="s">
        <v>3150</v>
      </c>
      <c r="I957" s="104" t="s">
        <v>10425</v>
      </c>
      <c r="J957" s="91">
        <v>45153</v>
      </c>
      <c r="K957" s="85"/>
      <c r="L957" s="93"/>
    </row>
    <row r="958" spans="1:12" ht="15.75" customHeight="1">
      <c r="A958" s="75">
        <v>955</v>
      </c>
      <c r="B958" s="94" t="s">
        <v>2454</v>
      </c>
      <c r="C958" s="95" t="s">
        <v>4585</v>
      </c>
      <c r="D958" s="96" t="s">
        <v>4586</v>
      </c>
      <c r="E958" s="149"/>
      <c r="F958" s="149"/>
      <c r="G958" s="98" t="s">
        <v>4581</v>
      </c>
      <c r="H958" s="98" t="s">
        <v>3150</v>
      </c>
      <c r="I958" s="99" t="s">
        <v>10426</v>
      </c>
      <c r="J958" s="100">
        <v>45140</v>
      </c>
      <c r="K958" s="94"/>
      <c r="L958" s="116"/>
    </row>
    <row r="959" spans="1:12" ht="15.75" customHeight="1">
      <c r="A959" s="84">
        <v>956</v>
      </c>
      <c r="B959" s="85" t="s">
        <v>2454</v>
      </c>
      <c r="C959" s="86" t="s">
        <v>6503</v>
      </c>
      <c r="D959" s="87" t="s">
        <v>6504</v>
      </c>
      <c r="E959" s="88"/>
      <c r="F959" s="88"/>
      <c r="G959" s="89" t="s">
        <v>6505</v>
      </c>
      <c r="H959" s="89" t="s">
        <v>3374</v>
      </c>
      <c r="I959" s="90">
        <v>8800033472023</v>
      </c>
      <c r="J959" s="91">
        <v>45177</v>
      </c>
      <c r="K959" s="92"/>
      <c r="L959" s="93"/>
    </row>
    <row r="960" spans="1:12" ht="15.75" customHeight="1">
      <c r="A960" s="75">
        <v>957</v>
      </c>
      <c r="B960" s="94" t="s">
        <v>2454</v>
      </c>
      <c r="C960" s="95" t="s">
        <v>6678</v>
      </c>
      <c r="D960" s="96" t="s">
        <v>6679</v>
      </c>
      <c r="E960" s="97"/>
      <c r="F960" s="97"/>
      <c r="G960" s="98" t="s">
        <v>6680</v>
      </c>
      <c r="H960" s="98" t="s">
        <v>3374</v>
      </c>
      <c r="I960" s="103">
        <v>8800035102023</v>
      </c>
      <c r="J960" s="100">
        <v>45182</v>
      </c>
      <c r="K960" s="82"/>
      <c r="L960" s="116"/>
    </row>
    <row r="961" spans="1:12" ht="15.75" customHeight="1">
      <c r="A961" s="84">
        <v>958</v>
      </c>
      <c r="B961" s="85" t="s">
        <v>2454</v>
      </c>
      <c r="C961" s="86" t="s">
        <v>6656</v>
      </c>
      <c r="D961" s="87" t="s">
        <v>6657</v>
      </c>
      <c r="E961" s="88"/>
      <c r="F961" s="88"/>
      <c r="G961" s="89" t="s">
        <v>6505</v>
      </c>
      <c r="H961" s="89" t="s">
        <v>3374</v>
      </c>
      <c r="I961" s="90">
        <v>8800034742023</v>
      </c>
      <c r="J961" s="91">
        <v>45181</v>
      </c>
      <c r="K961" s="92"/>
      <c r="L961" s="93"/>
    </row>
    <row r="962" spans="1:12" ht="15.75" customHeight="1">
      <c r="A962" s="75">
        <v>959</v>
      </c>
      <c r="B962" s="94" t="s">
        <v>2454</v>
      </c>
      <c r="C962" s="95" t="s">
        <v>6506</v>
      </c>
      <c r="D962" s="96" t="s">
        <v>6507</v>
      </c>
      <c r="E962" s="97"/>
      <c r="F962" s="97"/>
      <c r="G962" s="98" t="s">
        <v>3756</v>
      </c>
      <c r="H962" s="98" t="s">
        <v>3088</v>
      </c>
      <c r="I962" s="103">
        <v>8800033452023</v>
      </c>
      <c r="J962" s="100">
        <v>45177</v>
      </c>
      <c r="K962" s="82"/>
      <c r="L962" s="116"/>
    </row>
    <row r="963" spans="1:12" ht="15.75" customHeight="1">
      <c r="A963" s="84">
        <v>960</v>
      </c>
      <c r="B963" s="85" t="s">
        <v>2454</v>
      </c>
      <c r="C963" s="86" t="s">
        <v>6751</v>
      </c>
      <c r="D963" s="87" t="s">
        <v>6752</v>
      </c>
      <c r="E963" s="88"/>
      <c r="F963" s="88"/>
      <c r="G963" s="89" t="s">
        <v>4135</v>
      </c>
      <c r="H963" s="89" t="s">
        <v>3150</v>
      </c>
      <c r="I963" s="90">
        <v>8800035642023</v>
      </c>
      <c r="J963" s="91">
        <v>45184</v>
      </c>
      <c r="K963" s="92"/>
      <c r="L963" s="93"/>
    </row>
    <row r="964" spans="1:12" ht="15.75" customHeight="1">
      <c r="A964" s="75">
        <v>961</v>
      </c>
      <c r="B964" s="94" t="s">
        <v>2454</v>
      </c>
      <c r="C964" s="95" t="s">
        <v>6469</v>
      </c>
      <c r="D964" s="96" t="s">
        <v>6470</v>
      </c>
      <c r="E964" s="97"/>
      <c r="F964" s="97"/>
      <c r="G964" s="98" t="s">
        <v>6471</v>
      </c>
      <c r="H964" s="98" t="s">
        <v>3374</v>
      </c>
      <c r="I964" s="103">
        <v>8800033102023</v>
      </c>
      <c r="J964" s="100">
        <v>45176</v>
      </c>
      <c r="K964" s="82"/>
      <c r="L964" s="116"/>
    </row>
    <row r="965" spans="1:12" ht="15.75" customHeight="1">
      <c r="A965" s="84">
        <v>962</v>
      </c>
      <c r="B965" s="85" t="s">
        <v>2454</v>
      </c>
      <c r="C965" s="86" t="s">
        <v>5904</v>
      </c>
      <c r="D965" s="87" t="s">
        <v>5905</v>
      </c>
      <c r="E965" s="88"/>
      <c r="F965" s="88"/>
      <c r="G965" s="89" t="s">
        <v>5333</v>
      </c>
      <c r="H965" s="89" t="s">
        <v>3088</v>
      </c>
      <c r="I965" s="104" t="s">
        <v>10427</v>
      </c>
      <c r="J965" s="91">
        <v>45163</v>
      </c>
      <c r="K965" s="85"/>
      <c r="L965" s="93"/>
    </row>
    <row r="966" spans="1:12" ht="15.75" customHeight="1">
      <c r="A966" s="75">
        <v>963</v>
      </c>
      <c r="B966" s="94" t="s">
        <v>2454</v>
      </c>
      <c r="C966" s="95" t="s">
        <v>6501</v>
      </c>
      <c r="D966" s="96" t="s">
        <v>6502</v>
      </c>
      <c r="E966" s="149"/>
      <c r="F966" s="149"/>
      <c r="G966" s="98" t="s">
        <v>5333</v>
      </c>
      <c r="H966" s="98" t="s">
        <v>3088</v>
      </c>
      <c r="I966" s="99" t="s">
        <v>10428</v>
      </c>
      <c r="J966" s="100">
        <v>45177</v>
      </c>
      <c r="K966" s="94"/>
      <c r="L966" s="116"/>
    </row>
    <row r="967" spans="1:12" ht="15.75" customHeight="1">
      <c r="A967" s="84">
        <v>964</v>
      </c>
      <c r="B967" s="85" t="s">
        <v>2454</v>
      </c>
      <c r="C967" s="86" t="s">
        <v>6574</v>
      </c>
      <c r="D967" s="87" t="s">
        <v>6575</v>
      </c>
      <c r="E967" s="88"/>
      <c r="F967" s="88"/>
      <c r="G967" s="89" t="s">
        <v>6505</v>
      </c>
      <c r="H967" s="89" t="s">
        <v>3374</v>
      </c>
      <c r="I967" s="90">
        <v>8800034342023</v>
      </c>
      <c r="J967" s="91">
        <v>45180</v>
      </c>
      <c r="K967" s="92"/>
      <c r="L967" s="93"/>
    </row>
    <row r="968" spans="1:12" ht="15.75" customHeight="1">
      <c r="A968" s="75">
        <v>965</v>
      </c>
      <c r="B968" s="94" t="s">
        <v>2454</v>
      </c>
      <c r="C968" s="95" t="s">
        <v>6080</v>
      </c>
      <c r="D968" s="96" t="s">
        <v>6081</v>
      </c>
      <c r="E968" s="97"/>
      <c r="F968" s="97"/>
      <c r="G968" s="98" t="s">
        <v>3756</v>
      </c>
      <c r="H968" s="98" t="s">
        <v>3150</v>
      </c>
      <c r="I968" s="103">
        <v>8800030092023</v>
      </c>
      <c r="J968" s="100">
        <v>45169</v>
      </c>
      <c r="K968" s="82"/>
      <c r="L968" s="116"/>
    </row>
    <row r="969" spans="1:12" ht="15.75" customHeight="1">
      <c r="A969" s="84">
        <v>966</v>
      </c>
      <c r="B969" s="85" t="s">
        <v>2454</v>
      </c>
      <c r="C969" s="86" t="s">
        <v>5004</v>
      </c>
      <c r="D969" s="87" t="s">
        <v>5005</v>
      </c>
      <c r="E969" s="88"/>
      <c r="F969" s="88"/>
      <c r="G969" s="89" t="s">
        <v>4132</v>
      </c>
      <c r="H969" s="89" t="s">
        <v>3591</v>
      </c>
      <c r="I969" s="90">
        <v>8800021942023</v>
      </c>
      <c r="J969" s="91">
        <v>45146</v>
      </c>
      <c r="K969" s="92"/>
      <c r="L969" s="93"/>
    </row>
    <row r="970" spans="1:12" ht="15.75" customHeight="1">
      <c r="A970" s="75">
        <v>967</v>
      </c>
      <c r="B970" s="94" t="s">
        <v>2454</v>
      </c>
      <c r="C970" s="95" t="s">
        <v>6418</v>
      </c>
      <c r="D970" s="96" t="s">
        <v>6419</v>
      </c>
      <c r="E970" s="97"/>
      <c r="F970" s="97"/>
      <c r="G970" s="98" t="s">
        <v>5333</v>
      </c>
      <c r="H970" s="98" t="s">
        <v>3150</v>
      </c>
      <c r="I970" s="103">
        <v>8800032772023</v>
      </c>
      <c r="J970" s="100">
        <v>45175</v>
      </c>
      <c r="K970" s="82"/>
      <c r="L970" s="116"/>
    </row>
    <row r="971" spans="1:12" ht="15.75" customHeight="1">
      <c r="A971" s="84">
        <v>968</v>
      </c>
      <c r="B971" s="85" t="s">
        <v>2454</v>
      </c>
      <c r="C971" s="86" t="s">
        <v>6681</v>
      </c>
      <c r="D971" s="87" t="s">
        <v>6682</v>
      </c>
      <c r="E971" s="88"/>
      <c r="F971" s="88"/>
      <c r="G971" s="89" t="s">
        <v>3756</v>
      </c>
      <c r="H971" s="89" t="s">
        <v>3088</v>
      </c>
      <c r="I971" s="90">
        <v>8800035032023</v>
      </c>
      <c r="J971" s="91">
        <v>45182</v>
      </c>
      <c r="K971" s="92"/>
      <c r="L971" s="93"/>
    </row>
    <row r="972" spans="1:12" ht="15.75" customHeight="1">
      <c r="A972" s="75">
        <v>969</v>
      </c>
      <c r="B972" s="94" t="s">
        <v>2454</v>
      </c>
      <c r="C972" s="95" t="s">
        <v>6654</v>
      </c>
      <c r="D972" s="96" t="s">
        <v>6655</v>
      </c>
      <c r="E972" s="97"/>
      <c r="F972" s="97"/>
      <c r="G972" s="98" t="s">
        <v>4581</v>
      </c>
      <c r="H972" s="98" t="s">
        <v>3150</v>
      </c>
      <c r="I972" s="103">
        <v>8800034632023</v>
      </c>
      <c r="J972" s="100">
        <v>45181</v>
      </c>
      <c r="K972" s="82"/>
      <c r="L972" s="116"/>
    </row>
    <row r="973" spans="1:12" ht="15.75" customHeight="1">
      <c r="A973" s="84">
        <v>970</v>
      </c>
      <c r="B973" s="85" t="s">
        <v>2454</v>
      </c>
      <c r="C973" s="86" t="s">
        <v>6729</v>
      </c>
      <c r="D973" s="87" t="s">
        <v>6730</v>
      </c>
      <c r="E973" s="88"/>
      <c r="F973" s="88"/>
      <c r="G973" s="89" t="s">
        <v>3756</v>
      </c>
      <c r="H973" s="89" t="s">
        <v>3088</v>
      </c>
      <c r="I973" s="104" t="s">
        <v>10429</v>
      </c>
      <c r="J973" s="91">
        <v>45183</v>
      </c>
      <c r="K973" s="85"/>
      <c r="L973" s="93"/>
    </row>
    <row r="974" spans="1:12" ht="15.75" customHeight="1">
      <c r="A974" s="75">
        <v>971</v>
      </c>
      <c r="B974" s="94" t="s">
        <v>2454</v>
      </c>
      <c r="C974" s="95" t="s">
        <v>6038</v>
      </c>
      <c r="D974" s="96" t="s">
        <v>6039</v>
      </c>
      <c r="E974" s="149"/>
      <c r="F974" s="149"/>
      <c r="G974" s="98" t="s">
        <v>6040</v>
      </c>
      <c r="H974" s="98" t="s">
        <v>3150</v>
      </c>
      <c r="I974" s="99" t="s">
        <v>10430</v>
      </c>
      <c r="J974" s="100">
        <v>45168</v>
      </c>
      <c r="K974" s="94"/>
      <c r="L974" s="116"/>
    </row>
    <row r="975" spans="1:12" ht="15.75" customHeight="1">
      <c r="A975" s="84">
        <v>972</v>
      </c>
      <c r="B975" s="85" t="s">
        <v>2454</v>
      </c>
      <c r="C975" s="86" t="s">
        <v>6753</v>
      </c>
      <c r="D975" s="87" t="s">
        <v>6754</v>
      </c>
      <c r="E975" s="88"/>
      <c r="F975" s="88"/>
      <c r="G975" s="89" t="s">
        <v>4581</v>
      </c>
      <c r="H975" s="89" t="s">
        <v>3150</v>
      </c>
      <c r="I975" s="90">
        <v>8800035712023</v>
      </c>
      <c r="J975" s="91">
        <v>45184</v>
      </c>
      <c r="K975" s="92"/>
      <c r="L975" s="93"/>
    </row>
    <row r="976" spans="1:12" ht="15.75" customHeight="1">
      <c r="A976" s="75">
        <v>973</v>
      </c>
      <c r="B976" s="94" t="s">
        <v>2454</v>
      </c>
      <c r="C976" s="95" t="s">
        <v>6683</v>
      </c>
      <c r="D976" s="96" t="s">
        <v>6684</v>
      </c>
      <c r="E976" s="97"/>
      <c r="F976" s="97"/>
      <c r="G976" s="98" t="s">
        <v>3756</v>
      </c>
      <c r="H976" s="98" t="s">
        <v>3088</v>
      </c>
      <c r="I976" s="103">
        <v>8800035002023</v>
      </c>
      <c r="J976" s="100">
        <v>45182</v>
      </c>
      <c r="K976" s="82"/>
      <c r="L976" s="116"/>
    </row>
    <row r="977" spans="1:12" ht="15.75" customHeight="1">
      <c r="A977" s="84">
        <v>974</v>
      </c>
      <c r="B977" s="85" t="s">
        <v>2454</v>
      </c>
      <c r="C977" s="86" t="s">
        <v>5825</v>
      </c>
      <c r="D977" s="87" t="s">
        <v>5826</v>
      </c>
      <c r="E977" s="88"/>
      <c r="F977" s="88"/>
      <c r="G977" s="89" t="s">
        <v>5822</v>
      </c>
      <c r="H977" s="89" t="s">
        <v>3374</v>
      </c>
      <c r="I977" s="90">
        <v>8800028362023</v>
      </c>
      <c r="J977" s="91">
        <v>45161</v>
      </c>
      <c r="K977" s="92"/>
      <c r="L977" s="93"/>
    </row>
    <row r="978" spans="1:12" ht="15.75" customHeight="1">
      <c r="A978" s="75">
        <v>975</v>
      </c>
      <c r="B978" s="94" t="s">
        <v>2454</v>
      </c>
      <c r="C978" s="95" t="s">
        <v>5334</v>
      </c>
      <c r="D978" s="96" t="s">
        <v>5335</v>
      </c>
      <c r="E978" s="97"/>
      <c r="F978" s="97"/>
      <c r="G978" s="98" t="s">
        <v>4584</v>
      </c>
      <c r="H978" s="98" t="s">
        <v>5330</v>
      </c>
      <c r="I978" s="103">
        <v>8800024512023</v>
      </c>
      <c r="J978" s="100">
        <v>45153</v>
      </c>
      <c r="K978" s="82"/>
      <c r="L978" s="116"/>
    </row>
    <row r="979" spans="1:12" ht="15.75" customHeight="1">
      <c r="A979" s="84">
        <v>976</v>
      </c>
      <c r="B979" s="85" t="s">
        <v>2454</v>
      </c>
      <c r="C979" s="86" t="s">
        <v>6571</v>
      </c>
      <c r="D979" s="87" t="s">
        <v>6572</v>
      </c>
      <c r="E979" s="88"/>
      <c r="F979" s="88"/>
      <c r="G979" s="89" t="s">
        <v>5333</v>
      </c>
      <c r="H979" s="89" t="s">
        <v>3088</v>
      </c>
      <c r="I979" s="90">
        <v>8800034102023</v>
      </c>
      <c r="J979" s="91">
        <v>45180</v>
      </c>
      <c r="K979" s="92"/>
      <c r="L979" s="93"/>
    </row>
    <row r="980" spans="1:12" ht="15.75" customHeight="1">
      <c r="A980" s="75">
        <v>977</v>
      </c>
      <c r="B980" s="94" t="s">
        <v>2454</v>
      </c>
      <c r="C980" s="95" t="s">
        <v>6856</v>
      </c>
      <c r="D980" s="96" t="s">
        <v>6857</v>
      </c>
      <c r="E980" s="97"/>
      <c r="F980" s="97"/>
      <c r="G980" s="98" t="s">
        <v>5333</v>
      </c>
      <c r="H980" s="98" t="s">
        <v>3088</v>
      </c>
      <c r="I980" s="103">
        <v>8800036532023</v>
      </c>
      <c r="J980" s="100">
        <v>45188</v>
      </c>
      <c r="K980" s="82"/>
      <c r="L980" s="116"/>
    </row>
    <row r="981" spans="1:12" ht="15.75" customHeight="1">
      <c r="A981" s="84">
        <v>978</v>
      </c>
      <c r="B981" s="85" t="s">
        <v>2454</v>
      </c>
      <c r="C981" s="86" t="s">
        <v>3230</v>
      </c>
      <c r="D981" s="87" t="s">
        <v>3231</v>
      </c>
      <c r="E981" s="88"/>
      <c r="F981" s="88"/>
      <c r="G981" s="89" t="s">
        <v>3232</v>
      </c>
      <c r="H981" s="89" t="s">
        <v>3088</v>
      </c>
      <c r="I981" s="104" t="s">
        <v>10431</v>
      </c>
      <c r="J981" s="91">
        <v>45119</v>
      </c>
      <c r="K981" s="85"/>
      <c r="L981" s="93"/>
    </row>
    <row r="982" spans="1:12" ht="15.75" customHeight="1">
      <c r="A982" s="75">
        <v>979</v>
      </c>
      <c r="B982" s="94" t="s">
        <v>2454</v>
      </c>
      <c r="C982" s="95" t="s">
        <v>6731</v>
      </c>
      <c r="D982" s="96" t="s">
        <v>6732</v>
      </c>
      <c r="E982" s="149"/>
      <c r="F982" s="149"/>
      <c r="G982" s="98" t="s">
        <v>3756</v>
      </c>
      <c r="H982" s="98" t="s">
        <v>3088</v>
      </c>
      <c r="I982" s="99" t="s">
        <v>10432</v>
      </c>
      <c r="J982" s="100">
        <v>45183</v>
      </c>
      <c r="K982" s="94"/>
      <c r="L982" s="116"/>
    </row>
    <row r="983" spans="1:12" ht="15.75" customHeight="1">
      <c r="A983" s="84">
        <v>980</v>
      </c>
      <c r="B983" s="85" t="s">
        <v>2454</v>
      </c>
      <c r="C983" s="86" t="s">
        <v>6573</v>
      </c>
      <c r="D983" s="87" t="s">
        <v>4134</v>
      </c>
      <c r="E983" s="88"/>
      <c r="F983" s="88"/>
      <c r="G983" s="89" t="s">
        <v>4135</v>
      </c>
      <c r="H983" s="89" t="s">
        <v>2455</v>
      </c>
      <c r="I983" s="90">
        <v>8800033982023</v>
      </c>
      <c r="J983" s="91">
        <v>45180</v>
      </c>
      <c r="K983" s="92"/>
      <c r="L983" s="93"/>
    </row>
    <row r="984" spans="1:12" ht="15.75" customHeight="1">
      <c r="A984" s="75">
        <v>981</v>
      </c>
      <c r="B984" s="94" t="s">
        <v>2454</v>
      </c>
      <c r="C984" s="95" t="s">
        <v>6687</v>
      </c>
      <c r="D984" s="96" t="s">
        <v>6688</v>
      </c>
      <c r="E984" s="97"/>
      <c r="F984" s="97"/>
      <c r="G984" s="98" t="s">
        <v>3373</v>
      </c>
      <c r="H984" s="98" t="s">
        <v>3374</v>
      </c>
      <c r="I984" s="103">
        <v>8800035142023</v>
      </c>
      <c r="J984" s="100">
        <v>45182</v>
      </c>
      <c r="K984" s="82"/>
      <c r="L984" s="116"/>
    </row>
    <row r="985" spans="1:12" ht="15.75" customHeight="1">
      <c r="A985" s="84">
        <v>982</v>
      </c>
      <c r="B985" s="85" t="s">
        <v>2454</v>
      </c>
      <c r="C985" s="86" t="s">
        <v>6758</v>
      </c>
      <c r="D985" s="87" t="s">
        <v>6759</v>
      </c>
      <c r="E985" s="88"/>
      <c r="F985" s="88"/>
      <c r="G985" s="89" t="s">
        <v>6757</v>
      </c>
      <c r="H985" s="89" t="s">
        <v>3088</v>
      </c>
      <c r="I985" s="90">
        <v>8800035392023</v>
      </c>
      <c r="J985" s="91">
        <v>45184</v>
      </c>
      <c r="K985" s="92"/>
      <c r="L985" s="93"/>
    </row>
    <row r="986" spans="1:12" ht="15.75" customHeight="1">
      <c r="A986" s="75">
        <v>983</v>
      </c>
      <c r="B986" s="94" t="s">
        <v>2454</v>
      </c>
      <c r="C986" s="95" t="s">
        <v>6749</v>
      </c>
      <c r="D986" s="96" t="s">
        <v>6750</v>
      </c>
      <c r="E986" s="97"/>
      <c r="F986" s="97"/>
      <c r="G986" s="98" t="s">
        <v>3756</v>
      </c>
      <c r="H986" s="98" t="s">
        <v>3088</v>
      </c>
      <c r="I986" s="103">
        <v>8800035692023</v>
      </c>
      <c r="J986" s="100">
        <v>45184</v>
      </c>
      <c r="K986" s="82"/>
      <c r="L986" s="116"/>
    </row>
    <row r="987" spans="1:12" ht="15.75" customHeight="1">
      <c r="A987" s="84">
        <v>984</v>
      </c>
      <c r="B987" s="85" t="s">
        <v>2454</v>
      </c>
      <c r="C987" s="86" t="s">
        <v>6685</v>
      </c>
      <c r="D987" s="87" t="s">
        <v>6686</v>
      </c>
      <c r="E987" s="88"/>
      <c r="F987" s="88"/>
      <c r="G987" s="89" t="s">
        <v>6680</v>
      </c>
      <c r="H987" s="89" t="s">
        <v>3374</v>
      </c>
      <c r="I987" s="90">
        <v>8800035112023</v>
      </c>
      <c r="J987" s="91">
        <v>45182</v>
      </c>
      <c r="K987" s="92"/>
      <c r="L987" s="93"/>
    </row>
    <row r="988" spans="1:12" ht="15.75" customHeight="1">
      <c r="A988" s="75">
        <v>985</v>
      </c>
      <c r="B988" s="94" t="s">
        <v>2454</v>
      </c>
      <c r="C988" s="95" t="s">
        <v>6414</v>
      </c>
      <c r="D988" s="96" t="s">
        <v>6415</v>
      </c>
      <c r="E988" s="97"/>
      <c r="F988" s="97"/>
      <c r="G988" s="98" t="s">
        <v>4135</v>
      </c>
      <c r="H988" s="98" t="s">
        <v>3150</v>
      </c>
      <c r="I988" s="103">
        <v>8800032752023</v>
      </c>
      <c r="J988" s="100">
        <v>45175</v>
      </c>
      <c r="K988" s="82"/>
      <c r="L988" s="116"/>
    </row>
    <row r="989" spans="1:12" ht="15.75" customHeight="1">
      <c r="A989" s="84">
        <v>986</v>
      </c>
      <c r="B989" s="85" t="s">
        <v>2454</v>
      </c>
      <c r="C989" s="86" t="s">
        <v>6989</v>
      </c>
      <c r="D989" s="87" t="s">
        <v>5344</v>
      </c>
      <c r="E989" s="88"/>
      <c r="F989" s="88"/>
      <c r="G989" s="89" t="s">
        <v>5333</v>
      </c>
      <c r="H989" s="89" t="s">
        <v>3088</v>
      </c>
      <c r="I989" s="104" t="s">
        <v>10433</v>
      </c>
      <c r="J989" s="91">
        <v>45191</v>
      </c>
      <c r="K989" s="85"/>
      <c r="L989" s="93"/>
    </row>
    <row r="990" spans="1:12" ht="15.75" customHeight="1">
      <c r="A990" s="75">
        <v>987</v>
      </c>
      <c r="B990" s="94" t="s">
        <v>2454</v>
      </c>
      <c r="C990" s="95" t="s">
        <v>7045</v>
      </c>
      <c r="D990" s="96" t="s">
        <v>7046</v>
      </c>
      <c r="E990" s="149"/>
      <c r="F990" s="149"/>
      <c r="G990" s="98" t="s">
        <v>7047</v>
      </c>
      <c r="H990" s="98" t="s">
        <v>3088</v>
      </c>
      <c r="I990" s="99" t="s">
        <v>10434</v>
      </c>
      <c r="J990" s="100">
        <v>45195</v>
      </c>
      <c r="K990" s="94"/>
      <c r="L990" s="116"/>
    </row>
    <row r="991" spans="1:12" ht="15.75" customHeight="1">
      <c r="A991" s="84">
        <v>988</v>
      </c>
      <c r="B991" s="85" t="s">
        <v>2454</v>
      </c>
      <c r="C991" s="86" t="s">
        <v>6988</v>
      </c>
      <c r="D991" s="87" t="s">
        <v>5332</v>
      </c>
      <c r="E991" s="88"/>
      <c r="F991" s="88"/>
      <c r="G991" s="89" t="s">
        <v>5333</v>
      </c>
      <c r="H991" s="89" t="s">
        <v>3088</v>
      </c>
      <c r="I991" s="90">
        <v>8800038102023</v>
      </c>
      <c r="J991" s="91">
        <v>45191</v>
      </c>
      <c r="K991" s="92"/>
      <c r="L991" s="93"/>
    </row>
    <row r="992" spans="1:12" ht="15.75" customHeight="1">
      <c r="A992" s="75">
        <v>989</v>
      </c>
      <c r="B992" s="94" t="s">
        <v>2454</v>
      </c>
      <c r="C992" s="95" t="s">
        <v>6987</v>
      </c>
      <c r="D992" s="96" t="s">
        <v>6419</v>
      </c>
      <c r="E992" s="97"/>
      <c r="F992" s="97"/>
      <c r="G992" s="98" t="s">
        <v>5333</v>
      </c>
      <c r="H992" s="98" t="s">
        <v>3088</v>
      </c>
      <c r="I992" s="103">
        <v>8800038082023</v>
      </c>
      <c r="J992" s="100">
        <v>45191</v>
      </c>
      <c r="K992" s="82"/>
      <c r="L992" s="116"/>
    </row>
    <row r="993" spans="1:12" ht="15.75" customHeight="1">
      <c r="A993" s="84">
        <v>990</v>
      </c>
      <c r="B993" s="85" t="s">
        <v>2454</v>
      </c>
      <c r="C993" s="86" t="s">
        <v>7009</v>
      </c>
      <c r="D993" s="87" t="s">
        <v>5535</v>
      </c>
      <c r="E993" s="88"/>
      <c r="F993" s="88"/>
      <c r="G993" s="89" t="s">
        <v>5333</v>
      </c>
      <c r="H993" s="89" t="s">
        <v>3088</v>
      </c>
      <c r="I993" s="90">
        <v>8800038322023</v>
      </c>
      <c r="J993" s="91">
        <v>45194</v>
      </c>
      <c r="K993" s="92"/>
      <c r="L993" s="93"/>
    </row>
    <row r="994" spans="1:12" ht="15.75" customHeight="1">
      <c r="A994" s="75">
        <v>991</v>
      </c>
      <c r="B994" s="94" t="s">
        <v>2454</v>
      </c>
      <c r="C994" s="95" t="s">
        <v>7095</v>
      </c>
      <c r="D994" s="96" t="s">
        <v>5675</v>
      </c>
      <c r="E994" s="97"/>
      <c r="F994" s="97"/>
      <c r="G994" s="98" t="s">
        <v>5333</v>
      </c>
      <c r="H994" s="98" t="s">
        <v>3088</v>
      </c>
      <c r="I994" s="103">
        <v>8800039052023</v>
      </c>
      <c r="J994" s="100">
        <v>45196</v>
      </c>
      <c r="K994" s="82"/>
      <c r="L994" s="116"/>
    </row>
    <row r="995" spans="1:12" ht="15.75" customHeight="1">
      <c r="A995" s="84">
        <v>992</v>
      </c>
      <c r="B995" s="85" t="s">
        <v>2454</v>
      </c>
      <c r="C995" s="86" t="s">
        <v>4133</v>
      </c>
      <c r="D995" s="87" t="s">
        <v>4134</v>
      </c>
      <c r="E995" s="88"/>
      <c r="F995" s="88"/>
      <c r="G995" s="89" t="s">
        <v>4135</v>
      </c>
      <c r="H995" s="89" t="s">
        <v>2455</v>
      </c>
      <c r="I995" s="90">
        <v>8800016742023</v>
      </c>
      <c r="J995" s="91">
        <v>45135</v>
      </c>
      <c r="K995" s="92"/>
      <c r="L995" s="93"/>
    </row>
    <row r="996" spans="1:12" ht="15.75" customHeight="1">
      <c r="A996" s="75">
        <v>993</v>
      </c>
      <c r="B996" s="94" t="s">
        <v>2454</v>
      </c>
      <c r="C996" s="95" t="s">
        <v>7093</v>
      </c>
      <c r="D996" s="96" t="s">
        <v>7094</v>
      </c>
      <c r="E996" s="97"/>
      <c r="F996" s="97"/>
      <c r="G996" s="98" t="s">
        <v>4132</v>
      </c>
      <c r="H996" s="98" t="s">
        <v>3591</v>
      </c>
      <c r="I996" s="103">
        <v>8800039032023</v>
      </c>
      <c r="J996" s="100">
        <v>45196</v>
      </c>
      <c r="K996" s="82"/>
      <c r="L996" s="116"/>
    </row>
    <row r="997" spans="1:12" ht="15.75" customHeight="1">
      <c r="A997" s="84">
        <v>994</v>
      </c>
      <c r="B997" s="85" t="s">
        <v>2454</v>
      </c>
      <c r="C997" s="86" t="s">
        <v>6755</v>
      </c>
      <c r="D997" s="87" t="s">
        <v>6756</v>
      </c>
      <c r="E997" s="88"/>
      <c r="F997" s="88"/>
      <c r="G997" s="89" t="s">
        <v>6757</v>
      </c>
      <c r="H997" s="89" t="s">
        <v>3088</v>
      </c>
      <c r="I997" s="104" t="s">
        <v>10435</v>
      </c>
      <c r="J997" s="91">
        <v>45184</v>
      </c>
      <c r="K997" s="85"/>
      <c r="L997" s="93"/>
    </row>
    <row r="998" spans="1:12" ht="15.75" customHeight="1">
      <c r="A998" s="75">
        <v>995</v>
      </c>
      <c r="B998" s="94" t="s">
        <v>2454</v>
      </c>
      <c r="C998" s="95" t="s">
        <v>7041</v>
      </c>
      <c r="D998" s="96" t="s">
        <v>5344</v>
      </c>
      <c r="E998" s="149"/>
      <c r="F998" s="149"/>
      <c r="G998" s="98" t="s">
        <v>5333</v>
      </c>
      <c r="H998" s="98" t="s">
        <v>3088</v>
      </c>
      <c r="I998" s="99" t="s">
        <v>10436</v>
      </c>
      <c r="J998" s="100">
        <v>45195</v>
      </c>
      <c r="K998" s="94"/>
      <c r="L998" s="116"/>
    </row>
    <row r="999" spans="1:12" ht="15.75" customHeight="1">
      <c r="A999" s="84">
        <v>996</v>
      </c>
      <c r="B999" s="85" t="s">
        <v>2454</v>
      </c>
      <c r="C999" s="86" t="s">
        <v>7042</v>
      </c>
      <c r="D999" s="87" t="s">
        <v>7043</v>
      </c>
      <c r="E999" s="88"/>
      <c r="F999" s="88"/>
      <c r="G999" s="89" t="s">
        <v>7044</v>
      </c>
      <c r="H999" s="89" t="s">
        <v>3150</v>
      </c>
      <c r="I999" s="90">
        <v>8800038752023</v>
      </c>
      <c r="J999" s="91">
        <v>45195</v>
      </c>
      <c r="K999" s="92"/>
      <c r="L999" s="93"/>
    </row>
    <row r="1000" spans="1:12" ht="15.75" customHeight="1">
      <c r="A1000" s="75">
        <v>997</v>
      </c>
      <c r="B1000" s="94" t="s">
        <v>2454</v>
      </c>
      <c r="C1000" s="95" t="s">
        <v>6992</v>
      </c>
      <c r="D1000" s="96" t="s">
        <v>6417</v>
      </c>
      <c r="E1000" s="97"/>
      <c r="F1000" s="97"/>
      <c r="G1000" s="98" t="s">
        <v>5333</v>
      </c>
      <c r="H1000" s="98" t="s">
        <v>3088</v>
      </c>
      <c r="I1000" s="103">
        <v>8800038072023</v>
      </c>
      <c r="J1000" s="100">
        <v>45191</v>
      </c>
      <c r="K1000" s="82"/>
      <c r="L1000" s="116"/>
    </row>
    <row r="1001" spans="1:12" ht="15.75" customHeight="1">
      <c r="A1001" s="84">
        <v>998</v>
      </c>
      <c r="B1001" s="85" t="s">
        <v>2454</v>
      </c>
      <c r="C1001" s="86" t="s">
        <v>5331</v>
      </c>
      <c r="D1001" s="87" t="s">
        <v>5332</v>
      </c>
      <c r="E1001" s="88"/>
      <c r="F1001" s="88"/>
      <c r="G1001" s="89" t="s">
        <v>5333</v>
      </c>
      <c r="H1001" s="89" t="s">
        <v>3150</v>
      </c>
      <c r="I1001" s="90">
        <v>8800024692023</v>
      </c>
      <c r="J1001" s="91">
        <v>45153</v>
      </c>
      <c r="K1001" s="92"/>
      <c r="L1001" s="93"/>
    </row>
    <row r="1002" spans="1:12" ht="15.75" customHeight="1">
      <c r="A1002" s="75">
        <v>999</v>
      </c>
      <c r="B1002" s="94" t="s">
        <v>2454</v>
      </c>
      <c r="C1002" s="95" t="s">
        <v>4958</v>
      </c>
      <c r="D1002" s="96" t="s">
        <v>4389</v>
      </c>
      <c r="E1002" s="97"/>
      <c r="F1002" s="97"/>
      <c r="G1002" s="98" t="s">
        <v>4132</v>
      </c>
      <c r="H1002" s="98" t="s">
        <v>3591</v>
      </c>
      <c r="I1002" s="103">
        <v>8800021402023</v>
      </c>
      <c r="J1002" s="100">
        <v>45145</v>
      </c>
      <c r="K1002" s="82"/>
      <c r="L1002" s="116"/>
    </row>
    <row r="1003" spans="1:12" ht="15.75" customHeight="1">
      <c r="A1003" s="84">
        <v>1000</v>
      </c>
      <c r="B1003" s="85" t="s">
        <v>2454</v>
      </c>
      <c r="C1003" s="86" t="s">
        <v>3702</v>
      </c>
      <c r="D1003" s="87" t="s">
        <v>3703</v>
      </c>
      <c r="E1003" s="88"/>
      <c r="F1003" s="88"/>
      <c r="G1003" s="89" t="s">
        <v>3232</v>
      </c>
      <c r="H1003" s="89" t="s">
        <v>3088</v>
      </c>
      <c r="I1003" s="90">
        <v>8800013292023</v>
      </c>
      <c r="J1003" s="91">
        <v>45129</v>
      </c>
      <c r="K1003" s="92"/>
      <c r="L1003" s="93"/>
    </row>
    <row r="1004" spans="1:12" ht="15.75" customHeight="1">
      <c r="A1004" s="75">
        <v>1001</v>
      </c>
      <c r="B1004" s="94" t="s">
        <v>2454</v>
      </c>
      <c r="C1004" s="95" t="s">
        <v>4473</v>
      </c>
      <c r="D1004" s="96" t="s">
        <v>4474</v>
      </c>
      <c r="E1004" s="97"/>
      <c r="F1004" s="97"/>
      <c r="G1004" s="98" t="s">
        <v>4135</v>
      </c>
      <c r="H1004" s="98" t="s">
        <v>3150</v>
      </c>
      <c r="I1004" s="103">
        <v>8800018572023</v>
      </c>
      <c r="J1004" s="100">
        <v>45139</v>
      </c>
      <c r="K1004" s="82"/>
      <c r="L1004" s="116"/>
    </row>
    <row r="1005" spans="1:12" ht="15.75" customHeight="1">
      <c r="A1005" s="84">
        <v>1002</v>
      </c>
      <c r="B1005" s="85" t="s">
        <v>2454</v>
      </c>
      <c r="C1005" s="86" t="s">
        <v>5269</v>
      </c>
      <c r="D1005" s="87" t="s">
        <v>5270</v>
      </c>
      <c r="E1005" s="88"/>
      <c r="F1005" s="88"/>
      <c r="G1005" s="89" t="s">
        <v>3756</v>
      </c>
      <c r="H1005" s="89" t="s">
        <v>3150</v>
      </c>
      <c r="I1005" s="104" t="s">
        <v>10437</v>
      </c>
      <c r="J1005" s="91">
        <v>45152</v>
      </c>
      <c r="K1005" s="85"/>
      <c r="L1005" s="93"/>
    </row>
    <row r="1006" spans="1:12" ht="15.75" customHeight="1">
      <c r="A1006" s="75">
        <v>1003</v>
      </c>
      <c r="B1006" s="94" t="s">
        <v>2454</v>
      </c>
      <c r="C1006" s="95" t="s">
        <v>4388</v>
      </c>
      <c r="D1006" s="96" t="s">
        <v>4389</v>
      </c>
      <c r="E1006" s="149"/>
      <c r="F1006" s="149"/>
      <c r="G1006" s="98" t="s">
        <v>4132</v>
      </c>
      <c r="H1006" s="98" t="s">
        <v>3591</v>
      </c>
      <c r="I1006" s="99" t="s">
        <v>10438</v>
      </c>
      <c r="J1006" s="100">
        <v>45138</v>
      </c>
      <c r="K1006" s="94"/>
      <c r="L1006" s="116"/>
    </row>
    <row r="1007" spans="1:12" ht="15.75" customHeight="1">
      <c r="A1007" s="84">
        <v>1004</v>
      </c>
      <c r="B1007" s="85" t="s">
        <v>2454</v>
      </c>
      <c r="C1007" s="86" t="s">
        <v>3147</v>
      </c>
      <c r="D1007" s="87" t="s">
        <v>3148</v>
      </c>
      <c r="E1007" s="88"/>
      <c r="F1007" s="88"/>
      <c r="G1007" s="89" t="s">
        <v>3149</v>
      </c>
      <c r="H1007" s="89" t="s">
        <v>3150</v>
      </c>
      <c r="I1007" s="90">
        <v>8800008152023</v>
      </c>
      <c r="J1007" s="91">
        <v>45111</v>
      </c>
      <c r="K1007" s="92"/>
      <c r="L1007" s="93"/>
    </row>
    <row r="1008" spans="1:12" ht="15.75" customHeight="1">
      <c r="A1008" s="75">
        <v>1005</v>
      </c>
      <c r="B1008" s="94" t="s">
        <v>2454</v>
      </c>
      <c r="C1008" s="95" t="s">
        <v>6082</v>
      </c>
      <c r="D1008" s="96" t="s">
        <v>6083</v>
      </c>
      <c r="E1008" s="97"/>
      <c r="F1008" s="97"/>
      <c r="G1008" s="98" t="s">
        <v>4135</v>
      </c>
      <c r="H1008" s="98" t="s">
        <v>3150</v>
      </c>
      <c r="I1008" s="103">
        <v>8800030372023</v>
      </c>
      <c r="J1008" s="100">
        <v>45169</v>
      </c>
      <c r="K1008" s="82"/>
      <c r="L1008" s="116"/>
    </row>
    <row r="1009" spans="1:12" ht="15.75" customHeight="1">
      <c r="A1009" s="84">
        <v>1006</v>
      </c>
      <c r="B1009" s="85" t="s">
        <v>2454</v>
      </c>
      <c r="C1009" s="86" t="s">
        <v>3741</v>
      </c>
      <c r="D1009" s="87" t="s">
        <v>3742</v>
      </c>
      <c r="E1009" s="88"/>
      <c r="F1009" s="88"/>
      <c r="G1009" s="89" t="s">
        <v>3232</v>
      </c>
      <c r="H1009" s="89" t="s">
        <v>3088</v>
      </c>
      <c r="I1009" s="90">
        <v>8800013352023</v>
      </c>
      <c r="J1009" s="91">
        <v>45130</v>
      </c>
      <c r="K1009" s="92"/>
      <c r="L1009" s="93"/>
    </row>
    <row r="1010" spans="1:12" ht="15.75" customHeight="1">
      <c r="A1010" s="75">
        <v>1007</v>
      </c>
      <c r="B1010" s="94" t="s">
        <v>2454</v>
      </c>
      <c r="C1010" s="95" t="s">
        <v>5345</v>
      </c>
      <c r="D1010" s="96" t="s">
        <v>5346</v>
      </c>
      <c r="E1010" s="97"/>
      <c r="F1010" s="97"/>
      <c r="G1010" s="98" t="s">
        <v>5333</v>
      </c>
      <c r="H1010" s="98" t="s">
        <v>3088</v>
      </c>
      <c r="I1010" s="103">
        <v>8800024452023</v>
      </c>
      <c r="J1010" s="100">
        <v>45153</v>
      </c>
      <c r="K1010" s="82"/>
      <c r="L1010" s="116"/>
    </row>
    <row r="1011" spans="1:12" ht="15.75" customHeight="1">
      <c r="A1011" s="84">
        <v>1008</v>
      </c>
      <c r="B1011" s="85" t="s">
        <v>2454</v>
      </c>
      <c r="C1011" s="86" t="s">
        <v>3588</v>
      </c>
      <c r="D1011" s="87" t="s">
        <v>3589</v>
      </c>
      <c r="E1011" s="88"/>
      <c r="F1011" s="88"/>
      <c r="G1011" s="89" t="s">
        <v>3590</v>
      </c>
      <c r="H1011" s="89" t="s">
        <v>3591</v>
      </c>
      <c r="I1011" s="90">
        <v>8800012222023</v>
      </c>
      <c r="J1011" s="91">
        <v>45127</v>
      </c>
      <c r="K1011" s="92"/>
      <c r="L1011" s="93"/>
    </row>
    <row r="1012" spans="1:12" ht="15.75" customHeight="1">
      <c r="A1012" s="75">
        <v>1009</v>
      </c>
      <c r="B1012" s="94" t="s">
        <v>2454</v>
      </c>
      <c r="C1012" s="95" t="s">
        <v>3739</v>
      </c>
      <c r="D1012" s="96" t="s">
        <v>3740</v>
      </c>
      <c r="E1012" s="97"/>
      <c r="F1012" s="97"/>
      <c r="G1012" s="98" t="s">
        <v>3232</v>
      </c>
      <c r="H1012" s="98" t="s">
        <v>3088</v>
      </c>
      <c r="I1012" s="103">
        <v>8800013372023</v>
      </c>
      <c r="J1012" s="100">
        <v>45130</v>
      </c>
      <c r="K1012" s="82"/>
      <c r="L1012" s="116"/>
    </row>
    <row r="1013" spans="1:12" ht="15.75" customHeight="1">
      <c r="A1013" s="84">
        <v>1010</v>
      </c>
      <c r="B1013" s="85" t="s">
        <v>2454</v>
      </c>
      <c r="C1013" s="86" t="s">
        <v>6076</v>
      </c>
      <c r="D1013" s="87" t="s">
        <v>6077</v>
      </c>
      <c r="E1013" s="88"/>
      <c r="F1013" s="88"/>
      <c r="G1013" s="89" t="s">
        <v>5333</v>
      </c>
      <c r="H1013" s="89" t="s">
        <v>3088</v>
      </c>
      <c r="I1013" s="104" t="s">
        <v>10439</v>
      </c>
      <c r="J1013" s="91">
        <v>45169</v>
      </c>
      <c r="K1013" s="85"/>
      <c r="L1013" s="93"/>
    </row>
    <row r="1014" spans="1:12" ht="15.75" customHeight="1">
      <c r="A1014" s="75">
        <v>1011</v>
      </c>
      <c r="B1014" s="94" t="s">
        <v>2454</v>
      </c>
      <c r="C1014" s="95" t="s">
        <v>5072</v>
      </c>
      <c r="D1014" s="96" t="s">
        <v>5073</v>
      </c>
      <c r="E1014" s="149"/>
      <c r="F1014" s="149"/>
      <c r="G1014" s="98" t="s">
        <v>5074</v>
      </c>
      <c r="H1014" s="98" t="s">
        <v>3150</v>
      </c>
      <c r="I1014" s="99" t="s">
        <v>10440</v>
      </c>
      <c r="J1014" s="100">
        <v>45147</v>
      </c>
      <c r="K1014" s="94"/>
      <c r="L1014" s="116"/>
    </row>
    <row r="1015" spans="1:12" ht="15.75" customHeight="1">
      <c r="A1015" s="84">
        <v>1012</v>
      </c>
      <c r="B1015" s="85" t="s">
        <v>2454</v>
      </c>
      <c r="C1015" s="86" t="s">
        <v>5273</v>
      </c>
      <c r="D1015" s="87" t="s">
        <v>5274</v>
      </c>
      <c r="E1015" s="88"/>
      <c r="F1015" s="88"/>
      <c r="G1015" s="89" t="s">
        <v>4581</v>
      </c>
      <c r="H1015" s="89" t="s">
        <v>3150</v>
      </c>
      <c r="I1015" s="90">
        <v>8800024042023</v>
      </c>
      <c r="J1015" s="91">
        <v>45152</v>
      </c>
      <c r="K1015" s="92"/>
      <c r="L1015" s="93"/>
    </row>
    <row r="1016" spans="1:12" ht="15.75" customHeight="1">
      <c r="A1016" s="75">
        <v>1013</v>
      </c>
      <c r="B1016" s="94" t="s">
        <v>2454</v>
      </c>
      <c r="C1016" s="95" t="s">
        <v>5328</v>
      </c>
      <c r="D1016" s="96" t="s">
        <v>5329</v>
      </c>
      <c r="E1016" s="97"/>
      <c r="F1016" s="97"/>
      <c r="G1016" s="98" t="s">
        <v>4584</v>
      </c>
      <c r="H1016" s="98" t="s">
        <v>5330</v>
      </c>
      <c r="I1016" s="103">
        <v>8800024672023</v>
      </c>
      <c r="J1016" s="100">
        <v>45153</v>
      </c>
      <c r="K1016" s="82"/>
      <c r="L1016" s="116"/>
    </row>
    <row r="1017" spans="1:12" ht="15.75" customHeight="1">
      <c r="A1017" s="84">
        <v>1014</v>
      </c>
      <c r="B1017" s="85" t="s">
        <v>2454</v>
      </c>
      <c r="C1017" s="86" t="s">
        <v>5271</v>
      </c>
      <c r="D1017" s="87" t="s">
        <v>5272</v>
      </c>
      <c r="E1017" s="88"/>
      <c r="F1017" s="88"/>
      <c r="G1017" s="89" t="s">
        <v>3373</v>
      </c>
      <c r="H1017" s="89" t="s">
        <v>3374</v>
      </c>
      <c r="I1017" s="90">
        <v>8800023962023</v>
      </c>
      <c r="J1017" s="91">
        <v>45152</v>
      </c>
      <c r="K1017" s="92"/>
      <c r="L1017" s="93"/>
    </row>
    <row r="1018" spans="1:12" ht="15.75" customHeight="1">
      <c r="A1018" s="75">
        <v>1015</v>
      </c>
      <c r="B1018" s="94" t="s">
        <v>2454</v>
      </c>
      <c r="C1018" s="95" t="s">
        <v>5529</v>
      </c>
      <c r="D1018" s="96" t="s">
        <v>5530</v>
      </c>
      <c r="E1018" s="97"/>
      <c r="F1018" s="97"/>
      <c r="G1018" s="98" t="s">
        <v>5531</v>
      </c>
      <c r="H1018" s="98" t="s">
        <v>3088</v>
      </c>
      <c r="I1018" s="103">
        <v>8800025952023</v>
      </c>
      <c r="J1018" s="100">
        <v>45155</v>
      </c>
      <c r="K1018" s="82"/>
      <c r="L1018" s="116"/>
    </row>
    <row r="1019" spans="1:12" ht="15.75" customHeight="1">
      <c r="A1019" s="84">
        <v>1016</v>
      </c>
      <c r="B1019" s="85" t="s">
        <v>2454</v>
      </c>
      <c r="C1019" s="86" t="s">
        <v>3704</v>
      </c>
      <c r="D1019" s="87" t="s">
        <v>3705</v>
      </c>
      <c r="E1019" s="88"/>
      <c r="F1019" s="88"/>
      <c r="G1019" s="89" t="s">
        <v>3232</v>
      </c>
      <c r="H1019" s="89" t="s">
        <v>3088</v>
      </c>
      <c r="I1019" s="90">
        <v>8800013302023</v>
      </c>
      <c r="J1019" s="91">
        <v>45129</v>
      </c>
      <c r="K1019" s="92"/>
      <c r="L1019" s="93"/>
    </row>
    <row r="1020" spans="1:12" ht="15.75" customHeight="1">
      <c r="A1020" s="75">
        <v>1017</v>
      </c>
      <c r="B1020" s="94" t="s">
        <v>2454</v>
      </c>
      <c r="C1020" s="95" t="s">
        <v>3706</v>
      </c>
      <c r="D1020" s="96" t="s">
        <v>3707</v>
      </c>
      <c r="E1020" s="97"/>
      <c r="F1020" s="97"/>
      <c r="G1020" s="98" t="s">
        <v>3232</v>
      </c>
      <c r="H1020" s="98" t="s">
        <v>3088</v>
      </c>
      <c r="I1020" s="103">
        <v>8800013312023</v>
      </c>
      <c r="J1020" s="100">
        <v>45129</v>
      </c>
      <c r="K1020" s="82"/>
      <c r="L1020" s="116"/>
    </row>
    <row r="1021" spans="1:12" ht="15.75" customHeight="1">
      <c r="A1021" s="84">
        <v>1018</v>
      </c>
      <c r="B1021" s="85" t="s">
        <v>2454</v>
      </c>
      <c r="C1021" s="86" t="s">
        <v>5336</v>
      </c>
      <c r="D1021" s="87" t="s">
        <v>5337</v>
      </c>
      <c r="E1021" s="88"/>
      <c r="F1021" s="88"/>
      <c r="G1021" s="89" t="s">
        <v>4584</v>
      </c>
      <c r="H1021" s="89" t="s">
        <v>5330</v>
      </c>
      <c r="I1021" s="104" t="s">
        <v>10441</v>
      </c>
      <c r="J1021" s="91">
        <v>45153</v>
      </c>
      <c r="K1021" s="85"/>
      <c r="L1021" s="93"/>
    </row>
    <row r="1022" spans="1:12" ht="15.75" customHeight="1">
      <c r="A1022" s="75">
        <v>1019</v>
      </c>
      <c r="B1022" s="94" t="s">
        <v>2454</v>
      </c>
      <c r="C1022" s="95" t="s">
        <v>5982</v>
      </c>
      <c r="D1022" s="96" t="s">
        <v>5983</v>
      </c>
      <c r="E1022" s="149"/>
      <c r="F1022" s="149"/>
      <c r="G1022" s="98" t="s">
        <v>5333</v>
      </c>
      <c r="H1022" s="98" t="s">
        <v>3088</v>
      </c>
      <c r="I1022" s="99" t="s">
        <v>10442</v>
      </c>
      <c r="J1022" s="100">
        <v>45167</v>
      </c>
      <c r="K1022" s="94"/>
      <c r="L1022" s="116"/>
    </row>
    <row r="1023" spans="1:12" ht="15.75" customHeight="1">
      <c r="A1023" s="84">
        <v>1020</v>
      </c>
      <c r="B1023" s="85" t="s">
        <v>2454</v>
      </c>
      <c r="C1023" s="86" t="s">
        <v>6041</v>
      </c>
      <c r="D1023" s="87" t="s">
        <v>6042</v>
      </c>
      <c r="E1023" s="88"/>
      <c r="F1023" s="88"/>
      <c r="G1023" s="89" t="s">
        <v>4135</v>
      </c>
      <c r="H1023" s="89" t="s">
        <v>3150</v>
      </c>
      <c r="I1023" s="90">
        <v>8800029922023</v>
      </c>
      <c r="J1023" s="91">
        <v>45168</v>
      </c>
      <c r="K1023" s="92"/>
      <c r="L1023" s="93"/>
    </row>
    <row r="1024" spans="1:12" ht="15.75" customHeight="1">
      <c r="A1024" s="75">
        <v>1021</v>
      </c>
      <c r="B1024" s="94" t="s">
        <v>2454</v>
      </c>
      <c r="C1024" s="95" t="s">
        <v>6078</v>
      </c>
      <c r="D1024" s="96" t="s">
        <v>6079</v>
      </c>
      <c r="E1024" s="97"/>
      <c r="F1024" s="97"/>
      <c r="G1024" s="98" t="s">
        <v>5333</v>
      </c>
      <c r="H1024" s="98" t="s">
        <v>3088</v>
      </c>
      <c r="I1024" s="103">
        <v>8800030012023</v>
      </c>
      <c r="J1024" s="100">
        <v>45169</v>
      </c>
      <c r="K1024" s="82"/>
      <c r="L1024" s="116"/>
    </row>
    <row r="1025" spans="1:12" ht="15.75" customHeight="1">
      <c r="A1025" s="84">
        <v>1022</v>
      </c>
      <c r="B1025" s="85" t="s">
        <v>2454</v>
      </c>
      <c r="C1025" s="86" t="s">
        <v>4130</v>
      </c>
      <c r="D1025" s="87" t="s">
        <v>4131</v>
      </c>
      <c r="E1025" s="88"/>
      <c r="F1025" s="88"/>
      <c r="G1025" s="89" t="s">
        <v>4132</v>
      </c>
      <c r="H1025" s="89" t="s">
        <v>3591</v>
      </c>
      <c r="I1025" s="90">
        <v>8800016702023</v>
      </c>
      <c r="J1025" s="91">
        <v>45135</v>
      </c>
      <c r="K1025" s="92"/>
      <c r="L1025" s="93"/>
    </row>
    <row r="1026" spans="1:12" ht="15.75" customHeight="1">
      <c r="A1026" s="75">
        <v>1023</v>
      </c>
      <c r="B1026" s="94" t="s">
        <v>2454</v>
      </c>
      <c r="C1026" s="95" t="s">
        <v>4579</v>
      </c>
      <c r="D1026" s="96" t="s">
        <v>4580</v>
      </c>
      <c r="E1026" s="97"/>
      <c r="F1026" s="97"/>
      <c r="G1026" s="98" t="s">
        <v>4581</v>
      </c>
      <c r="H1026" s="98" t="s">
        <v>3150</v>
      </c>
      <c r="I1026" s="103">
        <v>8800019302023</v>
      </c>
      <c r="J1026" s="100">
        <v>45140</v>
      </c>
      <c r="K1026" s="82"/>
      <c r="L1026" s="116"/>
    </row>
    <row r="1027" spans="1:12" ht="15.75" customHeight="1">
      <c r="A1027" s="84">
        <v>1024</v>
      </c>
      <c r="B1027" s="85" t="s">
        <v>2454</v>
      </c>
      <c r="C1027" s="86" t="s">
        <v>5075</v>
      </c>
      <c r="D1027" s="87" t="s">
        <v>5076</v>
      </c>
      <c r="E1027" s="88"/>
      <c r="F1027" s="88"/>
      <c r="G1027" s="89" t="s">
        <v>3306</v>
      </c>
      <c r="H1027" s="89" t="s">
        <v>3150</v>
      </c>
      <c r="I1027" s="90">
        <v>8800022662023</v>
      </c>
      <c r="J1027" s="91">
        <v>45147</v>
      </c>
      <c r="K1027" s="92"/>
      <c r="L1027" s="93"/>
    </row>
    <row r="1028" spans="1:12" ht="15.75" customHeight="1">
      <c r="A1028" s="75">
        <v>1025</v>
      </c>
      <c r="B1028" s="94" t="s">
        <v>2454</v>
      </c>
      <c r="C1028" s="95" t="s">
        <v>4392</v>
      </c>
      <c r="D1028" s="96" t="s">
        <v>4393</v>
      </c>
      <c r="E1028" s="97"/>
      <c r="F1028" s="97"/>
      <c r="G1028" s="98" t="s">
        <v>4132</v>
      </c>
      <c r="H1028" s="98" t="s">
        <v>3591</v>
      </c>
      <c r="I1028" s="103">
        <v>8800017472023</v>
      </c>
      <c r="J1028" s="100">
        <v>45138</v>
      </c>
      <c r="K1028" s="82"/>
      <c r="L1028" s="116"/>
    </row>
    <row r="1029" spans="1:12" ht="15.75" customHeight="1">
      <c r="A1029" s="84">
        <v>1026</v>
      </c>
      <c r="B1029" s="85" t="s">
        <v>2454</v>
      </c>
      <c r="C1029" s="86" t="s">
        <v>6289</v>
      </c>
      <c r="D1029" s="87" t="s">
        <v>6290</v>
      </c>
      <c r="E1029" s="88"/>
      <c r="F1029" s="88"/>
      <c r="G1029" s="89" t="s">
        <v>4132</v>
      </c>
      <c r="H1029" s="89" t="s">
        <v>3591</v>
      </c>
      <c r="I1029" s="104" t="s">
        <v>10443</v>
      </c>
      <c r="J1029" s="91">
        <v>45173</v>
      </c>
      <c r="K1029" s="85"/>
      <c r="L1029" s="93"/>
    </row>
    <row r="1030" spans="1:12" ht="15.75" customHeight="1">
      <c r="A1030" s="75">
        <v>1027</v>
      </c>
      <c r="B1030" s="94" t="s">
        <v>2454</v>
      </c>
      <c r="C1030" s="95" t="s">
        <v>3712</v>
      </c>
      <c r="D1030" s="96" t="s">
        <v>3231</v>
      </c>
      <c r="E1030" s="149"/>
      <c r="F1030" s="149"/>
      <c r="G1030" s="98" t="s">
        <v>3232</v>
      </c>
      <c r="H1030" s="98" t="s">
        <v>3088</v>
      </c>
      <c r="I1030" s="99" t="s">
        <v>10444</v>
      </c>
      <c r="J1030" s="100">
        <v>45129</v>
      </c>
      <c r="K1030" s="94"/>
      <c r="L1030" s="116"/>
    </row>
    <row r="1031" spans="1:12" ht="15.75" customHeight="1">
      <c r="A1031" s="84">
        <v>1028</v>
      </c>
      <c r="B1031" s="85" t="s">
        <v>2465</v>
      </c>
      <c r="C1031" s="86" t="s">
        <v>7626</v>
      </c>
      <c r="D1031" s="87" t="s">
        <v>7627</v>
      </c>
      <c r="E1031" s="88"/>
      <c r="F1031" s="88"/>
      <c r="G1031" s="89" t="s">
        <v>7628</v>
      </c>
      <c r="H1031" s="89" t="s">
        <v>7619</v>
      </c>
      <c r="I1031" s="90">
        <v>8800043192023</v>
      </c>
      <c r="J1031" s="91">
        <v>45210</v>
      </c>
      <c r="K1031" s="92"/>
      <c r="L1031" s="93"/>
    </row>
    <row r="1032" spans="1:12" ht="15.75" customHeight="1">
      <c r="A1032" s="75">
        <v>1029</v>
      </c>
      <c r="B1032" s="94" t="s">
        <v>2465</v>
      </c>
      <c r="C1032" s="95" t="s">
        <v>7629</v>
      </c>
      <c r="D1032" s="96" t="s">
        <v>7630</v>
      </c>
      <c r="E1032" s="97"/>
      <c r="F1032" s="97"/>
      <c r="G1032" s="98" t="s">
        <v>7631</v>
      </c>
      <c r="H1032" s="98" t="s">
        <v>7619</v>
      </c>
      <c r="I1032" s="103">
        <v>8800043202023</v>
      </c>
      <c r="J1032" s="100">
        <v>45210</v>
      </c>
      <c r="K1032" s="82"/>
      <c r="L1032" s="116"/>
    </row>
    <row r="1033" spans="1:12" ht="15.75" customHeight="1">
      <c r="A1033" s="84">
        <v>1030</v>
      </c>
      <c r="B1033" s="85" t="s">
        <v>2465</v>
      </c>
      <c r="C1033" s="86" t="s">
        <v>7429</v>
      </c>
      <c r="D1033" s="87" t="s">
        <v>7315</v>
      </c>
      <c r="E1033" s="88"/>
      <c r="F1033" s="88"/>
      <c r="G1033" s="89" t="s">
        <v>3121</v>
      </c>
      <c r="H1033" s="89" t="s">
        <v>3122</v>
      </c>
      <c r="I1033" s="90">
        <v>8800041552023</v>
      </c>
      <c r="J1033" s="91">
        <v>45203</v>
      </c>
      <c r="K1033" s="92"/>
      <c r="L1033" s="93"/>
    </row>
    <row r="1034" spans="1:12" ht="15.75" customHeight="1">
      <c r="A1034" s="75">
        <v>1031</v>
      </c>
      <c r="B1034" s="94" t="s">
        <v>2465</v>
      </c>
      <c r="C1034" s="95" t="s">
        <v>7620</v>
      </c>
      <c r="D1034" s="96" t="s">
        <v>7621</v>
      </c>
      <c r="E1034" s="97"/>
      <c r="F1034" s="97"/>
      <c r="G1034" s="98" t="s">
        <v>7622</v>
      </c>
      <c r="H1034" s="98" t="s">
        <v>7619</v>
      </c>
      <c r="I1034" s="103">
        <v>8800043252023</v>
      </c>
      <c r="J1034" s="100">
        <v>45210</v>
      </c>
      <c r="K1034" s="82"/>
      <c r="L1034" s="116"/>
    </row>
    <row r="1035" spans="1:12" ht="15.75" customHeight="1">
      <c r="A1035" s="84">
        <v>1032</v>
      </c>
      <c r="B1035" s="85" t="s">
        <v>2465</v>
      </c>
      <c r="C1035" s="86" t="s">
        <v>6420</v>
      </c>
      <c r="D1035" s="87" t="s">
        <v>3174</v>
      </c>
      <c r="E1035" s="88"/>
      <c r="F1035" s="88"/>
      <c r="G1035" s="89" t="s">
        <v>3175</v>
      </c>
      <c r="H1035" s="89" t="s">
        <v>3091</v>
      </c>
      <c r="I1035" s="90">
        <v>8800032792023</v>
      </c>
      <c r="J1035" s="91">
        <v>45175</v>
      </c>
      <c r="K1035" s="92"/>
      <c r="L1035" s="93"/>
    </row>
    <row r="1036" spans="1:12" ht="15.75" customHeight="1">
      <c r="A1036" s="75">
        <v>1033</v>
      </c>
      <c r="B1036" s="94" t="s">
        <v>2465</v>
      </c>
      <c r="C1036" s="95" t="s">
        <v>6161</v>
      </c>
      <c r="D1036" s="96" t="s">
        <v>6159</v>
      </c>
      <c r="E1036" s="97"/>
      <c r="F1036" s="97"/>
      <c r="G1036" s="98" t="s">
        <v>6160</v>
      </c>
      <c r="H1036" s="98" t="s">
        <v>3122</v>
      </c>
      <c r="I1036" s="103">
        <v>8800030722023</v>
      </c>
      <c r="J1036" s="100">
        <v>45170</v>
      </c>
      <c r="K1036" s="82"/>
      <c r="L1036" s="116"/>
    </row>
    <row r="1037" spans="1:12" ht="15.75" customHeight="1">
      <c r="A1037" s="84">
        <v>1034</v>
      </c>
      <c r="B1037" s="85" t="s">
        <v>2465</v>
      </c>
      <c r="C1037" s="86" t="s">
        <v>6357</v>
      </c>
      <c r="D1037" s="87" t="s">
        <v>6358</v>
      </c>
      <c r="E1037" s="88"/>
      <c r="F1037" s="88"/>
      <c r="G1037" s="89" t="s">
        <v>6359</v>
      </c>
      <c r="H1037" s="89" t="s">
        <v>3122</v>
      </c>
      <c r="I1037" s="104" t="s">
        <v>10445</v>
      </c>
      <c r="J1037" s="91">
        <v>45174</v>
      </c>
      <c r="K1037" s="85"/>
      <c r="L1037" s="93"/>
    </row>
    <row r="1038" spans="1:12" ht="15.75" customHeight="1">
      <c r="A1038" s="75">
        <v>1035</v>
      </c>
      <c r="B1038" s="94" t="s">
        <v>2465</v>
      </c>
      <c r="C1038" s="95" t="s">
        <v>6228</v>
      </c>
      <c r="D1038" s="96" t="s">
        <v>6229</v>
      </c>
      <c r="E1038" s="149"/>
      <c r="F1038" s="149"/>
      <c r="G1038" s="98" t="s">
        <v>6230</v>
      </c>
      <c r="H1038" s="98" t="s">
        <v>3122</v>
      </c>
      <c r="I1038" s="99" t="s">
        <v>10446</v>
      </c>
      <c r="J1038" s="100">
        <v>45170</v>
      </c>
      <c r="K1038" s="94"/>
      <c r="L1038" s="116"/>
    </row>
    <row r="1039" spans="1:12" ht="15.75" customHeight="1">
      <c r="A1039" s="84">
        <v>1036</v>
      </c>
      <c r="B1039" s="85" t="s">
        <v>2465</v>
      </c>
      <c r="C1039" s="86" t="s">
        <v>6295</v>
      </c>
      <c r="D1039" s="87" t="s">
        <v>6172</v>
      </c>
      <c r="E1039" s="88"/>
      <c r="F1039" s="88"/>
      <c r="G1039" s="89" t="s">
        <v>6173</v>
      </c>
      <c r="H1039" s="89" t="s">
        <v>3122</v>
      </c>
      <c r="I1039" s="90">
        <v>8800031662023</v>
      </c>
      <c r="J1039" s="91">
        <v>45173</v>
      </c>
      <c r="K1039" s="92"/>
      <c r="L1039" s="93"/>
    </row>
    <row r="1040" spans="1:12" ht="15.75" customHeight="1">
      <c r="A1040" s="75">
        <v>1037</v>
      </c>
      <c r="B1040" s="94" t="s">
        <v>2465</v>
      </c>
      <c r="C1040" s="95" t="s">
        <v>6186</v>
      </c>
      <c r="D1040" s="96" t="s">
        <v>6187</v>
      </c>
      <c r="E1040" s="97"/>
      <c r="F1040" s="97"/>
      <c r="G1040" s="98" t="s">
        <v>6188</v>
      </c>
      <c r="H1040" s="98" t="s">
        <v>3122</v>
      </c>
      <c r="I1040" s="103">
        <v>8800031252023</v>
      </c>
      <c r="J1040" s="100">
        <v>45170</v>
      </c>
      <c r="K1040" s="82"/>
      <c r="L1040" s="116"/>
    </row>
    <row r="1041" spans="1:12" ht="15.75" customHeight="1">
      <c r="A1041" s="84">
        <v>1038</v>
      </c>
      <c r="B1041" s="85" t="s">
        <v>2465</v>
      </c>
      <c r="C1041" s="86" t="s">
        <v>6197</v>
      </c>
      <c r="D1041" s="87" t="s">
        <v>6198</v>
      </c>
      <c r="E1041" s="88"/>
      <c r="F1041" s="88"/>
      <c r="G1041" s="89" t="s">
        <v>6199</v>
      </c>
      <c r="H1041" s="89" t="s">
        <v>3122</v>
      </c>
      <c r="I1041" s="90">
        <v>8800030922023</v>
      </c>
      <c r="J1041" s="91">
        <v>45170</v>
      </c>
      <c r="K1041" s="92"/>
      <c r="L1041" s="93"/>
    </row>
    <row r="1042" spans="1:12" ht="15.75" customHeight="1">
      <c r="A1042" s="75">
        <v>1039</v>
      </c>
      <c r="B1042" s="94" t="s">
        <v>2465</v>
      </c>
      <c r="C1042" s="95" t="s">
        <v>6191</v>
      </c>
      <c r="D1042" s="96" t="s">
        <v>6192</v>
      </c>
      <c r="E1042" s="97"/>
      <c r="F1042" s="97"/>
      <c r="G1042" s="98" t="s">
        <v>6193</v>
      </c>
      <c r="H1042" s="98" t="s">
        <v>3122</v>
      </c>
      <c r="I1042" s="103">
        <v>8800030892023</v>
      </c>
      <c r="J1042" s="100">
        <v>45170</v>
      </c>
      <c r="K1042" s="82"/>
      <c r="L1042" s="116"/>
    </row>
    <row r="1043" spans="1:12" ht="15.75" customHeight="1">
      <c r="A1043" s="84">
        <v>1040</v>
      </c>
      <c r="B1043" s="85" t="s">
        <v>2465</v>
      </c>
      <c r="C1043" s="86" t="s">
        <v>6177</v>
      </c>
      <c r="D1043" s="87" t="s">
        <v>6178</v>
      </c>
      <c r="E1043" s="88"/>
      <c r="F1043" s="88"/>
      <c r="G1043" s="89" t="s">
        <v>6179</v>
      </c>
      <c r="H1043" s="89" t="s">
        <v>3122</v>
      </c>
      <c r="I1043" s="90">
        <v>8800030832023</v>
      </c>
      <c r="J1043" s="91">
        <v>45170</v>
      </c>
      <c r="K1043" s="92"/>
      <c r="L1043" s="93"/>
    </row>
    <row r="1044" spans="1:12" ht="15.75" customHeight="1">
      <c r="A1044" s="75">
        <v>1041</v>
      </c>
      <c r="B1044" s="94" t="s">
        <v>2465</v>
      </c>
      <c r="C1044" s="95" t="s">
        <v>6508</v>
      </c>
      <c r="D1044" s="96" t="s">
        <v>6232</v>
      </c>
      <c r="E1044" s="97"/>
      <c r="F1044" s="97"/>
      <c r="G1044" s="98" t="s">
        <v>6233</v>
      </c>
      <c r="H1044" s="98" t="s">
        <v>3122</v>
      </c>
      <c r="I1044" s="103">
        <v>8800033292023</v>
      </c>
      <c r="J1044" s="100">
        <v>45177</v>
      </c>
      <c r="K1044" s="82"/>
      <c r="L1044" s="116"/>
    </row>
    <row r="1045" spans="1:12" ht="15.75" customHeight="1">
      <c r="A1045" s="84">
        <v>1042</v>
      </c>
      <c r="B1045" s="85" t="s">
        <v>2465</v>
      </c>
      <c r="C1045" s="86" t="s">
        <v>6216</v>
      </c>
      <c r="D1045" s="87" t="s">
        <v>6214</v>
      </c>
      <c r="E1045" s="88"/>
      <c r="F1045" s="88"/>
      <c r="G1045" s="89" t="s">
        <v>6215</v>
      </c>
      <c r="H1045" s="89" t="s">
        <v>3122</v>
      </c>
      <c r="I1045" s="104" t="s">
        <v>10447</v>
      </c>
      <c r="J1045" s="91">
        <v>45170</v>
      </c>
      <c r="K1045" s="85"/>
      <c r="L1045" s="93"/>
    </row>
    <row r="1046" spans="1:12" ht="15.75" customHeight="1">
      <c r="A1046" s="75">
        <v>1043</v>
      </c>
      <c r="B1046" s="94" t="s">
        <v>2465</v>
      </c>
      <c r="C1046" s="95" t="s">
        <v>5827</v>
      </c>
      <c r="D1046" s="96" t="s">
        <v>5828</v>
      </c>
      <c r="E1046" s="149"/>
      <c r="F1046" s="149"/>
      <c r="G1046" s="98" t="s">
        <v>3083</v>
      </c>
      <c r="H1046" s="98" t="s">
        <v>3084</v>
      </c>
      <c r="I1046" s="99" t="s">
        <v>10448</v>
      </c>
      <c r="J1046" s="100">
        <v>45161</v>
      </c>
      <c r="K1046" s="94"/>
      <c r="L1046" s="116"/>
    </row>
    <row r="1047" spans="1:12" ht="15.75" customHeight="1">
      <c r="A1047" s="84">
        <v>1044</v>
      </c>
      <c r="B1047" s="85" t="s">
        <v>2465</v>
      </c>
      <c r="C1047" s="86" t="s">
        <v>6579</v>
      </c>
      <c r="D1047" s="87" t="s">
        <v>6580</v>
      </c>
      <c r="E1047" s="88"/>
      <c r="F1047" s="88"/>
      <c r="G1047" s="89" t="s">
        <v>6581</v>
      </c>
      <c r="H1047" s="89" t="s">
        <v>3122</v>
      </c>
      <c r="I1047" s="90">
        <v>8800034192023</v>
      </c>
      <c r="J1047" s="91">
        <v>45180</v>
      </c>
      <c r="K1047" s="92"/>
      <c r="L1047" s="93"/>
    </row>
    <row r="1048" spans="1:12" ht="15.75" customHeight="1">
      <c r="A1048" s="75">
        <v>1045</v>
      </c>
      <c r="B1048" s="94" t="s">
        <v>2465</v>
      </c>
      <c r="C1048" s="95" t="s">
        <v>6472</v>
      </c>
      <c r="D1048" s="96" t="s">
        <v>6473</v>
      </c>
      <c r="E1048" s="97"/>
      <c r="F1048" s="97"/>
      <c r="G1048" s="98" t="s">
        <v>6474</v>
      </c>
      <c r="H1048" s="98" t="s">
        <v>2473</v>
      </c>
      <c r="I1048" s="103">
        <v>8800033082023</v>
      </c>
      <c r="J1048" s="100">
        <v>45176</v>
      </c>
      <c r="K1048" s="82"/>
      <c r="L1048" s="116"/>
    </row>
    <row r="1049" spans="1:12" ht="15.75" customHeight="1">
      <c r="A1049" s="84">
        <v>1046</v>
      </c>
      <c r="B1049" s="85" t="s">
        <v>2465</v>
      </c>
      <c r="C1049" s="86" t="s">
        <v>6659</v>
      </c>
      <c r="D1049" s="87" t="s">
        <v>6214</v>
      </c>
      <c r="E1049" s="88"/>
      <c r="F1049" s="88"/>
      <c r="G1049" s="89" t="s">
        <v>6215</v>
      </c>
      <c r="H1049" s="89" t="s">
        <v>3122</v>
      </c>
      <c r="I1049" s="90">
        <v>8800034762023</v>
      </c>
      <c r="J1049" s="91">
        <v>45181</v>
      </c>
      <c r="K1049" s="92"/>
      <c r="L1049" s="93"/>
    </row>
    <row r="1050" spans="1:12" ht="15.75" customHeight="1">
      <c r="A1050" s="75">
        <v>1047</v>
      </c>
      <c r="B1050" s="94" t="s">
        <v>2465</v>
      </c>
      <c r="C1050" s="95" t="s">
        <v>6658</v>
      </c>
      <c r="D1050" s="96" t="s">
        <v>6232</v>
      </c>
      <c r="E1050" s="97"/>
      <c r="F1050" s="97"/>
      <c r="G1050" s="98" t="s">
        <v>6233</v>
      </c>
      <c r="H1050" s="98" t="s">
        <v>3122</v>
      </c>
      <c r="I1050" s="103">
        <v>8800034812023</v>
      </c>
      <c r="J1050" s="100">
        <v>45181</v>
      </c>
      <c r="K1050" s="82"/>
      <c r="L1050" s="116"/>
    </row>
    <row r="1051" spans="1:12" ht="15.75" customHeight="1">
      <c r="A1051" s="84">
        <v>1048</v>
      </c>
      <c r="B1051" s="85" t="s">
        <v>2465</v>
      </c>
      <c r="C1051" s="86" t="s">
        <v>6227</v>
      </c>
      <c r="D1051" s="87" t="s">
        <v>6225</v>
      </c>
      <c r="E1051" s="88"/>
      <c r="F1051" s="88"/>
      <c r="G1051" s="89" t="s">
        <v>6226</v>
      </c>
      <c r="H1051" s="89" t="s">
        <v>3122</v>
      </c>
      <c r="I1051" s="90">
        <v>8800030592023</v>
      </c>
      <c r="J1051" s="91">
        <v>45170</v>
      </c>
      <c r="K1051" s="92"/>
      <c r="L1051" s="93"/>
    </row>
    <row r="1052" spans="1:12" ht="15.75" customHeight="1">
      <c r="A1052" s="75">
        <v>1049</v>
      </c>
      <c r="B1052" s="94" t="s">
        <v>2465</v>
      </c>
      <c r="C1052" s="95" t="s">
        <v>6210</v>
      </c>
      <c r="D1052" s="96" t="s">
        <v>6211</v>
      </c>
      <c r="E1052" s="97"/>
      <c r="F1052" s="97"/>
      <c r="G1052" s="98" t="s">
        <v>6212</v>
      </c>
      <c r="H1052" s="98" t="s">
        <v>3122</v>
      </c>
      <c r="I1052" s="103">
        <v>8800030522023</v>
      </c>
      <c r="J1052" s="100">
        <v>45170</v>
      </c>
      <c r="K1052" s="82"/>
      <c r="L1052" s="116"/>
    </row>
    <row r="1053" spans="1:12" ht="15.75" customHeight="1">
      <c r="A1053" s="84">
        <v>1050</v>
      </c>
      <c r="B1053" s="85" t="s">
        <v>2465</v>
      </c>
      <c r="C1053" s="86" t="s">
        <v>6158</v>
      </c>
      <c r="D1053" s="87" t="s">
        <v>6159</v>
      </c>
      <c r="E1053" s="88"/>
      <c r="F1053" s="88"/>
      <c r="G1053" s="89" t="s">
        <v>6160</v>
      </c>
      <c r="H1053" s="89" t="s">
        <v>3122</v>
      </c>
      <c r="I1053" s="104" t="s">
        <v>10449</v>
      </c>
      <c r="J1053" s="91">
        <v>45170</v>
      </c>
      <c r="K1053" s="85"/>
      <c r="L1053" s="93"/>
    </row>
    <row r="1054" spans="1:12" ht="15.75" customHeight="1">
      <c r="A1054" s="75">
        <v>1051</v>
      </c>
      <c r="B1054" s="94" t="s">
        <v>2465</v>
      </c>
      <c r="C1054" s="95" t="s">
        <v>6363</v>
      </c>
      <c r="D1054" s="96" t="s">
        <v>6364</v>
      </c>
      <c r="E1054" s="149"/>
      <c r="F1054" s="149"/>
      <c r="G1054" s="98" t="s">
        <v>6365</v>
      </c>
      <c r="H1054" s="98" t="s">
        <v>2473</v>
      </c>
      <c r="I1054" s="99" t="s">
        <v>10450</v>
      </c>
      <c r="J1054" s="100">
        <v>45174</v>
      </c>
      <c r="K1054" s="94"/>
      <c r="L1054" s="116"/>
    </row>
    <row r="1055" spans="1:12" ht="15.75" customHeight="1">
      <c r="A1055" s="84">
        <v>1052</v>
      </c>
      <c r="B1055" s="85" t="s">
        <v>2465</v>
      </c>
      <c r="C1055" s="86" t="s">
        <v>6802</v>
      </c>
      <c r="D1055" s="87" t="s">
        <v>6361</v>
      </c>
      <c r="E1055" s="88"/>
      <c r="F1055" s="88"/>
      <c r="G1055" s="89" t="s">
        <v>6803</v>
      </c>
      <c r="H1055" s="89" t="s">
        <v>3084</v>
      </c>
      <c r="I1055" s="90">
        <v>8800036262023</v>
      </c>
      <c r="J1055" s="91">
        <v>45187</v>
      </c>
      <c r="K1055" s="92"/>
      <c r="L1055" s="93"/>
    </row>
    <row r="1056" spans="1:12" ht="15.75" customHeight="1">
      <c r="A1056" s="75">
        <v>1053</v>
      </c>
      <c r="B1056" s="94" t="s">
        <v>2465</v>
      </c>
      <c r="C1056" s="95" t="s">
        <v>6209</v>
      </c>
      <c r="D1056" s="96" t="s">
        <v>6198</v>
      </c>
      <c r="E1056" s="97"/>
      <c r="F1056" s="97"/>
      <c r="G1056" s="98" t="s">
        <v>6199</v>
      </c>
      <c r="H1056" s="98" t="s">
        <v>3122</v>
      </c>
      <c r="I1056" s="103">
        <v>8800030912023</v>
      </c>
      <c r="J1056" s="100">
        <v>45170</v>
      </c>
      <c r="K1056" s="82"/>
      <c r="L1056" s="116"/>
    </row>
    <row r="1057" spans="1:12" ht="15.75" customHeight="1">
      <c r="A1057" s="84">
        <v>1054</v>
      </c>
      <c r="B1057" s="85" t="s">
        <v>2465</v>
      </c>
      <c r="C1057" s="86" t="s">
        <v>6213</v>
      </c>
      <c r="D1057" s="87" t="s">
        <v>6214</v>
      </c>
      <c r="E1057" s="88"/>
      <c r="F1057" s="88"/>
      <c r="G1057" s="89" t="s">
        <v>6215</v>
      </c>
      <c r="H1057" s="89" t="s">
        <v>3122</v>
      </c>
      <c r="I1057" s="90">
        <v>8800030532023</v>
      </c>
      <c r="J1057" s="91">
        <v>45170</v>
      </c>
      <c r="K1057" s="92"/>
      <c r="L1057" s="93"/>
    </row>
    <row r="1058" spans="1:12" ht="15.75" customHeight="1">
      <c r="A1058" s="75">
        <v>1055</v>
      </c>
      <c r="B1058" s="94" t="s">
        <v>2465</v>
      </c>
      <c r="C1058" s="95" t="s">
        <v>6804</v>
      </c>
      <c r="D1058" s="96" t="s">
        <v>6805</v>
      </c>
      <c r="E1058" s="97"/>
      <c r="F1058" s="97"/>
      <c r="G1058" s="98" t="s">
        <v>6806</v>
      </c>
      <c r="H1058" s="98" t="s">
        <v>3122</v>
      </c>
      <c r="I1058" s="103">
        <v>8800035792023</v>
      </c>
      <c r="J1058" s="100">
        <v>45187</v>
      </c>
      <c r="K1058" s="82"/>
      <c r="L1058" s="116"/>
    </row>
    <row r="1059" spans="1:12" ht="15.75" customHeight="1">
      <c r="A1059" s="84">
        <v>1056</v>
      </c>
      <c r="B1059" s="85" t="s">
        <v>2465</v>
      </c>
      <c r="C1059" s="86" t="s">
        <v>6576</v>
      </c>
      <c r="D1059" s="87" t="s">
        <v>6577</v>
      </c>
      <c r="E1059" s="88"/>
      <c r="F1059" s="88"/>
      <c r="G1059" s="89" t="s">
        <v>6578</v>
      </c>
      <c r="H1059" s="89" t="s">
        <v>3091</v>
      </c>
      <c r="I1059" s="90">
        <v>8800033922023</v>
      </c>
      <c r="J1059" s="91">
        <v>45180</v>
      </c>
      <c r="K1059" s="92"/>
      <c r="L1059" s="93"/>
    </row>
    <row r="1060" spans="1:12" ht="15.75" customHeight="1">
      <c r="A1060" s="75">
        <v>1057</v>
      </c>
      <c r="B1060" s="94" t="s">
        <v>2465</v>
      </c>
      <c r="C1060" s="95" t="s">
        <v>6993</v>
      </c>
      <c r="D1060" s="96" t="s">
        <v>6214</v>
      </c>
      <c r="E1060" s="97"/>
      <c r="F1060" s="97"/>
      <c r="G1060" s="98" t="s">
        <v>6215</v>
      </c>
      <c r="H1060" s="98" t="s">
        <v>3122</v>
      </c>
      <c r="I1060" s="103">
        <v>8800037912023</v>
      </c>
      <c r="J1060" s="100">
        <v>45191</v>
      </c>
      <c r="K1060" s="82"/>
      <c r="L1060" s="116"/>
    </row>
    <row r="1061" spans="1:12" ht="15.75" customHeight="1">
      <c r="A1061" s="84">
        <v>1058</v>
      </c>
      <c r="B1061" s="85" t="s">
        <v>2465</v>
      </c>
      <c r="C1061" s="86" t="s">
        <v>6994</v>
      </c>
      <c r="D1061" s="87" t="s">
        <v>6805</v>
      </c>
      <c r="E1061" s="88"/>
      <c r="F1061" s="88"/>
      <c r="G1061" s="89" t="s">
        <v>6806</v>
      </c>
      <c r="H1061" s="89" t="s">
        <v>3122</v>
      </c>
      <c r="I1061" s="104" t="s">
        <v>10451</v>
      </c>
      <c r="J1061" s="91">
        <v>45191</v>
      </c>
      <c r="K1061" s="85"/>
      <c r="L1061" s="93"/>
    </row>
    <row r="1062" spans="1:12" ht="15.75" customHeight="1">
      <c r="A1062" s="75">
        <v>1059</v>
      </c>
      <c r="B1062" s="94" t="s">
        <v>2465</v>
      </c>
      <c r="C1062" s="95" t="s">
        <v>6689</v>
      </c>
      <c r="D1062" s="96" t="s">
        <v>6214</v>
      </c>
      <c r="E1062" s="149"/>
      <c r="F1062" s="149"/>
      <c r="G1062" s="98" t="s">
        <v>6215</v>
      </c>
      <c r="H1062" s="98" t="s">
        <v>3122</v>
      </c>
      <c r="I1062" s="99" t="s">
        <v>10452</v>
      </c>
      <c r="J1062" s="100">
        <v>45182</v>
      </c>
      <c r="K1062" s="94"/>
      <c r="L1062" s="116"/>
    </row>
    <row r="1063" spans="1:12" ht="15.75" customHeight="1">
      <c r="A1063" s="84">
        <v>1060</v>
      </c>
      <c r="B1063" s="85" t="s">
        <v>2465</v>
      </c>
      <c r="C1063" s="86" t="s">
        <v>6995</v>
      </c>
      <c r="D1063" s="87" t="s">
        <v>6996</v>
      </c>
      <c r="E1063" s="88"/>
      <c r="F1063" s="88"/>
      <c r="G1063" s="89" t="s">
        <v>6997</v>
      </c>
      <c r="H1063" s="89" t="s">
        <v>3122</v>
      </c>
      <c r="I1063" s="90">
        <v>8800038012023</v>
      </c>
      <c r="J1063" s="91">
        <v>45191</v>
      </c>
      <c r="K1063" s="92"/>
      <c r="L1063" s="93"/>
    </row>
    <row r="1064" spans="1:12" ht="15.75" customHeight="1">
      <c r="A1064" s="75">
        <v>1061</v>
      </c>
      <c r="B1064" s="94" t="s">
        <v>2465</v>
      </c>
      <c r="C1064" s="95" t="s">
        <v>7048</v>
      </c>
      <c r="D1064" s="96" t="s">
        <v>7049</v>
      </c>
      <c r="E1064" s="97"/>
      <c r="F1064" s="97"/>
      <c r="G1064" s="98" t="s">
        <v>7050</v>
      </c>
      <c r="H1064" s="98" t="s">
        <v>3122</v>
      </c>
      <c r="I1064" s="103">
        <v>8800038442023</v>
      </c>
      <c r="J1064" s="100">
        <v>45195</v>
      </c>
      <c r="K1064" s="82"/>
      <c r="L1064" s="116"/>
    </row>
    <row r="1065" spans="1:12" ht="15.75" customHeight="1">
      <c r="A1065" s="84">
        <v>1062</v>
      </c>
      <c r="B1065" s="85" t="s">
        <v>2465</v>
      </c>
      <c r="C1065" s="86" t="s">
        <v>7051</v>
      </c>
      <c r="D1065" s="87" t="s">
        <v>7052</v>
      </c>
      <c r="E1065" s="88"/>
      <c r="F1065" s="88"/>
      <c r="G1065" s="89" t="s">
        <v>7053</v>
      </c>
      <c r="H1065" s="89" t="s">
        <v>3216</v>
      </c>
      <c r="I1065" s="90">
        <v>8800038552023</v>
      </c>
      <c r="J1065" s="91">
        <v>45195</v>
      </c>
      <c r="K1065" s="92"/>
      <c r="L1065" s="93"/>
    </row>
    <row r="1066" spans="1:12" ht="15.75" customHeight="1">
      <c r="A1066" s="75">
        <v>1063</v>
      </c>
      <c r="B1066" s="94" t="s">
        <v>2465</v>
      </c>
      <c r="C1066" s="95" t="s">
        <v>6171</v>
      </c>
      <c r="D1066" s="96" t="s">
        <v>6172</v>
      </c>
      <c r="E1066" s="97"/>
      <c r="F1066" s="97"/>
      <c r="G1066" s="98" t="s">
        <v>6173</v>
      </c>
      <c r="H1066" s="98" t="s">
        <v>3122</v>
      </c>
      <c r="I1066" s="103">
        <v>8800030802023</v>
      </c>
      <c r="J1066" s="100">
        <v>45170</v>
      </c>
      <c r="K1066" s="82"/>
      <c r="L1066" s="116"/>
    </row>
    <row r="1067" spans="1:12" ht="15.75" customHeight="1">
      <c r="A1067" s="84">
        <v>1064</v>
      </c>
      <c r="B1067" s="85" t="s">
        <v>2465</v>
      </c>
      <c r="C1067" s="86" t="s">
        <v>7638</v>
      </c>
      <c r="D1067" s="87" t="s">
        <v>7639</v>
      </c>
      <c r="E1067" s="88"/>
      <c r="F1067" s="88"/>
      <c r="G1067" s="89" t="s">
        <v>7640</v>
      </c>
      <c r="H1067" s="89" t="s">
        <v>7619</v>
      </c>
      <c r="I1067" s="90">
        <v>8800043232023</v>
      </c>
      <c r="J1067" s="91">
        <v>45210</v>
      </c>
      <c r="K1067" s="92"/>
      <c r="L1067" s="93"/>
    </row>
    <row r="1068" spans="1:12" ht="15.75" customHeight="1">
      <c r="A1068" s="75">
        <v>1065</v>
      </c>
      <c r="B1068" s="94" t="s">
        <v>2465</v>
      </c>
      <c r="C1068" s="95" t="s">
        <v>7705</v>
      </c>
      <c r="D1068" s="96" t="s">
        <v>7315</v>
      </c>
      <c r="E1068" s="97"/>
      <c r="F1068" s="97"/>
      <c r="G1068" s="98" t="s">
        <v>7706</v>
      </c>
      <c r="H1068" s="98" t="s">
        <v>3122</v>
      </c>
      <c r="I1068" s="103">
        <v>8800043932023</v>
      </c>
      <c r="J1068" s="100">
        <v>45215</v>
      </c>
      <c r="K1068" s="82"/>
      <c r="L1068" s="116"/>
    </row>
    <row r="1069" spans="1:12" ht="15.75" customHeight="1">
      <c r="A1069" s="84">
        <v>1066</v>
      </c>
      <c r="B1069" s="85" t="s">
        <v>2465</v>
      </c>
      <c r="C1069" s="86" t="s">
        <v>7616</v>
      </c>
      <c r="D1069" s="87" t="s">
        <v>7617</v>
      </c>
      <c r="E1069" s="88"/>
      <c r="F1069" s="88"/>
      <c r="G1069" s="89" t="s">
        <v>7618</v>
      </c>
      <c r="H1069" s="89" t="s">
        <v>7619</v>
      </c>
      <c r="I1069" s="104" t="s">
        <v>10453</v>
      </c>
      <c r="J1069" s="91">
        <v>45210</v>
      </c>
      <c r="K1069" s="85"/>
      <c r="L1069" s="93"/>
    </row>
    <row r="1070" spans="1:12" ht="15.75" customHeight="1">
      <c r="A1070" s="75">
        <v>1067</v>
      </c>
      <c r="B1070" s="94" t="s">
        <v>2465</v>
      </c>
      <c r="C1070" s="95" t="s">
        <v>7623</v>
      </c>
      <c r="D1070" s="96" t="s">
        <v>7624</v>
      </c>
      <c r="E1070" s="149"/>
      <c r="F1070" s="149"/>
      <c r="G1070" s="98" t="s">
        <v>7625</v>
      </c>
      <c r="H1070" s="98" t="s">
        <v>7619</v>
      </c>
      <c r="I1070" s="99" t="s">
        <v>10454</v>
      </c>
      <c r="J1070" s="100">
        <v>45210</v>
      </c>
      <c r="K1070" s="94"/>
      <c r="L1070" s="116"/>
    </row>
    <row r="1071" spans="1:12" ht="15.75" customHeight="1">
      <c r="A1071" s="84">
        <v>1068</v>
      </c>
      <c r="B1071" s="85" t="s">
        <v>2465</v>
      </c>
      <c r="C1071" s="86" t="s">
        <v>7635</v>
      </c>
      <c r="D1071" s="87" t="s">
        <v>7636</v>
      </c>
      <c r="E1071" s="88"/>
      <c r="F1071" s="88"/>
      <c r="G1071" s="89" t="s">
        <v>7637</v>
      </c>
      <c r="H1071" s="89" t="s">
        <v>7619</v>
      </c>
      <c r="I1071" s="90">
        <v>8800043222023</v>
      </c>
      <c r="J1071" s="91">
        <v>45210</v>
      </c>
      <c r="K1071" s="92"/>
      <c r="L1071" s="93"/>
    </row>
    <row r="1072" spans="1:12" ht="15.75" customHeight="1">
      <c r="A1072" s="75">
        <v>1069</v>
      </c>
      <c r="B1072" s="94" t="s">
        <v>2465</v>
      </c>
      <c r="C1072" s="95" t="s">
        <v>7632</v>
      </c>
      <c r="D1072" s="96" t="s">
        <v>7633</v>
      </c>
      <c r="E1072" s="97"/>
      <c r="F1072" s="97"/>
      <c r="G1072" s="98" t="s">
        <v>7634</v>
      </c>
      <c r="H1072" s="98" t="s">
        <v>7619</v>
      </c>
      <c r="I1072" s="103">
        <v>8800043212023</v>
      </c>
      <c r="J1072" s="100">
        <v>45210</v>
      </c>
      <c r="K1072" s="82"/>
      <c r="L1072" s="116"/>
    </row>
    <row r="1073" spans="1:12" ht="15.75" customHeight="1">
      <c r="A1073" s="84">
        <v>1070</v>
      </c>
      <c r="B1073" s="85" t="s">
        <v>2465</v>
      </c>
      <c r="C1073" s="86" t="s">
        <v>5611</v>
      </c>
      <c r="D1073" s="87" t="s">
        <v>5612</v>
      </c>
      <c r="E1073" s="88"/>
      <c r="F1073" s="88"/>
      <c r="G1073" s="89" t="s">
        <v>2468</v>
      </c>
      <c r="H1073" s="89" t="s">
        <v>3216</v>
      </c>
      <c r="I1073" s="90">
        <v>8800026552023</v>
      </c>
      <c r="J1073" s="91">
        <v>45156</v>
      </c>
      <c r="K1073" s="92"/>
      <c r="L1073" s="93"/>
    </row>
    <row r="1074" spans="1:12" ht="15.75" customHeight="1">
      <c r="A1074" s="75">
        <v>1071</v>
      </c>
      <c r="B1074" s="94" t="s">
        <v>2465</v>
      </c>
      <c r="C1074" s="95" t="s">
        <v>3350</v>
      </c>
      <c r="D1074" s="96" t="s">
        <v>3351</v>
      </c>
      <c r="E1074" s="97"/>
      <c r="F1074" s="97"/>
      <c r="G1074" s="98" t="s">
        <v>3352</v>
      </c>
      <c r="H1074" s="98" t="s">
        <v>3122</v>
      </c>
      <c r="I1074" s="103">
        <v>8800010472023</v>
      </c>
      <c r="J1074" s="100">
        <v>45122</v>
      </c>
      <c r="K1074" s="82"/>
      <c r="L1074" s="116"/>
    </row>
    <row r="1075" spans="1:12" ht="15.75" customHeight="1">
      <c r="A1075" s="84">
        <v>1072</v>
      </c>
      <c r="B1075" s="85" t="s">
        <v>2465</v>
      </c>
      <c r="C1075" s="86" t="s">
        <v>6168</v>
      </c>
      <c r="D1075" s="87" t="s">
        <v>6169</v>
      </c>
      <c r="E1075" s="88"/>
      <c r="F1075" s="88"/>
      <c r="G1075" s="89" t="s">
        <v>6170</v>
      </c>
      <c r="H1075" s="89" t="s">
        <v>3122</v>
      </c>
      <c r="I1075" s="90">
        <v>8800030782023</v>
      </c>
      <c r="J1075" s="91">
        <v>45170</v>
      </c>
      <c r="K1075" s="92"/>
      <c r="L1075" s="93"/>
    </row>
    <row r="1076" spans="1:12" ht="15.75" customHeight="1">
      <c r="A1076" s="75">
        <v>1073</v>
      </c>
      <c r="B1076" s="94" t="s">
        <v>2465</v>
      </c>
      <c r="C1076" s="95" t="s">
        <v>3310</v>
      </c>
      <c r="D1076" s="96" t="s">
        <v>3311</v>
      </c>
      <c r="E1076" s="97"/>
      <c r="F1076" s="97"/>
      <c r="G1076" s="98" t="s">
        <v>3312</v>
      </c>
      <c r="H1076" s="98" t="s">
        <v>3313</v>
      </c>
      <c r="I1076" s="103">
        <v>8800010382023</v>
      </c>
      <c r="J1076" s="100">
        <v>45121</v>
      </c>
      <c r="K1076" s="82"/>
      <c r="L1076" s="116"/>
    </row>
    <row r="1077" spans="1:12" ht="15.75" customHeight="1">
      <c r="A1077" s="84">
        <v>1074</v>
      </c>
      <c r="B1077" s="85" t="s">
        <v>2465</v>
      </c>
      <c r="C1077" s="86" t="s">
        <v>6183</v>
      </c>
      <c r="D1077" s="87" t="s">
        <v>6184</v>
      </c>
      <c r="E1077" s="88"/>
      <c r="F1077" s="88"/>
      <c r="G1077" s="89" t="s">
        <v>6185</v>
      </c>
      <c r="H1077" s="89" t="s">
        <v>3122</v>
      </c>
      <c r="I1077" s="104" t="s">
        <v>10455</v>
      </c>
      <c r="J1077" s="91">
        <v>45170</v>
      </c>
      <c r="K1077" s="85"/>
      <c r="L1077" s="93"/>
    </row>
    <row r="1078" spans="1:12" ht="15.75" customHeight="1">
      <c r="A1078" s="75">
        <v>1075</v>
      </c>
      <c r="B1078" s="94" t="s">
        <v>2465</v>
      </c>
      <c r="C1078" s="95" t="s">
        <v>6151</v>
      </c>
      <c r="D1078" s="96" t="s">
        <v>6152</v>
      </c>
      <c r="E1078" s="149"/>
      <c r="F1078" s="149"/>
      <c r="G1078" s="98" t="s">
        <v>6153</v>
      </c>
      <c r="H1078" s="98" t="s">
        <v>3122</v>
      </c>
      <c r="I1078" s="99" t="s">
        <v>10456</v>
      </c>
      <c r="J1078" s="100">
        <v>45170</v>
      </c>
      <c r="K1078" s="94"/>
      <c r="L1078" s="116"/>
    </row>
    <row r="1079" spans="1:12" ht="15.75" customHeight="1">
      <c r="A1079" s="84">
        <v>1076</v>
      </c>
      <c r="B1079" s="85" t="s">
        <v>2465</v>
      </c>
      <c r="C1079" s="86" t="s">
        <v>6265</v>
      </c>
      <c r="D1079" s="87" t="s">
        <v>6266</v>
      </c>
      <c r="E1079" s="88"/>
      <c r="F1079" s="88"/>
      <c r="G1079" s="89" t="s">
        <v>6267</v>
      </c>
      <c r="H1079" s="89" t="s">
        <v>2477</v>
      </c>
      <c r="I1079" s="90">
        <v>8800031342023</v>
      </c>
      <c r="J1079" s="91">
        <v>45171</v>
      </c>
      <c r="K1079" s="92"/>
      <c r="L1079" s="93"/>
    </row>
    <row r="1080" spans="1:12" ht="15.75" customHeight="1">
      <c r="A1080" s="75">
        <v>1077</v>
      </c>
      <c r="B1080" s="94" t="s">
        <v>2465</v>
      </c>
      <c r="C1080" s="95" t="s">
        <v>6154</v>
      </c>
      <c r="D1080" s="96" t="s">
        <v>6152</v>
      </c>
      <c r="E1080" s="97"/>
      <c r="F1080" s="97"/>
      <c r="G1080" s="98" t="s">
        <v>6153</v>
      </c>
      <c r="H1080" s="98" t="s">
        <v>3122</v>
      </c>
      <c r="I1080" s="103">
        <v>8800030692023</v>
      </c>
      <c r="J1080" s="100">
        <v>45170</v>
      </c>
      <c r="K1080" s="82"/>
      <c r="L1080" s="116"/>
    </row>
    <row r="1081" spans="1:12" ht="15.75" customHeight="1">
      <c r="A1081" s="84">
        <v>1078</v>
      </c>
      <c r="B1081" s="85" t="s">
        <v>2465</v>
      </c>
      <c r="C1081" s="86" t="s">
        <v>6268</v>
      </c>
      <c r="D1081" s="87" t="s">
        <v>6269</v>
      </c>
      <c r="E1081" s="88"/>
      <c r="F1081" s="88"/>
      <c r="G1081" s="89" t="s">
        <v>6270</v>
      </c>
      <c r="H1081" s="89" t="s">
        <v>2473</v>
      </c>
      <c r="I1081" s="90">
        <v>8800031352023</v>
      </c>
      <c r="J1081" s="91">
        <v>45171</v>
      </c>
      <c r="K1081" s="92"/>
      <c r="L1081" s="93"/>
    </row>
    <row r="1082" spans="1:12" ht="15.75" customHeight="1">
      <c r="A1082" s="75">
        <v>1079</v>
      </c>
      <c r="B1082" s="94" t="s">
        <v>2465</v>
      </c>
      <c r="C1082" s="95" t="s">
        <v>6162</v>
      </c>
      <c r="D1082" s="96" t="s">
        <v>6163</v>
      </c>
      <c r="E1082" s="97"/>
      <c r="F1082" s="97"/>
      <c r="G1082" s="98" t="s">
        <v>6164</v>
      </c>
      <c r="H1082" s="98" t="s">
        <v>3122</v>
      </c>
      <c r="I1082" s="103">
        <v>8800030732023</v>
      </c>
      <c r="J1082" s="100">
        <v>45170</v>
      </c>
      <c r="K1082" s="82"/>
      <c r="L1082" s="116"/>
    </row>
    <row r="1083" spans="1:12" ht="15.75" customHeight="1">
      <c r="A1083" s="84">
        <v>1080</v>
      </c>
      <c r="B1083" s="85" t="s">
        <v>2465</v>
      </c>
      <c r="C1083" s="86" t="s">
        <v>5951</v>
      </c>
      <c r="D1083" s="87" t="s">
        <v>4687</v>
      </c>
      <c r="E1083" s="88"/>
      <c r="F1083" s="88"/>
      <c r="G1083" s="89" t="s">
        <v>4717</v>
      </c>
      <c r="H1083" s="89" t="s">
        <v>2473</v>
      </c>
      <c r="I1083" s="90">
        <v>8800028982023</v>
      </c>
      <c r="J1083" s="91">
        <v>45166</v>
      </c>
      <c r="K1083" s="92"/>
      <c r="L1083" s="93"/>
    </row>
    <row r="1084" spans="1:12" ht="15.75" customHeight="1">
      <c r="A1084" s="75">
        <v>1081</v>
      </c>
      <c r="B1084" s="94" t="s">
        <v>2465</v>
      </c>
      <c r="C1084" s="95" t="s">
        <v>6217</v>
      </c>
      <c r="D1084" s="96" t="s">
        <v>6218</v>
      </c>
      <c r="E1084" s="97"/>
      <c r="F1084" s="97"/>
      <c r="G1084" s="98" t="s">
        <v>6219</v>
      </c>
      <c r="H1084" s="98" t="s">
        <v>3122</v>
      </c>
      <c r="I1084" s="103">
        <v>8800030552023</v>
      </c>
      <c r="J1084" s="100">
        <v>45170</v>
      </c>
      <c r="K1084" s="82"/>
      <c r="L1084" s="116"/>
    </row>
    <row r="1085" spans="1:12" ht="15.75" customHeight="1">
      <c r="A1085" s="84">
        <v>1082</v>
      </c>
      <c r="B1085" s="85" t="s">
        <v>2465</v>
      </c>
      <c r="C1085" s="86" t="s">
        <v>6189</v>
      </c>
      <c r="D1085" s="87" t="s">
        <v>4687</v>
      </c>
      <c r="E1085" s="88"/>
      <c r="F1085" s="88"/>
      <c r="G1085" s="89" t="s">
        <v>4717</v>
      </c>
      <c r="H1085" s="89" t="s">
        <v>2473</v>
      </c>
      <c r="I1085" s="104" t="s">
        <v>10457</v>
      </c>
      <c r="J1085" s="91">
        <v>45170</v>
      </c>
      <c r="K1085" s="85"/>
      <c r="L1085" s="93"/>
    </row>
    <row r="1086" spans="1:12" ht="15.75" customHeight="1">
      <c r="A1086" s="75">
        <v>1083</v>
      </c>
      <c r="B1086" s="94" t="s">
        <v>2465</v>
      </c>
      <c r="C1086" s="95" t="s">
        <v>6206</v>
      </c>
      <c r="D1086" s="96" t="s">
        <v>6207</v>
      </c>
      <c r="E1086" s="149"/>
      <c r="F1086" s="149"/>
      <c r="G1086" s="98" t="s">
        <v>6208</v>
      </c>
      <c r="H1086" s="98" t="s">
        <v>3122</v>
      </c>
      <c r="I1086" s="99" t="s">
        <v>10458</v>
      </c>
      <c r="J1086" s="100">
        <v>45170</v>
      </c>
      <c r="K1086" s="94"/>
      <c r="L1086" s="116"/>
    </row>
    <row r="1087" spans="1:12" ht="15.75" customHeight="1">
      <c r="A1087" s="84">
        <v>1084</v>
      </c>
      <c r="B1087" s="85" t="s">
        <v>2465</v>
      </c>
      <c r="C1087" s="86" t="s">
        <v>5775</v>
      </c>
      <c r="D1087" s="87" t="s">
        <v>5776</v>
      </c>
      <c r="E1087" s="88"/>
      <c r="F1087" s="88"/>
      <c r="G1087" s="89" t="s">
        <v>3098</v>
      </c>
      <c r="H1087" s="89" t="s">
        <v>3099</v>
      </c>
      <c r="I1087" s="90">
        <v>8800027592023</v>
      </c>
      <c r="J1087" s="91">
        <v>45160</v>
      </c>
      <c r="K1087" s="92"/>
      <c r="L1087" s="93"/>
    </row>
    <row r="1088" spans="1:12" ht="15.75" customHeight="1">
      <c r="A1088" s="75">
        <v>1085</v>
      </c>
      <c r="B1088" s="94" t="s">
        <v>2465</v>
      </c>
      <c r="C1088" s="95" t="s">
        <v>6231</v>
      </c>
      <c r="D1088" s="96" t="s">
        <v>6232</v>
      </c>
      <c r="E1088" s="97"/>
      <c r="F1088" s="97"/>
      <c r="G1088" s="98" t="s">
        <v>6233</v>
      </c>
      <c r="H1088" s="98" t="s">
        <v>3122</v>
      </c>
      <c r="I1088" s="103">
        <v>8800030632023</v>
      </c>
      <c r="J1088" s="100">
        <v>45170</v>
      </c>
      <c r="K1088" s="82"/>
      <c r="L1088" s="116"/>
    </row>
    <row r="1089" spans="1:12" ht="15.75" customHeight="1">
      <c r="A1089" s="84">
        <v>1086</v>
      </c>
      <c r="B1089" s="85" t="s">
        <v>2465</v>
      </c>
      <c r="C1089" s="86" t="s">
        <v>4716</v>
      </c>
      <c r="D1089" s="87" t="s">
        <v>4687</v>
      </c>
      <c r="E1089" s="88"/>
      <c r="F1089" s="88"/>
      <c r="G1089" s="89" t="s">
        <v>4717</v>
      </c>
      <c r="H1089" s="89" t="s">
        <v>2473</v>
      </c>
      <c r="I1089" s="90">
        <v>8800020602023</v>
      </c>
      <c r="J1089" s="91">
        <v>45141</v>
      </c>
      <c r="K1089" s="92"/>
      <c r="L1089" s="93"/>
    </row>
    <row r="1090" spans="1:12" ht="15.75" customHeight="1">
      <c r="A1090" s="75">
        <v>1087</v>
      </c>
      <c r="B1090" s="94" t="s">
        <v>2465</v>
      </c>
      <c r="C1090" s="95" t="s">
        <v>5676</v>
      </c>
      <c r="D1090" s="96" t="s">
        <v>5677</v>
      </c>
      <c r="E1090" s="97"/>
      <c r="F1090" s="97"/>
      <c r="G1090" s="98" t="s">
        <v>3765</v>
      </c>
      <c r="H1090" s="98" t="s">
        <v>3216</v>
      </c>
      <c r="I1090" s="103">
        <v>8800027152023</v>
      </c>
      <c r="J1090" s="100">
        <v>45159</v>
      </c>
      <c r="K1090" s="82"/>
      <c r="L1090" s="116"/>
    </row>
    <row r="1091" spans="1:12" ht="15.75" customHeight="1">
      <c r="A1091" s="84">
        <v>1088</v>
      </c>
      <c r="B1091" s="85" t="s">
        <v>2465</v>
      </c>
      <c r="C1091" s="86" t="s">
        <v>6155</v>
      </c>
      <c r="D1091" s="87" t="s">
        <v>6156</v>
      </c>
      <c r="E1091" s="88"/>
      <c r="F1091" s="88"/>
      <c r="G1091" s="89" t="s">
        <v>6157</v>
      </c>
      <c r="H1091" s="89" t="s">
        <v>3122</v>
      </c>
      <c r="I1091" s="90">
        <v>8800030702023</v>
      </c>
      <c r="J1091" s="91">
        <v>45170</v>
      </c>
      <c r="K1091" s="92"/>
      <c r="L1091" s="93"/>
    </row>
    <row r="1092" spans="1:12" ht="15.75" customHeight="1">
      <c r="A1092" s="75">
        <v>1089</v>
      </c>
      <c r="B1092" s="94" t="s">
        <v>2465</v>
      </c>
      <c r="C1092" s="95" t="s">
        <v>6165</v>
      </c>
      <c r="D1092" s="96" t="s">
        <v>6166</v>
      </c>
      <c r="E1092" s="97"/>
      <c r="F1092" s="97"/>
      <c r="G1092" s="98" t="s">
        <v>6167</v>
      </c>
      <c r="H1092" s="98" t="s">
        <v>3122</v>
      </c>
      <c r="I1092" s="103">
        <v>8800030752023</v>
      </c>
      <c r="J1092" s="100">
        <v>45170</v>
      </c>
      <c r="K1092" s="82"/>
      <c r="L1092" s="116"/>
    </row>
    <row r="1093" spans="1:12" ht="15.75" customHeight="1">
      <c r="A1093" s="84">
        <v>1090</v>
      </c>
      <c r="B1093" s="85" t="s">
        <v>2465</v>
      </c>
      <c r="C1093" s="86" t="s">
        <v>6180</v>
      </c>
      <c r="D1093" s="87" t="s">
        <v>6181</v>
      </c>
      <c r="E1093" s="88"/>
      <c r="F1093" s="88"/>
      <c r="G1093" s="89" t="s">
        <v>6182</v>
      </c>
      <c r="H1093" s="89" t="s">
        <v>3122</v>
      </c>
      <c r="I1093" s="104" t="s">
        <v>10459</v>
      </c>
      <c r="J1093" s="91">
        <v>45170</v>
      </c>
      <c r="K1093" s="85"/>
      <c r="L1093" s="93"/>
    </row>
    <row r="1094" spans="1:12" ht="15.75" customHeight="1">
      <c r="A1094" s="75">
        <v>1091</v>
      </c>
      <c r="B1094" s="94" t="s">
        <v>2465</v>
      </c>
      <c r="C1094" s="95" t="s">
        <v>6354</v>
      </c>
      <c r="D1094" s="96" t="s">
        <v>6355</v>
      </c>
      <c r="E1094" s="149"/>
      <c r="F1094" s="149"/>
      <c r="G1094" s="98" t="s">
        <v>6356</v>
      </c>
      <c r="H1094" s="98" t="s">
        <v>3084</v>
      </c>
      <c r="I1094" s="99" t="s">
        <v>10460</v>
      </c>
      <c r="J1094" s="100">
        <v>45174</v>
      </c>
      <c r="K1094" s="94"/>
      <c r="L1094" s="116"/>
    </row>
    <row r="1095" spans="1:12" ht="15.75" customHeight="1">
      <c r="A1095" s="84">
        <v>1092</v>
      </c>
      <c r="B1095" s="85" t="s">
        <v>2465</v>
      </c>
      <c r="C1095" s="86" t="s">
        <v>6223</v>
      </c>
      <c r="D1095" s="87" t="s">
        <v>6221</v>
      </c>
      <c r="E1095" s="88"/>
      <c r="F1095" s="88"/>
      <c r="G1095" s="89" t="s">
        <v>6222</v>
      </c>
      <c r="H1095" s="89" t="s">
        <v>3122</v>
      </c>
      <c r="I1095" s="90">
        <v>8800030572023</v>
      </c>
      <c r="J1095" s="91">
        <v>45170</v>
      </c>
      <c r="K1095" s="92"/>
      <c r="L1095" s="93"/>
    </row>
    <row r="1096" spans="1:12" ht="15.75" customHeight="1">
      <c r="A1096" s="75">
        <v>1093</v>
      </c>
      <c r="B1096" s="94" t="s">
        <v>2465</v>
      </c>
      <c r="C1096" s="95" t="s">
        <v>6203</v>
      </c>
      <c r="D1096" s="96" t="s">
        <v>6204</v>
      </c>
      <c r="E1096" s="97"/>
      <c r="F1096" s="97"/>
      <c r="G1096" s="98" t="s">
        <v>6205</v>
      </c>
      <c r="H1096" s="98" t="s">
        <v>3122</v>
      </c>
      <c r="I1096" s="103">
        <v>8800030652023</v>
      </c>
      <c r="J1096" s="100">
        <v>45170</v>
      </c>
      <c r="K1096" s="82"/>
      <c r="L1096" s="116"/>
    </row>
    <row r="1097" spans="1:12" ht="15.75" customHeight="1">
      <c r="A1097" s="84">
        <v>1094</v>
      </c>
      <c r="B1097" s="85" t="s">
        <v>2465</v>
      </c>
      <c r="C1097" s="86" t="s">
        <v>6224</v>
      </c>
      <c r="D1097" s="87" t="s">
        <v>6225</v>
      </c>
      <c r="E1097" s="88"/>
      <c r="F1097" s="88"/>
      <c r="G1097" s="89" t="s">
        <v>6226</v>
      </c>
      <c r="H1097" s="89" t="s">
        <v>3122</v>
      </c>
      <c r="I1097" s="90">
        <v>8800030582023</v>
      </c>
      <c r="J1097" s="91">
        <v>45170</v>
      </c>
      <c r="K1097" s="92"/>
      <c r="L1097" s="93"/>
    </row>
    <row r="1098" spans="1:12" ht="15.75" customHeight="1">
      <c r="A1098" s="75">
        <v>1095</v>
      </c>
      <c r="B1098" s="94" t="s">
        <v>2465</v>
      </c>
      <c r="C1098" s="95" t="s">
        <v>6360</v>
      </c>
      <c r="D1098" s="96" t="s">
        <v>6361</v>
      </c>
      <c r="E1098" s="97"/>
      <c r="F1098" s="97"/>
      <c r="G1098" s="98" t="s">
        <v>6362</v>
      </c>
      <c r="H1098" s="98" t="s">
        <v>3084</v>
      </c>
      <c r="I1098" s="103">
        <v>8800032062023</v>
      </c>
      <c r="J1098" s="100">
        <v>45174</v>
      </c>
      <c r="K1098" s="82"/>
      <c r="L1098" s="116"/>
    </row>
    <row r="1099" spans="1:12" ht="15.75" customHeight="1">
      <c r="A1099" s="84">
        <v>1096</v>
      </c>
      <c r="B1099" s="85" t="s">
        <v>2465</v>
      </c>
      <c r="C1099" s="86" t="s">
        <v>6174</v>
      </c>
      <c r="D1099" s="87" t="s">
        <v>6175</v>
      </c>
      <c r="E1099" s="88"/>
      <c r="F1099" s="88"/>
      <c r="G1099" s="89" t="s">
        <v>6176</v>
      </c>
      <c r="H1099" s="89" t="s">
        <v>3122</v>
      </c>
      <c r="I1099" s="90">
        <v>8800030822023</v>
      </c>
      <c r="J1099" s="91">
        <v>45170</v>
      </c>
      <c r="K1099" s="92"/>
      <c r="L1099" s="93"/>
    </row>
    <row r="1100" spans="1:12" ht="15.75" customHeight="1">
      <c r="A1100" s="75">
        <v>1097</v>
      </c>
      <c r="B1100" s="94" t="s">
        <v>2465</v>
      </c>
      <c r="C1100" s="95" t="s">
        <v>6234</v>
      </c>
      <c r="D1100" s="96" t="s">
        <v>6181</v>
      </c>
      <c r="E1100" s="97"/>
      <c r="F1100" s="97"/>
      <c r="G1100" s="98" t="s">
        <v>6182</v>
      </c>
      <c r="H1100" s="98" t="s">
        <v>3122</v>
      </c>
      <c r="I1100" s="103">
        <v>8800031052023</v>
      </c>
      <c r="J1100" s="100">
        <v>45170</v>
      </c>
      <c r="K1100" s="82"/>
      <c r="L1100" s="116"/>
    </row>
    <row r="1101" spans="1:12" ht="15.75" customHeight="1">
      <c r="A1101" s="84">
        <v>1098</v>
      </c>
      <c r="B1101" s="85" t="s">
        <v>2465</v>
      </c>
      <c r="C1101" s="86" t="s">
        <v>6194</v>
      </c>
      <c r="D1101" s="87" t="s">
        <v>6195</v>
      </c>
      <c r="E1101" s="88"/>
      <c r="F1101" s="88"/>
      <c r="G1101" s="89" t="s">
        <v>6196</v>
      </c>
      <c r="H1101" s="89" t="s">
        <v>3122</v>
      </c>
      <c r="I1101" s="104" t="s">
        <v>10461</v>
      </c>
      <c r="J1101" s="91">
        <v>45170</v>
      </c>
      <c r="K1101" s="85"/>
      <c r="L1101" s="93"/>
    </row>
    <row r="1102" spans="1:12" ht="15.75" customHeight="1">
      <c r="A1102" s="75">
        <v>1099</v>
      </c>
      <c r="B1102" s="94" t="s">
        <v>10462</v>
      </c>
      <c r="C1102" s="95" t="s">
        <v>3173</v>
      </c>
      <c r="D1102" s="96" t="s">
        <v>3174</v>
      </c>
      <c r="E1102" s="149"/>
      <c r="F1102" s="149"/>
      <c r="G1102" s="98" t="s">
        <v>3175</v>
      </c>
      <c r="H1102" s="98" t="s">
        <v>3091</v>
      </c>
      <c r="I1102" s="99" t="s">
        <v>10463</v>
      </c>
      <c r="J1102" s="100">
        <v>45113</v>
      </c>
      <c r="K1102" s="94"/>
      <c r="L1102" s="116"/>
    </row>
    <row r="1103" spans="1:12" ht="15.75" customHeight="1">
      <c r="A1103" s="84">
        <v>1100</v>
      </c>
      <c r="B1103" s="85" t="s">
        <v>2485</v>
      </c>
      <c r="C1103" s="86" t="s">
        <v>6043</v>
      </c>
      <c r="D1103" s="87" t="s">
        <v>4137</v>
      </c>
      <c r="E1103" s="88"/>
      <c r="F1103" s="88"/>
      <c r="G1103" s="89" t="s">
        <v>4138</v>
      </c>
      <c r="H1103" s="89" t="s">
        <v>4028</v>
      </c>
      <c r="I1103" s="90">
        <v>8800029712023</v>
      </c>
      <c r="J1103" s="91">
        <v>45168</v>
      </c>
      <c r="K1103" s="92"/>
      <c r="L1103" s="93"/>
    </row>
    <row r="1104" spans="1:12" ht="15.75" customHeight="1">
      <c r="A1104" s="75">
        <v>1101</v>
      </c>
      <c r="B1104" s="94" t="s">
        <v>2485</v>
      </c>
      <c r="C1104" s="95" t="s">
        <v>5155</v>
      </c>
      <c r="D1104" s="96" t="s">
        <v>4026</v>
      </c>
      <c r="E1104" s="97"/>
      <c r="F1104" s="97"/>
      <c r="G1104" s="98" t="s">
        <v>5156</v>
      </c>
      <c r="H1104" s="98" t="s">
        <v>4028</v>
      </c>
      <c r="I1104" s="103">
        <v>8800023162023</v>
      </c>
      <c r="J1104" s="100">
        <v>45148</v>
      </c>
      <c r="K1104" s="82"/>
      <c r="L1104" s="116"/>
    </row>
    <row r="1105" spans="1:12" ht="15.75" customHeight="1">
      <c r="A1105" s="84">
        <v>1102</v>
      </c>
      <c r="B1105" s="85" t="s">
        <v>2485</v>
      </c>
      <c r="C1105" s="86" t="s">
        <v>6235</v>
      </c>
      <c r="D1105" s="87" t="s">
        <v>4137</v>
      </c>
      <c r="E1105" s="88"/>
      <c r="F1105" s="88"/>
      <c r="G1105" s="89" t="s">
        <v>4138</v>
      </c>
      <c r="H1105" s="89" t="s">
        <v>4028</v>
      </c>
      <c r="I1105" s="90">
        <v>8800031082023</v>
      </c>
      <c r="J1105" s="91">
        <v>45170</v>
      </c>
      <c r="K1105" s="92"/>
      <c r="L1105" s="93"/>
    </row>
    <row r="1106" spans="1:12" ht="15.75" customHeight="1">
      <c r="A1106" s="75">
        <v>1103</v>
      </c>
      <c r="B1106" s="94" t="s">
        <v>2485</v>
      </c>
      <c r="C1106" s="95" t="s">
        <v>5542</v>
      </c>
      <c r="D1106" s="96" t="s">
        <v>5543</v>
      </c>
      <c r="E1106" s="97"/>
      <c r="F1106" s="97"/>
      <c r="G1106" s="98" t="s">
        <v>5544</v>
      </c>
      <c r="H1106" s="98" t="s">
        <v>3895</v>
      </c>
      <c r="I1106" s="103">
        <v>8800025652023</v>
      </c>
      <c r="J1106" s="100">
        <v>45155</v>
      </c>
      <c r="K1106" s="82"/>
      <c r="L1106" s="116"/>
    </row>
    <row r="1107" spans="1:12" ht="15.75" customHeight="1">
      <c r="A1107" s="84">
        <v>1104</v>
      </c>
      <c r="B1107" s="85" t="s">
        <v>2485</v>
      </c>
      <c r="C1107" s="86" t="s">
        <v>6242</v>
      </c>
      <c r="D1107" s="87" t="s">
        <v>4137</v>
      </c>
      <c r="E1107" s="88"/>
      <c r="F1107" s="88"/>
      <c r="G1107" s="89" t="s">
        <v>4138</v>
      </c>
      <c r="H1107" s="89" t="s">
        <v>4028</v>
      </c>
      <c r="I1107" s="90">
        <v>8800031122023</v>
      </c>
      <c r="J1107" s="91">
        <v>45170</v>
      </c>
      <c r="K1107" s="92"/>
      <c r="L1107" s="93"/>
    </row>
    <row r="1108" spans="1:12" ht="15.75" customHeight="1">
      <c r="A1108" s="75">
        <v>1105</v>
      </c>
      <c r="B1108" s="94" t="s">
        <v>2485</v>
      </c>
      <c r="C1108" s="95" t="s">
        <v>5829</v>
      </c>
      <c r="D1108" s="96" t="s">
        <v>5438</v>
      </c>
      <c r="E1108" s="97"/>
      <c r="F1108" s="97"/>
      <c r="G1108" s="98" t="s">
        <v>5439</v>
      </c>
      <c r="H1108" s="98" t="s">
        <v>5440</v>
      </c>
      <c r="I1108" s="103">
        <v>8800027952023</v>
      </c>
      <c r="J1108" s="100">
        <v>45161</v>
      </c>
      <c r="K1108" s="82"/>
      <c r="L1108" s="116"/>
    </row>
    <row r="1109" spans="1:12" ht="15.75" customHeight="1">
      <c r="A1109" s="84">
        <v>1106</v>
      </c>
      <c r="B1109" s="85" t="s">
        <v>2485</v>
      </c>
      <c r="C1109" s="86" t="s">
        <v>5154</v>
      </c>
      <c r="D1109" s="87" t="s">
        <v>4026</v>
      </c>
      <c r="E1109" s="88"/>
      <c r="F1109" s="88"/>
      <c r="G1109" s="89" t="s">
        <v>4027</v>
      </c>
      <c r="H1109" s="89" t="s">
        <v>4028</v>
      </c>
      <c r="I1109" s="104" t="s">
        <v>10464</v>
      </c>
      <c r="J1109" s="91">
        <v>45148</v>
      </c>
      <c r="K1109" s="85"/>
      <c r="L1109" s="93"/>
    </row>
    <row r="1110" spans="1:12" ht="15.75" customHeight="1">
      <c r="A1110" s="75">
        <v>1107</v>
      </c>
      <c r="B1110" s="94" t="s">
        <v>2485</v>
      </c>
      <c r="C1110" s="95" t="s">
        <v>5682</v>
      </c>
      <c r="D1110" s="96" t="s">
        <v>4026</v>
      </c>
      <c r="E1110" s="149"/>
      <c r="F1110" s="149"/>
      <c r="G1110" s="98" t="s">
        <v>4027</v>
      </c>
      <c r="H1110" s="98" t="s">
        <v>4028</v>
      </c>
      <c r="I1110" s="99" t="s">
        <v>10465</v>
      </c>
      <c r="J1110" s="100">
        <v>45159</v>
      </c>
      <c r="K1110" s="94"/>
      <c r="L1110" s="116"/>
    </row>
    <row r="1111" spans="1:12" ht="15.75" customHeight="1">
      <c r="A1111" s="84">
        <v>1108</v>
      </c>
      <c r="B1111" s="85" t="s">
        <v>2485</v>
      </c>
      <c r="C1111" s="86" t="s">
        <v>6053</v>
      </c>
      <c r="D1111" s="87" t="s">
        <v>4137</v>
      </c>
      <c r="E1111" s="88"/>
      <c r="F1111" s="88"/>
      <c r="G1111" s="89" t="s">
        <v>4138</v>
      </c>
      <c r="H1111" s="89" t="s">
        <v>4028</v>
      </c>
      <c r="I1111" s="90">
        <v>8800029702023</v>
      </c>
      <c r="J1111" s="91">
        <v>45168</v>
      </c>
      <c r="K1111" s="92"/>
      <c r="L1111" s="93"/>
    </row>
    <row r="1112" spans="1:12" ht="15.75" customHeight="1">
      <c r="A1112" s="75">
        <v>1109</v>
      </c>
      <c r="B1112" s="94" t="s">
        <v>2485</v>
      </c>
      <c r="C1112" s="95" t="s">
        <v>5953</v>
      </c>
      <c r="D1112" s="96" t="s">
        <v>5907</v>
      </c>
      <c r="E1112" s="97"/>
      <c r="F1112" s="97"/>
      <c r="G1112" s="98" t="s">
        <v>5908</v>
      </c>
      <c r="H1112" s="98" t="s">
        <v>3417</v>
      </c>
      <c r="I1112" s="103">
        <v>8800029082023</v>
      </c>
      <c r="J1112" s="100">
        <v>45166</v>
      </c>
      <c r="K1112" s="82"/>
      <c r="L1112" s="116"/>
    </row>
    <row r="1113" spans="1:12" ht="15.75" customHeight="1">
      <c r="A1113" s="84">
        <v>1110</v>
      </c>
      <c r="B1113" s="85" t="s">
        <v>2485</v>
      </c>
      <c r="C1113" s="86" t="s">
        <v>3643</v>
      </c>
      <c r="D1113" s="87" t="s">
        <v>3644</v>
      </c>
      <c r="E1113" s="88"/>
      <c r="F1113" s="88"/>
      <c r="G1113" s="89" t="s">
        <v>3645</v>
      </c>
      <c r="H1113" s="89" t="s">
        <v>2488</v>
      </c>
      <c r="I1113" s="90">
        <v>8800012982023</v>
      </c>
      <c r="J1113" s="91">
        <v>45128</v>
      </c>
      <c r="K1113" s="92"/>
      <c r="L1113" s="93"/>
    </row>
    <row r="1114" spans="1:12" ht="15.75" customHeight="1">
      <c r="A1114" s="75">
        <v>1111</v>
      </c>
      <c r="B1114" s="94" t="s">
        <v>2485</v>
      </c>
      <c r="C1114" s="95" t="s">
        <v>6045</v>
      </c>
      <c r="D1114" s="96" t="s">
        <v>5907</v>
      </c>
      <c r="E1114" s="97"/>
      <c r="F1114" s="97"/>
      <c r="G1114" s="98" t="s">
        <v>5908</v>
      </c>
      <c r="H1114" s="98" t="s">
        <v>3417</v>
      </c>
      <c r="I1114" s="103">
        <v>8800029622023</v>
      </c>
      <c r="J1114" s="100">
        <v>45168</v>
      </c>
      <c r="K1114" s="82"/>
      <c r="L1114" s="116"/>
    </row>
    <row r="1115" spans="1:12" ht="15.75" customHeight="1">
      <c r="A1115" s="84">
        <v>1112</v>
      </c>
      <c r="B1115" s="85" t="s">
        <v>2485</v>
      </c>
      <c r="C1115" s="86" t="s">
        <v>4870</v>
      </c>
      <c r="D1115" s="87" t="s">
        <v>4026</v>
      </c>
      <c r="E1115" s="88"/>
      <c r="F1115" s="88"/>
      <c r="G1115" s="89" t="s">
        <v>4027</v>
      </c>
      <c r="H1115" s="89" t="s">
        <v>4028</v>
      </c>
      <c r="I1115" s="90">
        <v>8800021022023</v>
      </c>
      <c r="J1115" s="91">
        <v>45142</v>
      </c>
      <c r="K1115" s="92"/>
      <c r="L1115" s="93"/>
    </row>
    <row r="1116" spans="1:12" ht="15.75" customHeight="1">
      <c r="A1116" s="75">
        <v>1113</v>
      </c>
      <c r="B1116" s="94" t="s">
        <v>2485</v>
      </c>
      <c r="C1116" s="95" t="s">
        <v>5681</v>
      </c>
      <c r="D1116" s="96" t="s">
        <v>4026</v>
      </c>
      <c r="E1116" s="97"/>
      <c r="F1116" s="97"/>
      <c r="G1116" s="98" t="s">
        <v>4027</v>
      </c>
      <c r="H1116" s="98" t="s">
        <v>4028</v>
      </c>
      <c r="I1116" s="103">
        <v>8800027062023</v>
      </c>
      <c r="J1116" s="100">
        <v>45159</v>
      </c>
      <c r="K1116" s="82"/>
      <c r="L1116" s="116"/>
    </row>
    <row r="1117" spans="1:12" ht="15.75" customHeight="1">
      <c r="A1117" s="84">
        <v>1114</v>
      </c>
      <c r="B1117" s="85" t="s">
        <v>2485</v>
      </c>
      <c r="C1117" s="86" t="s">
        <v>5882</v>
      </c>
      <c r="D1117" s="87" t="s">
        <v>4026</v>
      </c>
      <c r="E1117" s="88"/>
      <c r="F1117" s="88"/>
      <c r="G1117" s="89" t="s">
        <v>4027</v>
      </c>
      <c r="H1117" s="89" t="s">
        <v>4028</v>
      </c>
      <c r="I1117" s="104" t="s">
        <v>10466</v>
      </c>
      <c r="J1117" s="91">
        <v>45162</v>
      </c>
      <c r="K1117" s="85"/>
      <c r="L1117" s="93"/>
    </row>
    <row r="1118" spans="1:12" ht="15.75" customHeight="1">
      <c r="A1118" s="75">
        <v>1115</v>
      </c>
      <c r="B1118" s="94" t="s">
        <v>2485</v>
      </c>
      <c r="C1118" s="95" t="s">
        <v>5680</v>
      </c>
      <c r="D1118" s="96" t="s">
        <v>4026</v>
      </c>
      <c r="E1118" s="149"/>
      <c r="F1118" s="149"/>
      <c r="G1118" s="98" t="s">
        <v>4027</v>
      </c>
      <c r="H1118" s="98" t="s">
        <v>4028</v>
      </c>
      <c r="I1118" s="99" t="s">
        <v>10467</v>
      </c>
      <c r="J1118" s="100">
        <v>45159</v>
      </c>
      <c r="K1118" s="94"/>
      <c r="L1118" s="116"/>
    </row>
    <row r="1119" spans="1:12" ht="15.75" customHeight="1">
      <c r="A1119" s="84">
        <v>1116</v>
      </c>
      <c r="B1119" s="85" t="s">
        <v>2485</v>
      </c>
      <c r="C1119" s="86" t="s">
        <v>7770</v>
      </c>
      <c r="D1119" s="87" t="s">
        <v>7771</v>
      </c>
      <c r="E1119" s="88"/>
      <c r="F1119" s="88"/>
      <c r="G1119" s="89" t="s">
        <v>7767</v>
      </c>
      <c r="H1119" s="89" t="s">
        <v>3417</v>
      </c>
      <c r="I1119" s="90">
        <v>8800044692023</v>
      </c>
      <c r="J1119" s="91">
        <v>45222</v>
      </c>
      <c r="K1119" s="92"/>
      <c r="L1119" s="93"/>
    </row>
    <row r="1120" spans="1:12" ht="15.75" customHeight="1">
      <c r="A1120" s="75">
        <v>1117</v>
      </c>
      <c r="B1120" s="94" t="s">
        <v>2485</v>
      </c>
      <c r="C1120" s="95" t="s">
        <v>5835</v>
      </c>
      <c r="D1120" s="96" t="s">
        <v>5438</v>
      </c>
      <c r="E1120" s="97"/>
      <c r="F1120" s="97"/>
      <c r="G1120" s="98" t="s">
        <v>5439</v>
      </c>
      <c r="H1120" s="98" t="s">
        <v>5440</v>
      </c>
      <c r="I1120" s="103">
        <v>8800028012023</v>
      </c>
      <c r="J1120" s="100">
        <v>45161</v>
      </c>
      <c r="K1120" s="82"/>
      <c r="L1120" s="116"/>
    </row>
    <row r="1121" spans="1:12" ht="15.75" customHeight="1">
      <c r="A1121" s="84">
        <v>1118</v>
      </c>
      <c r="B1121" s="85" t="s">
        <v>2485</v>
      </c>
      <c r="C1121" s="86" t="s">
        <v>6299</v>
      </c>
      <c r="D1121" s="87" t="s">
        <v>6297</v>
      </c>
      <c r="E1121" s="88"/>
      <c r="F1121" s="88"/>
      <c r="G1121" s="89" t="s">
        <v>6298</v>
      </c>
      <c r="H1121" s="89" t="s">
        <v>3417</v>
      </c>
      <c r="I1121" s="90">
        <v>8800031722023</v>
      </c>
      <c r="J1121" s="91">
        <v>45173</v>
      </c>
      <c r="K1121" s="92"/>
      <c r="L1121" s="93"/>
    </row>
    <row r="1122" spans="1:12" ht="15.75" customHeight="1">
      <c r="A1122" s="75">
        <v>1119</v>
      </c>
      <c r="B1122" s="94" t="s">
        <v>2485</v>
      </c>
      <c r="C1122" s="95" t="s">
        <v>6238</v>
      </c>
      <c r="D1122" s="96" t="s">
        <v>4137</v>
      </c>
      <c r="E1122" s="97"/>
      <c r="F1122" s="97"/>
      <c r="G1122" s="98" t="s">
        <v>4138</v>
      </c>
      <c r="H1122" s="98" t="s">
        <v>4028</v>
      </c>
      <c r="I1122" s="103">
        <v>8800031182023</v>
      </c>
      <c r="J1122" s="100">
        <v>45170</v>
      </c>
      <c r="K1122" s="82"/>
      <c r="L1122" s="116"/>
    </row>
    <row r="1123" spans="1:12" ht="15.75" customHeight="1">
      <c r="A1123" s="84">
        <v>1120</v>
      </c>
      <c r="B1123" s="85" t="s">
        <v>2485</v>
      </c>
      <c r="C1123" s="86" t="s">
        <v>6423</v>
      </c>
      <c r="D1123" s="87" t="s">
        <v>5543</v>
      </c>
      <c r="E1123" s="88"/>
      <c r="F1123" s="88"/>
      <c r="G1123" s="89" t="s">
        <v>5544</v>
      </c>
      <c r="H1123" s="89" t="s">
        <v>3895</v>
      </c>
      <c r="I1123" s="90">
        <v>8800032362023</v>
      </c>
      <c r="J1123" s="91">
        <v>45175</v>
      </c>
      <c r="K1123" s="92"/>
      <c r="L1123" s="93"/>
    </row>
    <row r="1124" spans="1:12" ht="15.75" customHeight="1">
      <c r="A1124" s="75">
        <v>1121</v>
      </c>
      <c r="B1124" s="94" t="s">
        <v>2485</v>
      </c>
      <c r="C1124" s="95" t="s">
        <v>5275</v>
      </c>
      <c r="D1124" s="96" t="s">
        <v>4399</v>
      </c>
      <c r="E1124" s="97"/>
      <c r="F1124" s="97"/>
      <c r="G1124" s="98" t="s">
        <v>4400</v>
      </c>
      <c r="H1124" s="98" t="s">
        <v>3892</v>
      </c>
      <c r="I1124" s="103">
        <v>8800023792023</v>
      </c>
      <c r="J1124" s="100">
        <v>45152</v>
      </c>
      <c r="K1124" s="82"/>
      <c r="L1124" s="116"/>
    </row>
    <row r="1125" spans="1:12" ht="15.75" customHeight="1">
      <c r="A1125" s="84">
        <v>1122</v>
      </c>
      <c r="B1125" s="85" t="s">
        <v>2485</v>
      </c>
      <c r="C1125" s="86" t="s">
        <v>6424</v>
      </c>
      <c r="D1125" s="87" t="s">
        <v>5543</v>
      </c>
      <c r="E1125" s="88"/>
      <c r="F1125" s="88"/>
      <c r="G1125" s="89" t="s">
        <v>5544</v>
      </c>
      <c r="H1125" s="89" t="s">
        <v>3895</v>
      </c>
      <c r="I1125" s="104" t="s">
        <v>10468</v>
      </c>
      <c r="J1125" s="91">
        <v>45175</v>
      </c>
      <c r="K1125" s="85"/>
      <c r="L1125" s="93"/>
    </row>
    <row r="1126" spans="1:12" ht="15.75" customHeight="1">
      <c r="A1126" s="75">
        <v>1123</v>
      </c>
      <c r="B1126" s="94" t="s">
        <v>2485</v>
      </c>
      <c r="C1126" s="95" t="s">
        <v>5834</v>
      </c>
      <c r="D1126" s="96" t="s">
        <v>5438</v>
      </c>
      <c r="E1126" s="149"/>
      <c r="F1126" s="149"/>
      <c r="G1126" s="98" t="s">
        <v>5439</v>
      </c>
      <c r="H1126" s="98" t="s">
        <v>5440</v>
      </c>
      <c r="I1126" s="99" t="s">
        <v>10469</v>
      </c>
      <c r="J1126" s="100">
        <v>45161</v>
      </c>
      <c r="K1126" s="94"/>
      <c r="L1126" s="116"/>
    </row>
    <row r="1127" spans="1:12" ht="15.75" customHeight="1">
      <c r="A1127" s="84">
        <v>1124</v>
      </c>
      <c r="B1127" s="85" t="s">
        <v>2485</v>
      </c>
      <c r="C1127" s="86" t="s">
        <v>6585</v>
      </c>
      <c r="D1127" s="87" t="s">
        <v>4026</v>
      </c>
      <c r="E1127" s="88"/>
      <c r="F1127" s="88"/>
      <c r="G1127" s="89" t="s">
        <v>4027</v>
      </c>
      <c r="H1127" s="89" t="s">
        <v>4028</v>
      </c>
      <c r="I1127" s="90">
        <v>8800034122023</v>
      </c>
      <c r="J1127" s="91">
        <v>45180</v>
      </c>
      <c r="K1127" s="92"/>
      <c r="L1127" s="93"/>
    </row>
    <row r="1128" spans="1:12" ht="15.75" customHeight="1">
      <c r="A1128" s="75">
        <v>1125</v>
      </c>
      <c r="B1128" s="94" t="s">
        <v>2485</v>
      </c>
      <c r="C1128" s="95" t="s">
        <v>6509</v>
      </c>
      <c r="D1128" s="96" t="s">
        <v>4026</v>
      </c>
      <c r="E1128" s="97"/>
      <c r="F1128" s="97"/>
      <c r="G1128" s="98" t="s">
        <v>4027</v>
      </c>
      <c r="H1128" s="98" t="s">
        <v>4028</v>
      </c>
      <c r="I1128" s="103">
        <v>8800033312023</v>
      </c>
      <c r="J1128" s="100">
        <v>45177</v>
      </c>
      <c r="K1128" s="82"/>
      <c r="L1128" s="116"/>
    </row>
    <row r="1129" spans="1:12" ht="15.75" customHeight="1">
      <c r="A1129" s="84">
        <v>1126</v>
      </c>
      <c r="B1129" s="85" t="s">
        <v>2485</v>
      </c>
      <c r="C1129" s="86" t="s">
        <v>5831</v>
      </c>
      <c r="D1129" s="87" t="s">
        <v>5438</v>
      </c>
      <c r="E1129" s="88"/>
      <c r="F1129" s="88"/>
      <c r="G1129" s="89" t="s">
        <v>5439</v>
      </c>
      <c r="H1129" s="89" t="s">
        <v>5440</v>
      </c>
      <c r="I1129" s="90">
        <v>8800027972023</v>
      </c>
      <c r="J1129" s="91">
        <v>45161</v>
      </c>
      <c r="K1129" s="92"/>
      <c r="L1129" s="93"/>
    </row>
    <row r="1130" spans="1:12" ht="15.75" customHeight="1">
      <c r="A1130" s="75">
        <v>1127</v>
      </c>
      <c r="B1130" s="94" t="s">
        <v>2485</v>
      </c>
      <c r="C1130" s="95" t="s">
        <v>6583</v>
      </c>
      <c r="D1130" s="96" t="s">
        <v>4399</v>
      </c>
      <c r="E1130" s="97"/>
      <c r="F1130" s="97"/>
      <c r="G1130" s="98" t="s">
        <v>4400</v>
      </c>
      <c r="H1130" s="98" t="s">
        <v>3892</v>
      </c>
      <c r="I1130" s="103">
        <v>8800034092023</v>
      </c>
      <c r="J1130" s="100">
        <v>45180</v>
      </c>
      <c r="K1130" s="82"/>
      <c r="L1130" s="116"/>
    </row>
    <row r="1131" spans="1:12" ht="15.75" customHeight="1">
      <c r="A1131" s="84">
        <v>1128</v>
      </c>
      <c r="B1131" s="85" t="s">
        <v>2485</v>
      </c>
      <c r="C1131" s="86" t="s">
        <v>6582</v>
      </c>
      <c r="D1131" s="87" t="s">
        <v>4399</v>
      </c>
      <c r="E1131" s="88"/>
      <c r="F1131" s="88"/>
      <c r="G1131" s="89" t="s">
        <v>4400</v>
      </c>
      <c r="H1131" s="89" t="s">
        <v>3892</v>
      </c>
      <c r="I1131" s="90">
        <v>8800034082023</v>
      </c>
      <c r="J1131" s="91">
        <v>45180</v>
      </c>
      <c r="K1131" s="92"/>
      <c r="L1131" s="93"/>
    </row>
    <row r="1132" spans="1:12" ht="15.75" customHeight="1">
      <c r="A1132" s="75">
        <v>1129</v>
      </c>
      <c r="B1132" s="94" t="s">
        <v>2485</v>
      </c>
      <c r="C1132" s="95" t="s">
        <v>6046</v>
      </c>
      <c r="D1132" s="96" t="s">
        <v>4137</v>
      </c>
      <c r="E1132" s="97"/>
      <c r="F1132" s="97"/>
      <c r="G1132" s="98" t="s">
        <v>4138</v>
      </c>
      <c r="H1132" s="98" t="s">
        <v>4028</v>
      </c>
      <c r="I1132" s="103">
        <v>8800029632023</v>
      </c>
      <c r="J1132" s="100">
        <v>45168</v>
      </c>
      <c r="K1132" s="82"/>
      <c r="L1132" s="116"/>
    </row>
    <row r="1133" spans="1:12" ht="15.75" customHeight="1">
      <c r="A1133" s="84">
        <v>1130</v>
      </c>
      <c r="B1133" s="85" t="s">
        <v>2485</v>
      </c>
      <c r="C1133" s="86" t="s">
        <v>4025</v>
      </c>
      <c r="D1133" s="87" t="s">
        <v>4026</v>
      </c>
      <c r="E1133" s="88"/>
      <c r="F1133" s="88"/>
      <c r="G1133" s="89" t="s">
        <v>4027</v>
      </c>
      <c r="H1133" s="89" t="s">
        <v>4028</v>
      </c>
      <c r="I1133" s="104" t="s">
        <v>10470</v>
      </c>
      <c r="J1133" s="91">
        <v>45134</v>
      </c>
      <c r="K1133" s="85"/>
      <c r="L1133" s="93"/>
    </row>
    <row r="1134" spans="1:12" ht="15.75" customHeight="1">
      <c r="A1134" s="75">
        <v>1131</v>
      </c>
      <c r="B1134" s="94" t="s">
        <v>2485</v>
      </c>
      <c r="C1134" s="95" t="s">
        <v>6296</v>
      </c>
      <c r="D1134" s="96" t="s">
        <v>6297</v>
      </c>
      <c r="E1134" s="149"/>
      <c r="F1134" s="149"/>
      <c r="G1134" s="98" t="s">
        <v>6298</v>
      </c>
      <c r="H1134" s="98" t="s">
        <v>3417</v>
      </c>
      <c r="I1134" s="99" t="s">
        <v>10471</v>
      </c>
      <c r="J1134" s="100">
        <v>45173</v>
      </c>
      <c r="K1134" s="94"/>
      <c r="L1134" s="116"/>
    </row>
    <row r="1135" spans="1:12" ht="15.75" customHeight="1">
      <c r="A1135" s="84">
        <v>1132</v>
      </c>
      <c r="B1135" s="85" t="s">
        <v>2485</v>
      </c>
      <c r="C1135" s="86" t="s">
        <v>6584</v>
      </c>
      <c r="D1135" s="87" t="s">
        <v>4026</v>
      </c>
      <c r="E1135" s="88"/>
      <c r="F1135" s="88"/>
      <c r="G1135" s="89" t="s">
        <v>4027</v>
      </c>
      <c r="H1135" s="89" t="s">
        <v>4028</v>
      </c>
      <c r="I1135" s="90">
        <v>8800034112023</v>
      </c>
      <c r="J1135" s="91">
        <v>45180</v>
      </c>
      <c r="K1135" s="92"/>
      <c r="L1135" s="93"/>
    </row>
    <row r="1136" spans="1:12" ht="15.75" customHeight="1">
      <c r="A1136" s="75">
        <v>1133</v>
      </c>
      <c r="B1136" s="94" t="s">
        <v>2485</v>
      </c>
      <c r="C1136" s="95" t="s">
        <v>6938</v>
      </c>
      <c r="D1136" s="96" t="s">
        <v>5438</v>
      </c>
      <c r="E1136" s="97"/>
      <c r="F1136" s="97"/>
      <c r="G1136" s="98" t="s">
        <v>5439</v>
      </c>
      <c r="H1136" s="98" t="s">
        <v>3892</v>
      </c>
      <c r="I1136" s="103">
        <v>8800037822023</v>
      </c>
      <c r="J1136" s="100">
        <v>45190</v>
      </c>
      <c r="K1136" s="82"/>
      <c r="L1136" s="116"/>
    </row>
    <row r="1137" spans="1:12" ht="15.75" customHeight="1">
      <c r="A1137" s="84">
        <v>1134</v>
      </c>
      <c r="B1137" s="85" t="s">
        <v>2485</v>
      </c>
      <c r="C1137" s="86" t="s">
        <v>6939</v>
      </c>
      <c r="D1137" s="87" t="s">
        <v>5438</v>
      </c>
      <c r="E1137" s="88"/>
      <c r="F1137" s="88"/>
      <c r="G1137" s="89" t="s">
        <v>5439</v>
      </c>
      <c r="H1137" s="89" t="s">
        <v>3892</v>
      </c>
      <c r="I1137" s="90">
        <v>8800037692023</v>
      </c>
      <c r="J1137" s="91">
        <v>45190</v>
      </c>
      <c r="K1137" s="92"/>
      <c r="L1137" s="93"/>
    </row>
    <row r="1138" spans="1:12" ht="15.75" customHeight="1">
      <c r="A1138" s="75">
        <v>1135</v>
      </c>
      <c r="B1138" s="94" t="s">
        <v>2485</v>
      </c>
      <c r="C1138" s="95" t="s">
        <v>6937</v>
      </c>
      <c r="D1138" s="96" t="s">
        <v>5907</v>
      </c>
      <c r="E1138" s="97"/>
      <c r="F1138" s="97"/>
      <c r="G1138" s="98" t="s">
        <v>5908</v>
      </c>
      <c r="H1138" s="98" t="s">
        <v>3417</v>
      </c>
      <c r="I1138" s="103">
        <v>8800037752023</v>
      </c>
      <c r="J1138" s="100">
        <v>45190</v>
      </c>
      <c r="K1138" s="82"/>
      <c r="L1138" s="116"/>
    </row>
    <row r="1139" spans="1:12" ht="15.75" customHeight="1">
      <c r="A1139" s="84">
        <v>1136</v>
      </c>
      <c r="B1139" s="85" t="s">
        <v>2485</v>
      </c>
      <c r="C1139" s="86" t="s">
        <v>6425</v>
      </c>
      <c r="D1139" s="87" t="s">
        <v>5543</v>
      </c>
      <c r="E1139" s="88"/>
      <c r="F1139" s="88"/>
      <c r="G1139" s="89" t="s">
        <v>5544</v>
      </c>
      <c r="H1139" s="89" t="s">
        <v>3895</v>
      </c>
      <c r="I1139" s="90">
        <v>8800032392023</v>
      </c>
      <c r="J1139" s="91">
        <v>45175</v>
      </c>
      <c r="K1139" s="92"/>
      <c r="L1139" s="93"/>
    </row>
    <row r="1140" spans="1:12" ht="15.75" customHeight="1">
      <c r="A1140" s="75">
        <v>1137</v>
      </c>
      <c r="B1140" s="94" t="s">
        <v>2485</v>
      </c>
      <c r="C1140" s="95" t="s">
        <v>7235</v>
      </c>
      <c r="D1140" s="96" t="s">
        <v>4026</v>
      </c>
      <c r="E1140" s="97"/>
      <c r="F1140" s="97"/>
      <c r="G1140" s="98" t="s">
        <v>4027</v>
      </c>
      <c r="H1140" s="98" t="s">
        <v>4028</v>
      </c>
      <c r="I1140" s="103">
        <v>8800040342023</v>
      </c>
      <c r="J1140" s="100">
        <v>45198</v>
      </c>
      <c r="K1140" s="82"/>
      <c r="L1140" s="116"/>
    </row>
    <row r="1141" spans="1:12" ht="15.75" customHeight="1">
      <c r="A1141" s="84">
        <v>1138</v>
      </c>
      <c r="B1141" s="85" t="s">
        <v>2485</v>
      </c>
      <c r="C1141" s="86" t="s">
        <v>7803</v>
      </c>
      <c r="D1141" s="87" t="s">
        <v>7804</v>
      </c>
      <c r="E1141" s="88"/>
      <c r="F1141" s="88"/>
      <c r="G1141" s="89" t="s">
        <v>7767</v>
      </c>
      <c r="H1141" s="89" t="s">
        <v>3417</v>
      </c>
      <c r="I1141" s="104" t="s">
        <v>10472</v>
      </c>
      <c r="J1141" s="91">
        <v>45225</v>
      </c>
      <c r="K1141" s="85"/>
      <c r="L1141" s="93"/>
    </row>
    <row r="1142" spans="1:12" ht="15.75" customHeight="1">
      <c r="A1142" s="75">
        <v>1139</v>
      </c>
      <c r="B1142" s="94" t="s">
        <v>2485</v>
      </c>
      <c r="C1142" s="95" t="s">
        <v>7805</v>
      </c>
      <c r="D1142" s="96" t="s">
        <v>7806</v>
      </c>
      <c r="E1142" s="149"/>
      <c r="F1142" s="149"/>
      <c r="G1142" s="98" t="s">
        <v>7767</v>
      </c>
      <c r="H1142" s="98" t="s">
        <v>3417</v>
      </c>
      <c r="I1142" s="99" t="s">
        <v>10473</v>
      </c>
      <c r="J1142" s="100">
        <v>45225</v>
      </c>
      <c r="K1142" s="94"/>
      <c r="L1142" s="116"/>
    </row>
    <row r="1143" spans="1:12" ht="15.75" customHeight="1">
      <c r="A1143" s="84">
        <v>1140</v>
      </c>
      <c r="B1143" s="85" t="s">
        <v>2485</v>
      </c>
      <c r="C1143" s="86" t="s">
        <v>7801</v>
      </c>
      <c r="D1143" s="87" t="s">
        <v>7802</v>
      </c>
      <c r="E1143" s="88"/>
      <c r="F1143" s="88"/>
      <c r="G1143" s="89" t="s">
        <v>7767</v>
      </c>
      <c r="H1143" s="89" t="s">
        <v>3417</v>
      </c>
      <c r="I1143" s="90">
        <v>8800045172023</v>
      </c>
      <c r="J1143" s="91">
        <v>45225</v>
      </c>
      <c r="K1143" s="92"/>
      <c r="L1143" s="93"/>
    </row>
    <row r="1144" spans="1:12" ht="15.75" customHeight="1">
      <c r="A1144" s="75">
        <v>1141</v>
      </c>
      <c r="B1144" s="94" t="s">
        <v>2485</v>
      </c>
      <c r="C1144" s="95" t="s">
        <v>7478</v>
      </c>
      <c r="D1144" s="96" t="s">
        <v>4137</v>
      </c>
      <c r="E1144" s="97"/>
      <c r="F1144" s="97"/>
      <c r="G1144" s="98" t="s">
        <v>4138</v>
      </c>
      <c r="H1144" s="98" t="s">
        <v>4028</v>
      </c>
      <c r="I1144" s="103">
        <v>8800041892023</v>
      </c>
      <c r="J1144" s="100">
        <v>45204</v>
      </c>
      <c r="K1144" s="82"/>
      <c r="L1144" s="116"/>
    </row>
    <row r="1145" spans="1:12" ht="15.75" customHeight="1">
      <c r="A1145" s="84">
        <v>1142</v>
      </c>
      <c r="B1145" s="85" t="s">
        <v>2485</v>
      </c>
      <c r="C1145" s="86" t="s">
        <v>7768</v>
      </c>
      <c r="D1145" s="87" t="s">
        <v>7769</v>
      </c>
      <c r="E1145" s="88"/>
      <c r="F1145" s="88"/>
      <c r="G1145" s="89" t="s">
        <v>7767</v>
      </c>
      <c r="H1145" s="89" t="s">
        <v>3417</v>
      </c>
      <c r="I1145" s="90">
        <v>8800044682023</v>
      </c>
      <c r="J1145" s="91">
        <v>45222</v>
      </c>
      <c r="K1145" s="92"/>
      <c r="L1145" s="93"/>
    </row>
    <row r="1146" spans="1:12" ht="15.75" customHeight="1">
      <c r="A1146" s="75">
        <v>1143</v>
      </c>
      <c r="B1146" s="94" t="s">
        <v>2485</v>
      </c>
      <c r="C1146" s="95" t="s">
        <v>5906</v>
      </c>
      <c r="D1146" s="96" t="s">
        <v>5907</v>
      </c>
      <c r="E1146" s="97"/>
      <c r="F1146" s="97"/>
      <c r="G1146" s="98" t="s">
        <v>5908</v>
      </c>
      <c r="H1146" s="98" t="s">
        <v>3417</v>
      </c>
      <c r="I1146" s="103">
        <v>8800028792023</v>
      </c>
      <c r="J1146" s="100">
        <v>45163</v>
      </c>
      <c r="K1146" s="82"/>
      <c r="L1146" s="116"/>
    </row>
    <row r="1147" spans="1:12" ht="15.75" customHeight="1">
      <c r="A1147" s="84">
        <v>1144</v>
      </c>
      <c r="B1147" s="85" t="s">
        <v>2485</v>
      </c>
      <c r="C1147" s="86" t="s">
        <v>6052</v>
      </c>
      <c r="D1147" s="87" t="s">
        <v>4137</v>
      </c>
      <c r="E1147" s="88"/>
      <c r="F1147" s="88"/>
      <c r="G1147" s="89" t="s">
        <v>4138</v>
      </c>
      <c r="H1147" s="89" t="s">
        <v>4028</v>
      </c>
      <c r="I1147" s="90">
        <v>8800029692023</v>
      </c>
      <c r="J1147" s="91">
        <v>45168</v>
      </c>
      <c r="K1147" s="92"/>
      <c r="L1147" s="93"/>
    </row>
    <row r="1148" spans="1:12" ht="15.75" customHeight="1">
      <c r="A1148" s="75">
        <v>1145</v>
      </c>
      <c r="B1148" s="94" t="s">
        <v>2485</v>
      </c>
      <c r="C1148" s="95" t="s">
        <v>5446</v>
      </c>
      <c r="D1148" s="96" t="s">
        <v>5438</v>
      </c>
      <c r="E1148" s="97"/>
      <c r="F1148" s="97"/>
      <c r="G1148" s="98" t="s">
        <v>5439</v>
      </c>
      <c r="H1148" s="98" t="s">
        <v>5440</v>
      </c>
      <c r="I1148" s="103">
        <v>8800025332023</v>
      </c>
      <c r="J1148" s="100">
        <v>45154</v>
      </c>
      <c r="K1148" s="82"/>
      <c r="L1148" s="116"/>
    </row>
    <row r="1149" spans="1:12" ht="15.75" customHeight="1">
      <c r="A1149" s="84">
        <v>1146</v>
      </c>
      <c r="B1149" s="85" t="s">
        <v>2485</v>
      </c>
      <c r="C1149" s="86" t="s">
        <v>5952</v>
      </c>
      <c r="D1149" s="87" t="s">
        <v>5907</v>
      </c>
      <c r="E1149" s="88"/>
      <c r="F1149" s="88"/>
      <c r="G1149" s="89" t="s">
        <v>5908</v>
      </c>
      <c r="H1149" s="89" t="s">
        <v>3417</v>
      </c>
      <c r="I1149" s="104" t="s">
        <v>10474</v>
      </c>
      <c r="J1149" s="91">
        <v>45166</v>
      </c>
      <c r="K1149" s="85"/>
      <c r="L1149" s="93"/>
    </row>
    <row r="1150" spans="1:12" ht="15.75" customHeight="1">
      <c r="A1150" s="75">
        <v>1147</v>
      </c>
      <c r="B1150" s="94" t="s">
        <v>2485</v>
      </c>
      <c r="C1150" s="95" t="s">
        <v>4029</v>
      </c>
      <c r="D1150" s="96" t="s">
        <v>4026</v>
      </c>
      <c r="E1150" s="149"/>
      <c r="F1150" s="149"/>
      <c r="G1150" s="98" t="s">
        <v>4027</v>
      </c>
      <c r="H1150" s="98" t="s">
        <v>4028</v>
      </c>
      <c r="I1150" s="99" t="s">
        <v>10475</v>
      </c>
      <c r="J1150" s="100">
        <v>45134</v>
      </c>
      <c r="K1150" s="94"/>
      <c r="L1150" s="116"/>
    </row>
    <row r="1151" spans="1:12" ht="15.75" customHeight="1">
      <c r="A1151" s="84">
        <v>1148</v>
      </c>
      <c r="B1151" s="85" t="s">
        <v>2485</v>
      </c>
      <c r="C1151" s="86" t="s">
        <v>5445</v>
      </c>
      <c r="D1151" s="87" t="s">
        <v>5438</v>
      </c>
      <c r="E1151" s="88"/>
      <c r="F1151" s="88"/>
      <c r="G1151" s="89" t="s">
        <v>5439</v>
      </c>
      <c r="H1151" s="89" t="s">
        <v>5440</v>
      </c>
      <c r="I1151" s="90">
        <v>8800025322023</v>
      </c>
      <c r="J1151" s="91">
        <v>45154</v>
      </c>
      <c r="K1151" s="92"/>
      <c r="L1151" s="93"/>
    </row>
    <row r="1152" spans="1:12" ht="15.75" customHeight="1">
      <c r="A1152" s="75">
        <v>1149</v>
      </c>
      <c r="B1152" s="94" t="s">
        <v>2485</v>
      </c>
      <c r="C1152" s="95" t="s">
        <v>3893</v>
      </c>
      <c r="D1152" s="96" t="s">
        <v>3894</v>
      </c>
      <c r="E1152" s="97"/>
      <c r="F1152" s="97"/>
      <c r="G1152" s="98" t="s">
        <v>2489</v>
      </c>
      <c r="H1152" s="98" t="s">
        <v>3895</v>
      </c>
      <c r="I1152" s="103">
        <v>8800014352023</v>
      </c>
      <c r="J1152" s="100">
        <v>45132</v>
      </c>
      <c r="K1152" s="82"/>
      <c r="L1152" s="116"/>
    </row>
    <row r="1153" spans="1:12" ht="15.75" customHeight="1">
      <c r="A1153" s="84">
        <v>1150</v>
      </c>
      <c r="B1153" s="85" t="s">
        <v>2485</v>
      </c>
      <c r="C1153" s="86" t="s">
        <v>5441</v>
      </c>
      <c r="D1153" s="87" t="s">
        <v>5438</v>
      </c>
      <c r="E1153" s="88"/>
      <c r="F1153" s="88"/>
      <c r="G1153" s="89" t="s">
        <v>5439</v>
      </c>
      <c r="H1153" s="89" t="s">
        <v>5440</v>
      </c>
      <c r="I1153" s="90">
        <v>8800025302023</v>
      </c>
      <c r="J1153" s="91">
        <v>45154</v>
      </c>
      <c r="K1153" s="92"/>
      <c r="L1153" s="93"/>
    </row>
    <row r="1154" spans="1:12" ht="15.75" customHeight="1">
      <c r="A1154" s="75">
        <v>1151</v>
      </c>
      <c r="B1154" s="94" t="s">
        <v>2485</v>
      </c>
      <c r="C1154" s="95" t="s">
        <v>4872</v>
      </c>
      <c r="D1154" s="96" t="s">
        <v>4873</v>
      </c>
      <c r="E1154" s="97"/>
      <c r="F1154" s="97"/>
      <c r="G1154" s="98" t="s">
        <v>4138</v>
      </c>
      <c r="H1154" s="98" t="s">
        <v>4028</v>
      </c>
      <c r="I1154" s="103">
        <v>8800020982023</v>
      </c>
      <c r="J1154" s="100">
        <v>45142</v>
      </c>
      <c r="K1154" s="82"/>
      <c r="L1154" s="116"/>
    </row>
    <row r="1155" spans="1:12" ht="15.75" customHeight="1">
      <c r="A1155" s="84">
        <v>1152</v>
      </c>
      <c r="B1155" s="85" t="s">
        <v>2485</v>
      </c>
      <c r="C1155" s="86" t="s">
        <v>4962</v>
      </c>
      <c r="D1155" s="87" t="s">
        <v>4026</v>
      </c>
      <c r="E1155" s="88"/>
      <c r="F1155" s="88"/>
      <c r="G1155" s="89" t="s">
        <v>4027</v>
      </c>
      <c r="H1155" s="89" t="s">
        <v>4028</v>
      </c>
      <c r="I1155" s="90">
        <v>8800021592023</v>
      </c>
      <c r="J1155" s="91">
        <v>45145</v>
      </c>
      <c r="K1155" s="92"/>
      <c r="L1155" s="93"/>
    </row>
    <row r="1156" spans="1:12" ht="15.75" customHeight="1">
      <c r="A1156" s="75">
        <v>1153</v>
      </c>
      <c r="B1156" s="94" t="s">
        <v>2485</v>
      </c>
      <c r="C1156" s="95" t="s">
        <v>6048</v>
      </c>
      <c r="D1156" s="96" t="s">
        <v>4137</v>
      </c>
      <c r="E1156" s="97"/>
      <c r="F1156" s="97"/>
      <c r="G1156" s="98" t="s">
        <v>4138</v>
      </c>
      <c r="H1156" s="98" t="s">
        <v>4028</v>
      </c>
      <c r="I1156" s="103">
        <v>8800029652023</v>
      </c>
      <c r="J1156" s="100">
        <v>45168</v>
      </c>
      <c r="K1156" s="82"/>
      <c r="L1156" s="116"/>
    </row>
    <row r="1157" spans="1:12" ht="15.75" customHeight="1">
      <c r="A1157" s="84">
        <v>1154</v>
      </c>
      <c r="B1157" s="85" t="s">
        <v>2485</v>
      </c>
      <c r="C1157" s="86" t="s">
        <v>6241</v>
      </c>
      <c r="D1157" s="87" t="s">
        <v>4137</v>
      </c>
      <c r="E1157" s="88"/>
      <c r="F1157" s="88"/>
      <c r="G1157" s="89" t="s">
        <v>4138</v>
      </c>
      <c r="H1157" s="89" t="s">
        <v>4028</v>
      </c>
      <c r="I1157" s="104" t="s">
        <v>10476</v>
      </c>
      <c r="J1157" s="91">
        <v>45170</v>
      </c>
      <c r="K1157" s="85"/>
      <c r="L1157" s="93"/>
    </row>
    <row r="1158" spans="1:12" ht="15.75" customHeight="1">
      <c r="A1158" s="75">
        <v>1155</v>
      </c>
      <c r="B1158" s="94" t="s">
        <v>2485</v>
      </c>
      <c r="C1158" s="95" t="s">
        <v>5443</v>
      </c>
      <c r="D1158" s="96" t="s">
        <v>4399</v>
      </c>
      <c r="E1158" s="149"/>
      <c r="F1158" s="149"/>
      <c r="G1158" s="98" t="s">
        <v>4400</v>
      </c>
      <c r="H1158" s="98" t="s">
        <v>3892</v>
      </c>
      <c r="I1158" s="99" t="s">
        <v>10477</v>
      </c>
      <c r="J1158" s="100">
        <v>45154</v>
      </c>
      <c r="K1158" s="94"/>
      <c r="L1158" s="116"/>
    </row>
    <row r="1159" spans="1:12" ht="15.75" customHeight="1">
      <c r="A1159" s="84">
        <v>1156</v>
      </c>
      <c r="B1159" s="85" t="s">
        <v>2485</v>
      </c>
      <c r="C1159" s="86" t="s">
        <v>6236</v>
      </c>
      <c r="D1159" s="87" t="s">
        <v>4137</v>
      </c>
      <c r="E1159" s="88"/>
      <c r="F1159" s="88"/>
      <c r="G1159" s="89" t="s">
        <v>4138</v>
      </c>
      <c r="H1159" s="89" t="s">
        <v>4028</v>
      </c>
      <c r="I1159" s="90">
        <v>8800031092023</v>
      </c>
      <c r="J1159" s="91">
        <v>45170</v>
      </c>
      <c r="K1159" s="92"/>
      <c r="L1159" s="93"/>
    </row>
    <row r="1160" spans="1:12" ht="15.75" customHeight="1">
      <c r="A1160" s="75">
        <v>1157</v>
      </c>
      <c r="B1160" s="94" t="s">
        <v>2485</v>
      </c>
      <c r="C1160" s="95" t="s">
        <v>6054</v>
      </c>
      <c r="D1160" s="96" t="s">
        <v>5907</v>
      </c>
      <c r="E1160" s="97"/>
      <c r="F1160" s="97"/>
      <c r="G1160" s="98" t="s">
        <v>5908</v>
      </c>
      <c r="H1160" s="98" t="s">
        <v>3417</v>
      </c>
      <c r="I1160" s="103">
        <v>8800029592023</v>
      </c>
      <c r="J1160" s="100">
        <v>45168</v>
      </c>
      <c r="K1160" s="82"/>
      <c r="L1160" s="116"/>
    </row>
    <row r="1161" spans="1:12" ht="15.75" customHeight="1">
      <c r="A1161" s="84">
        <v>1158</v>
      </c>
      <c r="B1161" s="85" t="s">
        <v>2485</v>
      </c>
      <c r="C1161" s="86" t="s">
        <v>6051</v>
      </c>
      <c r="D1161" s="87" t="s">
        <v>4137</v>
      </c>
      <c r="E1161" s="88"/>
      <c r="F1161" s="88"/>
      <c r="G1161" s="89" t="s">
        <v>4138</v>
      </c>
      <c r="H1161" s="89" t="s">
        <v>4028</v>
      </c>
      <c r="I1161" s="90">
        <v>8800029682023</v>
      </c>
      <c r="J1161" s="91">
        <v>45168</v>
      </c>
      <c r="K1161" s="92"/>
      <c r="L1161" s="93"/>
    </row>
    <row r="1162" spans="1:12" ht="15.75" customHeight="1">
      <c r="A1162" s="75">
        <v>1159</v>
      </c>
      <c r="B1162" s="94" t="s">
        <v>2485</v>
      </c>
      <c r="C1162" s="95" t="s">
        <v>5780</v>
      </c>
      <c r="D1162" s="96" t="s">
        <v>5438</v>
      </c>
      <c r="E1162" s="97"/>
      <c r="F1162" s="97"/>
      <c r="G1162" s="98" t="s">
        <v>5439</v>
      </c>
      <c r="H1162" s="98" t="s">
        <v>5440</v>
      </c>
      <c r="I1162" s="103">
        <v>8800027722023</v>
      </c>
      <c r="J1162" s="100">
        <v>45160</v>
      </c>
      <c r="K1162" s="82"/>
      <c r="L1162" s="116"/>
    </row>
    <row r="1163" spans="1:12" ht="15.75" customHeight="1">
      <c r="A1163" s="84">
        <v>1160</v>
      </c>
      <c r="B1163" s="85" t="s">
        <v>2485</v>
      </c>
      <c r="C1163" s="86" t="s">
        <v>6050</v>
      </c>
      <c r="D1163" s="87" t="s">
        <v>4137</v>
      </c>
      <c r="E1163" s="88"/>
      <c r="F1163" s="88"/>
      <c r="G1163" s="89" t="s">
        <v>4138</v>
      </c>
      <c r="H1163" s="89" t="s">
        <v>4028</v>
      </c>
      <c r="I1163" s="90">
        <v>8800029672023</v>
      </c>
      <c r="J1163" s="91">
        <v>45168</v>
      </c>
      <c r="K1163" s="92"/>
      <c r="L1163" s="93"/>
    </row>
    <row r="1164" spans="1:12" ht="15.75" customHeight="1">
      <c r="A1164" s="75">
        <v>1161</v>
      </c>
      <c r="B1164" s="94" t="s">
        <v>2485</v>
      </c>
      <c r="C1164" s="95" t="s">
        <v>4136</v>
      </c>
      <c r="D1164" s="96" t="s">
        <v>4137</v>
      </c>
      <c r="E1164" s="97"/>
      <c r="F1164" s="97"/>
      <c r="G1164" s="98" t="s">
        <v>4138</v>
      </c>
      <c r="H1164" s="98" t="s">
        <v>4028</v>
      </c>
      <c r="I1164" s="103">
        <v>8800016602023</v>
      </c>
      <c r="J1164" s="100">
        <v>45135</v>
      </c>
      <c r="K1164" s="82"/>
      <c r="L1164" s="116"/>
    </row>
    <row r="1165" spans="1:12" ht="15.75" customHeight="1">
      <c r="A1165" s="84">
        <v>1162</v>
      </c>
      <c r="B1165" s="85" t="s">
        <v>2485</v>
      </c>
      <c r="C1165" s="86" t="s">
        <v>6240</v>
      </c>
      <c r="D1165" s="87" t="s">
        <v>4137</v>
      </c>
      <c r="E1165" s="88"/>
      <c r="F1165" s="88"/>
      <c r="G1165" s="89" t="s">
        <v>4138</v>
      </c>
      <c r="H1165" s="89" t="s">
        <v>4028</v>
      </c>
      <c r="I1165" s="104" t="s">
        <v>10478</v>
      </c>
      <c r="J1165" s="91">
        <v>45170</v>
      </c>
      <c r="K1165" s="85"/>
      <c r="L1165" s="93"/>
    </row>
    <row r="1166" spans="1:12" ht="15.75" customHeight="1">
      <c r="A1166" s="75">
        <v>1163</v>
      </c>
      <c r="B1166" s="94" t="s">
        <v>2485</v>
      </c>
      <c r="C1166" s="95" t="s">
        <v>5541</v>
      </c>
      <c r="D1166" s="96" t="s">
        <v>4026</v>
      </c>
      <c r="E1166" s="149"/>
      <c r="F1166" s="149"/>
      <c r="G1166" s="98" t="s">
        <v>5156</v>
      </c>
      <c r="H1166" s="98" t="s">
        <v>4028</v>
      </c>
      <c r="I1166" s="99" t="s">
        <v>10479</v>
      </c>
      <c r="J1166" s="100">
        <v>45155</v>
      </c>
      <c r="K1166" s="94"/>
      <c r="L1166" s="116"/>
    </row>
    <row r="1167" spans="1:12" ht="15.75" customHeight="1">
      <c r="A1167" s="84">
        <v>1164</v>
      </c>
      <c r="B1167" s="85" t="s">
        <v>2485</v>
      </c>
      <c r="C1167" s="86" t="s">
        <v>4587</v>
      </c>
      <c r="D1167" s="87" t="s">
        <v>4588</v>
      </c>
      <c r="E1167" s="88"/>
      <c r="F1167" s="88"/>
      <c r="G1167" s="89" t="s">
        <v>2489</v>
      </c>
      <c r="H1167" s="89" t="s">
        <v>3895</v>
      </c>
      <c r="I1167" s="90">
        <v>8800019092023</v>
      </c>
      <c r="J1167" s="91">
        <v>45140</v>
      </c>
      <c r="K1167" s="92"/>
      <c r="L1167" s="93"/>
    </row>
    <row r="1168" spans="1:12" ht="15.75" customHeight="1">
      <c r="A1168" s="75">
        <v>1165</v>
      </c>
      <c r="B1168" s="94" t="s">
        <v>2485</v>
      </c>
      <c r="C1168" s="95" t="s">
        <v>6047</v>
      </c>
      <c r="D1168" s="96" t="s">
        <v>4137</v>
      </c>
      <c r="E1168" s="97"/>
      <c r="F1168" s="97"/>
      <c r="G1168" s="98" t="s">
        <v>4138</v>
      </c>
      <c r="H1168" s="98" t="s">
        <v>4028</v>
      </c>
      <c r="I1168" s="103">
        <v>8800029642023</v>
      </c>
      <c r="J1168" s="100">
        <v>45168</v>
      </c>
      <c r="K1168" s="82"/>
      <c r="L1168" s="116"/>
    </row>
    <row r="1169" spans="1:12" ht="15.75" customHeight="1">
      <c r="A1169" s="84">
        <v>1166</v>
      </c>
      <c r="B1169" s="85" t="s">
        <v>2485</v>
      </c>
      <c r="C1169" s="86" t="s">
        <v>5444</v>
      </c>
      <c r="D1169" s="87" t="s">
        <v>5438</v>
      </c>
      <c r="E1169" s="88"/>
      <c r="F1169" s="88"/>
      <c r="G1169" s="89" t="s">
        <v>5439</v>
      </c>
      <c r="H1169" s="89" t="s">
        <v>5440</v>
      </c>
      <c r="I1169" s="90">
        <v>8800025312023</v>
      </c>
      <c r="J1169" s="91">
        <v>45154</v>
      </c>
      <c r="K1169" s="92"/>
      <c r="L1169" s="93"/>
    </row>
    <row r="1170" spans="1:12" ht="15.75" customHeight="1">
      <c r="A1170" s="75">
        <v>1167</v>
      </c>
      <c r="B1170" s="94" t="s">
        <v>2485</v>
      </c>
      <c r="C1170" s="95" t="s">
        <v>6044</v>
      </c>
      <c r="D1170" s="96" t="s">
        <v>5907</v>
      </c>
      <c r="E1170" s="97"/>
      <c r="F1170" s="97"/>
      <c r="G1170" s="98" t="s">
        <v>5908</v>
      </c>
      <c r="H1170" s="98" t="s">
        <v>3417</v>
      </c>
      <c r="I1170" s="103">
        <v>8800029612023</v>
      </c>
      <c r="J1170" s="100">
        <v>45168</v>
      </c>
      <c r="K1170" s="82"/>
      <c r="L1170" s="116"/>
    </row>
    <row r="1171" spans="1:12" ht="15.75" customHeight="1">
      <c r="A1171" s="84">
        <v>1168</v>
      </c>
      <c r="B1171" s="85" t="s">
        <v>2485</v>
      </c>
      <c r="C1171" s="86" t="s">
        <v>5781</v>
      </c>
      <c r="D1171" s="87" t="s">
        <v>5782</v>
      </c>
      <c r="E1171" s="88"/>
      <c r="F1171" s="88"/>
      <c r="G1171" s="89" t="s">
        <v>5783</v>
      </c>
      <c r="H1171" s="89" t="s">
        <v>4028</v>
      </c>
      <c r="I1171" s="90">
        <v>8800027562023</v>
      </c>
      <c r="J1171" s="91">
        <v>45160</v>
      </c>
      <c r="K1171" s="92"/>
      <c r="L1171" s="93"/>
    </row>
    <row r="1172" spans="1:12" ht="15.75" customHeight="1">
      <c r="A1172" s="75">
        <v>1169</v>
      </c>
      <c r="B1172" s="94" t="s">
        <v>2485</v>
      </c>
      <c r="C1172" s="95" t="s">
        <v>5442</v>
      </c>
      <c r="D1172" s="96" t="s">
        <v>3315</v>
      </c>
      <c r="E1172" s="97"/>
      <c r="F1172" s="97"/>
      <c r="G1172" s="98" t="s">
        <v>3316</v>
      </c>
      <c r="H1172" s="98" t="s">
        <v>3317</v>
      </c>
      <c r="I1172" s="103">
        <v>8800025362023</v>
      </c>
      <c r="J1172" s="100">
        <v>45154</v>
      </c>
      <c r="K1172" s="82"/>
      <c r="L1172" s="116"/>
    </row>
    <row r="1173" spans="1:12" ht="15.75" customHeight="1">
      <c r="A1173" s="84">
        <v>1170</v>
      </c>
      <c r="B1173" s="85" t="s">
        <v>2485</v>
      </c>
      <c r="C1173" s="86" t="s">
        <v>3969</v>
      </c>
      <c r="D1173" s="87" t="s">
        <v>3970</v>
      </c>
      <c r="E1173" s="88"/>
      <c r="F1173" s="88"/>
      <c r="G1173" s="89" t="s">
        <v>2489</v>
      </c>
      <c r="H1173" s="89" t="s">
        <v>3895</v>
      </c>
      <c r="I1173" s="104" t="s">
        <v>10480</v>
      </c>
      <c r="J1173" s="91">
        <v>45133</v>
      </c>
      <c r="K1173" s="85"/>
      <c r="L1173" s="93"/>
    </row>
    <row r="1174" spans="1:12" ht="15.75" customHeight="1">
      <c r="A1174" s="75">
        <v>1171</v>
      </c>
      <c r="B1174" s="94" t="s">
        <v>2485</v>
      </c>
      <c r="C1174" s="95" t="s">
        <v>5778</v>
      </c>
      <c r="D1174" s="96" t="s">
        <v>5438</v>
      </c>
      <c r="E1174" s="149"/>
      <c r="F1174" s="149"/>
      <c r="G1174" s="98" t="s">
        <v>5439</v>
      </c>
      <c r="H1174" s="98" t="s">
        <v>5440</v>
      </c>
      <c r="I1174" s="99" t="s">
        <v>10481</v>
      </c>
      <c r="J1174" s="100">
        <v>45160</v>
      </c>
      <c r="K1174" s="94"/>
      <c r="L1174" s="116"/>
    </row>
    <row r="1175" spans="1:12" ht="15.75" customHeight="1">
      <c r="A1175" s="84">
        <v>1172</v>
      </c>
      <c r="B1175" s="85" t="s">
        <v>2485</v>
      </c>
      <c r="C1175" s="86" t="s">
        <v>6421</v>
      </c>
      <c r="D1175" s="87" t="s">
        <v>6422</v>
      </c>
      <c r="E1175" s="88"/>
      <c r="F1175" s="88"/>
      <c r="G1175" s="89" t="s">
        <v>3416</v>
      </c>
      <c r="H1175" s="89" t="s">
        <v>3417</v>
      </c>
      <c r="I1175" s="90">
        <v>8800032712023</v>
      </c>
      <c r="J1175" s="91">
        <v>45175</v>
      </c>
      <c r="K1175" s="92"/>
      <c r="L1175" s="93"/>
    </row>
    <row r="1176" spans="1:12" ht="15.75" customHeight="1">
      <c r="A1176" s="75">
        <v>1173</v>
      </c>
      <c r="B1176" s="94" t="s">
        <v>2485</v>
      </c>
      <c r="C1176" s="95" t="s">
        <v>6237</v>
      </c>
      <c r="D1176" s="96" t="s">
        <v>4137</v>
      </c>
      <c r="E1176" s="97"/>
      <c r="F1176" s="97"/>
      <c r="G1176" s="98" t="s">
        <v>4138</v>
      </c>
      <c r="H1176" s="98" t="s">
        <v>4028</v>
      </c>
      <c r="I1176" s="103">
        <v>8800031042023</v>
      </c>
      <c r="J1176" s="100">
        <v>45170</v>
      </c>
      <c r="K1176" s="82"/>
      <c r="L1176" s="116"/>
    </row>
    <row r="1177" spans="1:12" ht="15.75" customHeight="1">
      <c r="A1177" s="84">
        <v>1174</v>
      </c>
      <c r="B1177" s="85" t="s">
        <v>2485</v>
      </c>
      <c r="C1177" s="86" t="s">
        <v>6049</v>
      </c>
      <c r="D1177" s="87" t="s">
        <v>4137</v>
      </c>
      <c r="E1177" s="88"/>
      <c r="F1177" s="88"/>
      <c r="G1177" s="89" t="s">
        <v>4138</v>
      </c>
      <c r="H1177" s="89" t="s">
        <v>4028</v>
      </c>
      <c r="I1177" s="90">
        <v>8800029662023</v>
      </c>
      <c r="J1177" s="91">
        <v>45168</v>
      </c>
      <c r="K1177" s="92"/>
      <c r="L1177" s="93"/>
    </row>
    <row r="1178" spans="1:12" ht="15.75" customHeight="1">
      <c r="A1178" s="75">
        <v>1175</v>
      </c>
      <c r="B1178" s="94" t="s">
        <v>2485</v>
      </c>
      <c r="C1178" s="95" t="s">
        <v>6239</v>
      </c>
      <c r="D1178" s="96" t="s">
        <v>4137</v>
      </c>
      <c r="E1178" s="97"/>
      <c r="F1178" s="97"/>
      <c r="G1178" s="98" t="s">
        <v>4138</v>
      </c>
      <c r="H1178" s="98" t="s">
        <v>4028</v>
      </c>
      <c r="I1178" s="103">
        <v>8800031192023</v>
      </c>
      <c r="J1178" s="100">
        <v>45170</v>
      </c>
      <c r="K1178" s="82"/>
      <c r="L1178" s="116"/>
    </row>
    <row r="1179" spans="1:12" ht="15.75" customHeight="1">
      <c r="A1179" s="84">
        <v>1176</v>
      </c>
      <c r="B1179" s="85" t="s">
        <v>2485</v>
      </c>
      <c r="C1179" s="86" t="s">
        <v>5678</v>
      </c>
      <c r="D1179" s="87" t="s">
        <v>4026</v>
      </c>
      <c r="E1179" s="88"/>
      <c r="F1179" s="88"/>
      <c r="G1179" s="89" t="s">
        <v>4027</v>
      </c>
      <c r="H1179" s="89" t="s">
        <v>4028</v>
      </c>
      <c r="I1179" s="90">
        <v>8800027002023</v>
      </c>
      <c r="J1179" s="91">
        <v>45159</v>
      </c>
      <c r="K1179" s="92"/>
      <c r="L1179" s="93"/>
    </row>
    <row r="1180" spans="1:12" ht="15.75" customHeight="1">
      <c r="A1180" s="75">
        <v>1177</v>
      </c>
      <c r="B1180" s="94" t="s">
        <v>2485</v>
      </c>
      <c r="C1180" s="95" t="s">
        <v>5777</v>
      </c>
      <c r="D1180" s="96" t="s">
        <v>5438</v>
      </c>
      <c r="E1180" s="97"/>
      <c r="F1180" s="97"/>
      <c r="G1180" s="98" t="s">
        <v>5439</v>
      </c>
      <c r="H1180" s="98" t="s">
        <v>5440</v>
      </c>
      <c r="I1180" s="103">
        <v>8800027622023</v>
      </c>
      <c r="J1180" s="100">
        <v>45160</v>
      </c>
      <c r="K1180" s="82"/>
      <c r="L1180" s="116"/>
    </row>
    <row r="1181" spans="1:12" ht="15.75" customHeight="1">
      <c r="A1181" s="84">
        <v>1178</v>
      </c>
      <c r="B1181" s="85" t="s">
        <v>2485</v>
      </c>
      <c r="C1181" s="86" t="s">
        <v>4871</v>
      </c>
      <c r="D1181" s="87" t="s">
        <v>4026</v>
      </c>
      <c r="E1181" s="88"/>
      <c r="F1181" s="88"/>
      <c r="G1181" s="89" t="s">
        <v>4027</v>
      </c>
      <c r="H1181" s="89" t="s">
        <v>4028</v>
      </c>
      <c r="I1181" s="104" t="s">
        <v>10482</v>
      </c>
      <c r="J1181" s="91">
        <v>45142</v>
      </c>
      <c r="K1181" s="85"/>
      <c r="L1181" s="93"/>
    </row>
    <row r="1182" spans="1:12" ht="15.75" customHeight="1">
      <c r="A1182" s="75">
        <v>1179</v>
      </c>
      <c r="B1182" s="94" t="s">
        <v>2485</v>
      </c>
      <c r="C1182" s="95" t="s">
        <v>5683</v>
      </c>
      <c r="D1182" s="96" t="s">
        <v>4026</v>
      </c>
      <c r="E1182" s="149"/>
      <c r="F1182" s="149"/>
      <c r="G1182" s="98" t="s">
        <v>4027</v>
      </c>
      <c r="H1182" s="98" t="s">
        <v>4028</v>
      </c>
      <c r="I1182" s="99" t="s">
        <v>10483</v>
      </c>
      <c r="J1182" s="100">
        <v>45159</v>
      </c>
      <c r="K1182" s="94"/>
      <c r="L1182" s="116"/>
    </row>
    <row r="1183" spans="1:12" ht="15.75" customHeight="1">
      <c r="A1183" s="84">
        <v>1180</v>
      </c>
      <c r="B1183" s="85" t="s">
        <v>2495</v>
      </c>
      <c r="C1183" s="86" t="s">
        <v>7748</v>
      </c>
      <c r="D1183" s="87" t="s">
        <v>7749</v>
      </c>
      <c r="E1183" s="88"/>
      <c r="F1183" s="88"/>
      <c r="G1183" s="89" t="s">
        <v>7750</v>
      </c>
      <c r="H1183" s="89" t="s">
        <v>3382</v>
      </c>
      <c r="I1183" s="90">
        <v>8800044302023</v>
      </c>
      <c r="J1183" s="91">
        <v>45217</v>
      </c>
      <c r="K1183" s="92"/>
      <c r="L1183" s="93"/>
    </row>
    <row r="1184" spans="1:12" ht="15.75" customHeight="1">
      <c r="A1184" s="75">
        <v>1181</v>
      </c>
      <c r="B1184" s="94" t="s">
        <v>2495</v>
      </c>
      <c r="C1184" s="95" t="s">
        <v>7346</v>
      </c>
      <c r="D1184" s="96" t="s">
        <v>7347</v>
      </c>
      <c r="E1184" s="97"/>
      <c r="F1184" s="97"/>
      <c r="G1184" s="98" t="s">
        <v>5024</v>
      </c>
      <c r="H1184" s="98" t="s">
        <v>3597</v>
      </c>
      <c r="I1184" s="103">
        <v>8800040932023</v>
      </c>
      <c r="J1184" s="100">
        <v>45202</v>
      </c>
      <c r="K1184" s="82"/>
      <c r="L1184" s="116"/>
    </row>
    <row r="1185" spans="1:12" ht="15.75" customHeight="1">
      <c r="A1185" s="84">
        <v>1182</v>
      </c>
      <c r="B1185" s="85" t="s">
        <v>2495</v>
      </c>
      <c r="C1185" s="86" t="s">
        <v>7693</v>
      </c>
      <c r="D1185" s="87" t="s">
        <v>7694</v>
      </c>
      <c r="E1185" s="88"/>
      <c r="F1185" s="88"/>
      <c r="G1185" s="89" t="s">
        <v>5024</v>
      </c>
      <c r="H1185" s="89" t="s">
        <v>3597</v>
      </c>
      <c r="I1185" s="90">
        <v>8800043812023</v>
      </c>
      <c r="J1185" s="91">
        <v>45214</v>
      </c>
      <c r="K1185" s="92"/>
      <c r="L1185" s="93"/>
    </row>
    <row r="1186" spans="1:12" ht="15.75" customHeight="1">
      <c r="A1186" s="75">
        <v>1183</v>
      </c>
      <c r="B1186" s="94" t="s">
        <v>2495</v>
      </c>
      <c r="C1186" s="95" t="s">
        <v>7762</v>
      </c>
      <c r="D1186" s="96" t="s">
        <v>7763</v>
      </c>
      <c r="E1186" s="97"/>
      <c r="F1186" s="97"/>
      <c r="G1186" s="98" t="s">
        <v>3596</v>
      </c>
      <c r="H1186" s="98" t="s">
        <v>3597</v>
      </c>
      <c r="I1186" s="103">
        <v>8800044612023</v>
      </c>
      <c r="J1186" s="100">
        <v>45220</v>
      </c>
      <c r="K1186" s="82"/>
      <c r="L1186" s="116"/>
    </row>
    <row r="1187" spans="1:12" ht="15.75" customHeight="1">
      <c r="A1187" s="84">
        <v>1184</v>
      </c>
      <c r="B1187" s="85" t="s">
        <v>2495</v>
      </c>
      <c r="C1187" s="86" t="s">
        <v>7286</v>
      </c>
      <c r="D1187" s="87" t="s">
        <v>7287</v>
      </c>
      <c r="E1187" s="88"/>
      <c r="F1187" s="88"/>
      <c r="G1187" s="89" t="s">
        <v>6950</v>
      </c>
      <c r="H1187" s="89" t="s">
        <v>5548</v>
      </c>
      <c r="I1187" s="90">
        <v>8800040502023</v>
      </c>
      <c r="J1187" s="91">
        <v>45201</v>
      </c>
      <c r="K1187" s="92"/>
      <c r="L1187" s="93"/>
    </row>
    <row r="1188" spans="1:12" ht="15.75" customHeight="1">
      <c r="A1188" s="75">
        <v>1185</v>
      </c>
      <c r="B1188" s="94" t="s">
        <v>2495</v>
      </c>
      <c r="C1188" s="95" t="s">
        <v>7724</v>
      </c>
      <c r="D1188" s="96" t="s">
        <v>7725</v>
      </c>
      <c r="E1188" s="97"/>
      <c r="F1188" s="97"/>
      <c r="G1188" s="98" t="s">
        <v>7481</v>
      </c>
      <c r="H1188" s="98" t="s">
        <v>4883</v>
      </c>
      <c r="I1188" s="103">
        <v>8800043832023</v>
      </c>
      <c r="J1188" s="100">
        <v>45215</v>
      </c>
      <c r="K1188" s="82"/>
      <c r="L1188" s="116"/>
    </row>
    <row r="1189" spans="1:12" ht="15.75" customHeight="1">
      <c r="A1189" s="84">
        <v>1186</v>
      </c>
      <c r="B1189" s="85" t="s">
        <v>2495</v>
      </c>
      <c r="C1189" s="86" t="s">
        <v>7707</v>
      </c>
      <c r="D1189" s="87" t="s">
        <v>7708</v>
      </c>
      <c r="E1189" s="88"/>
      <c r="F1189" s="88"/>
      <c r="G1189" s="89" t="s">
        <v>7709</v>
      </c>
      <c r="H1189" s="89" t="s">
        <v>4736</v>
      </c>
      <c r="I1189" s="104" t="s">
        <v>10484</v>
      </c>
      <c r="J1189" s="91">
        <v>45215</v>
      </c>
      <c r="K1189" s="85"/>
      <c r="L1189" s="93"/>
    </row>
    <row r="1190" spans="1:12" ht="15.75" customHeight="1">
      <c r="A1190" s="75">
        <v>1187</v>
      </c>
      <c r="B1190" s="94" t="s">
        <v>2495</v>
      </c>
      <c r="C1190" s="95" t="s">
        <v>7484</v>
      </c>
      <c r="D1190" s="96" t="s">
        <v>7485</v>
      </c>
      <c r="E1190" s="149"/>
      <c r="F1190" s="149"/>
      <c r="G1190" s="98" t="s">
        <v>7486</v>
      </c>
      <c r="H1190" s="98" t="s">
        <v>3597</v>
      </c>
      <c r="I1190" s="99" t="s">
        <v>10485</v>
      </c>
      <c r="J1190" s="100">
        <v>45204</v>
      </c>
      <c r="K1190" s="94"/>
      <c r="L1190" s="116"/>
    </row>
    <row r="1191" spans="1:12" ht="15.75" customHeight="1">
      <c r="A1191" s="84">
        <v>1188</v>
      </c>
      <c r="B1191" s="85" t="s">
        <v>2495</v>
      </c>
      <c r="C1191" s="86" t="s">
        <v>7340</v>
      </c>
      <c r="D1191" s="87" t="s">
        <v>7341</v>
      </c>
      <c r="E1191" s="88"/>
      <c r="F1191" s="88"/>
      <c r="G1191" s="89" t="s">
        <v>7335</v>
      </c>
      <c r="H1191" s="89" t="s">
        <v>4736</v>
      </c>
      <c r="I1191" s="90">
        <v>8800040972023</v>
      </c>
      <c r="J1191" s="91">
        <v>45202</v>
      </c>
      <c r="K1191" s="92"/>
      <c r="L1191" s="93"/>
    </row>
    <row r="1192" spans="1:12" ht="15.75" customHeight="1">
      <c r="A1192" s="75">
        <v>1189</v>
      </c>
      <c r="B1192" s="94" t="s">
        <v>2495</v>
      </c>
      <c r="C1192" s="95" t="s">
        <v>7714</v>
      </c>
      <c r="D1192" s="96" t="s">
        <v>7715</v>
      </c>
      <c r="E1192" s="97"/>
      <c r="F1192" s="97"/>
      <c r="G1192" s="98" t="s">
        <v>7709</v>
      </c>
      <c r="H1192" s="98" t="s">
        <v>4736</v>
      </c>
      <c r="I1192" s="103">
        <v>8800043892023</v>
      </c>
      <c r="J1192" s="100">
        <v>45215</v>
      </c>
      <c r="K1192" s="82"/>
      <c r="L1192" s="116"/>
    </row>
    <row r="1193" spans="1:12" ht="15.75" customHeight="1">
      <c r="A1193" s="84">
        <v>1190</v>
      </c>
      <c r="B1193" s="85" t="s">
        <v>2495</v>
      </c>
      <c r="C1193" s="86" t="s">
        <v>7719</v>
      </c>
      <c r="D1193" s="87" t="s">
        <v>7720</v>
      </c>
      <c r="E1193" s="88"/>
      <c r="F1193" s="88"/>
      <c r="G1193" s="89" t="s">
        <v>7709</v>
      </c>
      <c r="H1193" s="89" t="s">
        <v>4736</v>
      </c>
      <c r="I1193" s="90">
        <v>8800044102023</v>
      </c>
      <c r="J1193" s="91">
        <v>45215</v>
      </c>
      <c r="K1193" s="92"/>
      <c r="L1193" s="93"/>
    </row>
    <row r="1194" spans="1:12" ht="15.75" customHeight="1">
      <c r="A1194" s="75">
        <v>1191</v>
      </c>
      <c r="B1194" s="94" t="s">
        <v>2495</v>
      </c>
      <c r="C1194" s="95" t="s">
        <v>7717</v>
      </c>
      <c r="D1194" s="96" t="s">
        <v>7718</v>
      </c>
      <c r="E1194" s="97"/>
      <c r="F1194" s="97"/>
      <c r="G1194" s="98" t="s">
        <v>4929</v>
      </c>
      <c r="H1194" s="98" t="s">
        <v>4883</v>
      </c>
      <c r="I1194" s="103">
        <v>8800044092023</v>
      </c>
      <c r="J1194" s="100">
        <v>45215</v>
      </c>
      <c r="K1194" s="82"/>
      <c r="L1194" s="116"/>
    </row>
    <row r="1195" spans="1:12" ht="15.75" customHeight="1">
      <c r="A1195" s="84">
        <v>1192</v>
      </c>
      <c r="B1195" s="85" t="s">
        <v>2495</v>
      </c>
      <c r="C1195" s="86" t="s">
        <v>3598</v>
      </c>
      <c r="D1195" s="87" t="s">
        <v>3599</v>
      </c>
      <c r="E1195" s="88"/>
      <c r="F1195" s="88"/>
      <c r="G1195" s="89" t="s">
        <v>3600</v>
      </c>
      <c r="H1195" s="89" t="s">
        <v>3597</v>
      </c>
      <c r="I1195" s="90">
        <v>8800012582023</v>
      </c>
      <c r="J1195" s="91">
        <v>45127</v>
      </c>
      <c r="K1195" s="92"/>
      <c r="L1195" s="93"/>
    </row>
    <row r="1196" spans="1:12" ht="15.75" customHeight="1">
      <c r="A1196" s="75">
        <v>1193</v>
      </c>
      <c r="B1196" s="94" t="s">
        <v>2495</v>
      </c>
      <c r="C1196" s="95" t="s">
        <v>4485</v>
      </c>
      <c r="D1196" s="96" t="s">
        <v>4486</v>
      </c>
      <c r="E1196" s="97"/>
      <c r="F1196" s="97"/>
      <c r="G1196" s="98" t="s">
        <v>4480</v>
      </c>
      <c r="H1196" s="98" t="s">
        <v>3597</v>
      </c>
      <c r="I1196" s="103">
        <v>8800018082023</v>
      </c>
      <c r="J1196" s="100">
        <v>45139</v>
      </c>
      <c r="K1196" s="82"/>
      <c r="L1196" s="116"/>
    </row>
    <row r="1197" spans="1:12" ht="15.75" customHeight="1">
      <c r="A1197" s="84">
        <v>1194</v>
      </c>
      <c r="B1197" s="85" t="s">
        <v>2495</v>
      </c>
      <c r="C1197" s="86" t="s">
        <v>5837</v>
      </c>
      <c r="D1197" s="87" t="s">
        <v>5838</v>
      </c>
      <c r="E1197" s="88"/>
      <c r="F1197" s="88"/>
      <c r="G1197" s="89" t="s">
        <v>5839</v>
      </c>
      <c r="H1197" s="89" t="s">
        <v>4736</v>
      </c>
      <c r="I1197" s="104" t="s">
        <v>10486</v>
      </c>
      <c r="J1197" s="91">
        <v>45161</v>
      </c>
      <c r="K1197" s="85"/>
      <c r="L1197" s="93"/>
    </row>
    <row r="1198" spans="1:12" ht="15.75" customHeight="1">
      <c r="A1198" s="75">
        <v>1195</v>
      </c>
      <c r="B1198" s="94" t="s">
        <v>2495</v>
      </c>
      <c r="C1198" s="95" t="s">
        <v>6303</v>
      </c>
      <c r="D1198" s="96" t="s">
        <v>6304</v>
      </c>
      <c r="E1198" s="149"/>
      <c r="F1198" s="149"/>
      <c r="G1198" s="98" t="s">
        <v>6302</v>
      </c>
      <c r="H1198" s="98" t="s">
        <v>4736</v>
      </c>
      <c r="I1198" s="99" t="s">
        <v>10487</v>
      </c>
      <c r="J1198" s="100">
        <v>45173</v>
      </c>
      <c r="K1198" s="94"/>
      <c r="L1198" s="116"/>
    </row>
    <row r="1199" spans="1:12" ht="15.75" customHeight="1">
      <c r="A1199" s="84">
        <v>1196</v>
      </c>
      <c r="B1199" s="85" t="s">
        <v>2495</v>
      </c>
      <c r="C1199" s="86" t="s">
        <v>6088</v>
      </c>
      <c r="D1199" s="87" t="s">
        <v>6089</v>
      </c>
      <c r="E1199" s="88"/>
      <c r="F1199" s="88"/>
      <c r="G1199" s="89" t="s">
        <v>5357</v>
      </c>
      <c r="H1199" s="89" t="s">
        <v>4883</v>
      </c>
      <c r="I1199" s="90">
        <v>8800030162023</v>
      </c>
      <c r="J1199" s="91">
        <v>45169</v>
      </c>
      <c r="K1199" s="92"/>
      <c r="L1199" s="93"/>
    </row>
    <row r="1200" spans="1:12" ht="15.75" customHeight="1">
      <c r="A1200" s="75">
        <v>1197</v>
      </c>
      <c r="B1200" s="94" t="s">
        <v>2495</v>
      </c>
      <c r="C1200" s="95" t="s">
        <v>5684</v>
      </c>
      <c r="D1200" s="96" t="s">
        <v>5685</v>
      </c>
      <c r="E1200" s="97"/>
      <c r="F1200" s="97"/>
      <c r="G1200" s="98" t="s">
        <v>5686</v>
      </c>
      <c r="H1200" s="98" t="s">
        <v>3597</v>
      </c>
      <c r="I1200" s="103">
        <v>8800027212023</v>
      </c>
      <c r="J1200" s="100">
        <v>45159</v>
      </c>
      <c r="K1200" s="82"/>
      <c r="L1200" s="116"/>
    </row>
    <row r="1201" spans="1:12" ht="15.75" customHeight="1">
      <c r="A1201" s="84">
        <v>1198</v>
      </c>
      <c r="B1201" s="85" t="s">
        <v>2495</v>
      </c>
      <c r="C1201" s="86" t="s">
        <v>5613</v>
      </c>
      <c r="D1201" s="87" t="s">
        <v>5614</v>
      </c>
      <c r="E1201" s="88"/>
      <c r="F1201" s="88"/>
      <c r="G1201" s="89" t="s">
        <v>5615</v>
      </c>
      <c r="H1201" s="89" t="s">
        <v>4736</v>
      </c>
      <c r="I1201" s="90">
        <v>8800026332023</v>
      </c>
      <c r="J1201" s="91">
        <v>45156</v>
      </c>
      <c r="K1201" s="92"/>
      <c r="L1201" s="93"/>
    </row>
    <row r="1202" spans="1:12" ht="15.75" customHeight="1">
      <c r="A1202" s="75">
        <v>1199</v>
      </c>
      <c r="B1202" s="94" t="s">
        <v>2495</v>
      </c>
      <c r="C1202" s="95" t="s">
        <v>6090</v>
      </c>
      <c r="D1202" s="96" t="s">
        <v>4490</v>
      </c>
      <c r="E1202" s="97"/>
      <c r="F1202" s="97"/>
      <c r="G1202" s="98" t="s">
        <v>4480</v>
      </c>
      <c r="H1202" s="98" t="s">
        <v>3597</v>
      </c>
      <c r="I1202" s="103">
        <v>8800030462023</v>
      </c>
      <c r="J1202" s="100">
        <v>45169</v>
      </c>
      <c r="K1202" s="82"/>
      <c r="L1202" s="116"/>
    </row>
    <row r="1203" spans="1:12" ht="15.75" customHeight="1">
      <c r="A1203" s="84">
        <v>1200</v>
      </c>
      <c r="B1203" s="85" t="s">
        <v>2495</v>
      </c>
      <c r="C1203" s="86" t="s">
        <v>4594</v>
      </c>
      <c r="D1203" s="87" t="s">
        <v>4595</v>
      </c>
      <c r="E1203" s="88"/>
      <c r="F1203" s="88"/>
      <c r="G1203" s="89" t="s">
        <v>4596</v>
      </c>
      <c r="H1203" s="89" t="s">
        <v>3597</v>
      </c>
      <c r="I1203" s="90">
        <v>8800019002023</v>
      </c>
      <c r="J1203" s="91">
        <v>45140</v>
      </c>
      <c r="K1203" s="92"/>
      <c r="L1203" s="93"/>
    </row>
    <row r="1204" spans="1:12" ht="15.75" customHeight="1">
      <c r="A1204" s="75">
        <v>1201</v>
      </c>
      <c r="B1204" s="94" t="s">
        <v>2495</v>
      </c>
      <c r="C1204" s="95" t="s">
        <v>5689</v>
      </c>
      <c r="D1204" s="96" t="s">
        <v>5690</v>
      </c>
      <c r="E1204" s="97"/>
      <c r="F1204" s="97"/>
      <c r="G1204" s="98" t="s">
        <v>5686</v>
      </c>
      <c r="H1204" s="98" t="s">
        <v>3597</v>
      </c>
      <c r="I1204" s="103">
        <v>8800027232023</v>
      </c>
      <c r="J1204" s="100">
        <v>45159</v>
      </c>
      <c r="K1204" s="82"/>
      <c r="L1204" s="116"/>
    </row>
    <row r="1205" spans="1:12" ht="15.75" customHeight="1">
      <c r="A1205" s="84">
        <v>1202</v>
      </c>
      <c r="B1205" s="85" t="s">
        <v>2495</v>
      </c>
      <c r="C1205" s="86" t="s">
        <v>5355</v>
      </c>
      <c r="D1205" s="87" t="s">
        <v>5356</v>
      </c>
      <c r="E1205" s="88"/>
      <c r="F1205" s="88"/>
      <c r="G1205" s="89" t="s">
        <v>5357</v>
      </c>
      <c r="H1205" s="89" t="s">
        <v>4883</v>
      </c>
      <c r="I1205" s="104" t="s">
        <v>10488</v>
      </c>
      <c r="J1205" s="91">
        <v>45153</v>
      </c>
      <c r="K1205" s="85"/>
      <c r="L1205" s="93"/>
    </row>
    <row r="1206" spans="1:12" ht="15.75" customHeight="1">
      <c r="A1206" s="75">
        <v>1203</v>
      </c>
      <c r="B1206" s="94" t="s">
        <v>2495</v>
      </c>
      <c r="C1206" s="95" t="s">
        <v>5909</v>
      </c>
      <c r="D1206" s="96" t="s">
        <v>5910</v>
      </c>
      <c r="E1206" s="149"/>
      <c r="F1206" s="149"/>
      <c r="G1206" s="98" t="s">
        <v>5839</v>
      </c>
      <c r="H1206" s="98" t="s">
        <v>4736</v>
      </c>
      <c r="I1206" s="99" t="s">
        <v>10489</v>
      </c>
      <c r="J1206" s="100">
        <v>45163</v>
      </c>
      <c r="K1206" s="94"/>
      <c r="L1206" s="116"/>
    </row>
    <row r="1207" spans="1:12" ht="15.75" customHeight="1">
      <c r="A1207" s="84">
        <v>1204</v>
      </c>
      <c r="B1207" s="85" t="s">
        <v>2495</v>
      </c>
      <c r="C1207" s="86" t="s">
        <v>5354</v>
      </c>
      <c r="D1207" s="87" t="s">
        <v>5351</v>
      </c>
      <c r="E1207" s="88"/>
      <c r="F1207" s="88"/>
      <c r="G1207" s="89" t="s">
        <v>5352</v>
      </c>
      <c r="H1207" s="89" t="s">
        <v>3597</v>
      </c>
      <c r="I1207" s="90">
        <v>8800024742023</v>
      </c>
      <c r="J1207" s="91">
        <v>45153</v>
      </c>
      <c r="K1207" s="92"/>
      <c r="L1207" s="93"/>
    </row>
    <row r="1208" spans="1:12" ht="15.75" customHeight="1">
      <c r="A1208" s="75">
        <v>1205</v>
      </c>
      <c r="B1208" s="94" t="s">
        <v>2495</v>
      </c>
      <c r="C1208" s="95" t="s">
        <v>5203</v>
      </c>
      <c r="D1208" s="96" t="s">
        <v>5204</v>
      </c>
      <c r="E1208" s="97"/>
      <c r="F1208" s="97"/>
      <c r="G1208" s="98" t="s">
        <v>5159</v>
      </c>
      <c r="H1208" s="98" t="s">
        <v>4883</v>
      </c>
      <c r="I1208" s="103">
        <v>8800023402023</v>
      </c>
      <c r="J1208" s="100">
        <v>45149</v>
      </c>
      <c r="K1208" s="82"/>
      <c r="L1208" s="116"/>
    </row>
    <row r="1209" spans="1:12" ht="15.75" customHeight="1">
      <c r="A1209" s="84">
        <v>1206</v>
      </c>
      <c r="B1209" s="85" t="s">
        <v>2495</v>
      </c>
      <c r="C1209" s="86" t="s">
        <v>6733</v>
      </c>
      <c r="D1209" s="87" t="s">
        <v>6734</v>
      </c>
      <c r="E1209" s="88"/>
      <c r="F1209" s="88"/>
      <c r="G1209" s="89" t="s">
        <v>6735</v>
      </c>
      <c r="H1209" s="89" t="s">
        <v>6736</v>
      </c>
      <c r="I1209" s="90">
        <v>8800035202023</v>
      </c>
      <c r="J1209" s="91">
        <v>45183</v>
      </c>
      <c r="K1209" s="92"/>
      <c r="L1209" s="93"/>
    </row>
    <row r="1210" spans="1:12" ht="15.75" customHeight="1">
      <c r="A1210" s="75">
        <v>1207</v>
      </c>
      <c r="B1210" s="94" t="s">
        <v>2495</v>
      </c>
      <c r="C1210" s="95" t="s">
        <v>6739</v>
      </c>
      <c r="D1210" s="96" t="s">
        <v>6740</v>
      </c>
      <c r="E1210" s="97"/>
      <c r="F1210" s="97"/>
      <c r="G1210" s="98" t="s">
        <v>6735</v>
      </c>
      <c r="H1210" s="98" t="s">
        <v>6736</v>
      </c>
      <c r="I1210" s="103">
        <v>8800035222023</v>
      </c>
      <c r="J1210" s="100">
        <v>45183</v>
      </c>
      <c r="K1210" s="82"/>
      <c r="L1210" s="116"/>
    </row>
    <row r="1211" spans="1:12" ht="15.75" customHeight="1">
      <c r="A1211" s="84">
        <v>1208</v>
      </c>
      <c r="B1211" s="85" t="s">
        <v>2495</v>
      </c>
      <c r="C1211" s="86" t="s">
        <v>6510</v>
      </c>
      <c r="D1211" s="87" t="s">
        <v>6511</v>
      </c>
      <c r="E1211" s="88"/>
      <c r="F1211" s="88"/>
      <c r="G1211" s="89" t="s">
        <v>3596</v>
      </c>
      <c r="H1211" s="89" t="s">
        <v>3597</v>
      </c>
      <c r="I1211" s="90">
        <v>8800033482023</v>
      </c>
      <c r="J1211" s="91">
        <v>45177</v>
      </c>
      <c r="K1211" s="92"/>
      <c r="L1211" s="93"/>
    </row>
    <row r="1212" spans="1:12" ht="15.75" customHeight="1">
      <c r="A1212" s="75">
        <v>1209</v>
      </c>
      <c r="B1212" s="94" t="s">
        <v>2495</v>
      </c>
      <c r="C1212" s="95" t="s">
        <v>6086</v>
      </c>
      <c r="D1212" s="96" t="s">
        <v>6087</v>
      </c>
      <c r="E1212" s="97"/>
      <c r="F1212" s="97"/>
      <c r="G1212" s="98" t="s">
        <v>5357</v>
      </c>
      <c r="H1212" s="98" t="s">
        <v>4883</v>
      </c>
      <c r="I1212" s="103">
        <v>8800030212023</v>
      </c>
      <c r="J1212" s="100">
        <v>45169</v>
      </c>
      <c r="K1212" s="82"/>
      <c r="L1212" s="116"/>
    </row>
    <row r="1213" spans="1:12" ht="15.75" customHeight="1">
      <c r="A1213" s="84">
        <v>1210</v>
      </c>
      <c r="B1213" s="85" t="s">
        <v>2495</v>
      </c>
      <c r="C1213" s="86" t="s">
        <v>6300</v>
      </c>
      <c r="D1213" s="87" t="s">
        <v>6301</v>
      </c>
      <c r="E1213" s="88"/>
      <c r="F1213" s="88"/>
      <c r="G1213" s="89" t="s">
        <v>6302</v>
      </c>
      <c r="H1213" s="89" t="s">
        <v>4736</v>
      </c>
      <c r="I1213" s="104" t="s">
        <v>10490</v>
      </c>
      <c r="J1213" s="91">
        <v>45173</v>
      </c>
      <c r="K1213" s="85"/>
      <c r="L1213" s="93"/>
    </row>
    <row r="1214" spans="1:12" ht="15.75" customHeight="1">
      <c r="A1214" s="75">
        <v>1211</v>
      </c>
      <c r="B1214" s="94" t="s">
        <v>2495</v>
      </c>
      <c r="C1214" s="95" t="s">
        <v>6693</v>
      </c>
      <c r="D1214" s="96" t="s">
        <v>6691</v>
      </c>
      <c r="E1214" s="149"/>
      <c r="F1214" s="149"/>
      <c r="G1214" s="98" t="s">
        <v>6692</v>
      </c>
      <c r="H1214" s="98" t="s">
        <v>4883</v>
      </c>
      <c r="I1214" s="99" t="s">
        <v>10491</v>
      </c>
      <c r="J1214" s="100">
        <v>45182</v>
      </c>
      <c r="K1214" s="94"/>
      <c r="L1214" s="116"/>
    </row>
    <row r="1215" spans="1:12" ht="15.75" customHeight="1">
      <c r="A1215" s="84">
        <v>1212</v>
      </c>
      <c r="B1215" s="85" t="s">
        <v>2495</v>
      </c>
      <c r="C1215" s="86" t="s">
        <v>6694</v>
      </c>
      <c r="D1215" s="87" t="s">
        <v>6695</v>
      </c>
      <c r="E1215" s="88"/>
      <c r="F1215" s="88"/>
      <c r="G1215" s="89" t="s">
        <v>6692</v>
      </c>
      <c r="H1215" s="89" t="s">
        <v>4883</v>
      </c>
      <c r="I1215" s="90">
        <v>8800035082023</v>
      </c>
      <c r="J1215" s="91">
        <v>45182</v>
      </c>
      <c r="K1215" s="92"/>
      <c r="L1215" s="93"/>
    </row>
    <row r="1216" spans="1:12" ht="15.75" customHeight="1">
      <c r="A1216" s="75">
        <v>1213</v>
      </c>
      <c r="B1216" s="94" t="s">
        <v>2495</v>
      </c>
      <c r="C1216" s="95" t="s">
        <v>6862</v>
      </c>
      <c r="D1216" s="96" t="s">
        <v>6863</v>
      </c>
      <c r="E1216" s="97"/>
      <c r="F1216" s="97"/>
      <c r="G1216" s="98" t="s">
        <v>6861</v>
      </c>
      <c r="H1216" s="98" t="s">
        <v>4883</v>
      </c>
      <c r="I1216" s="103">
        <v>8800036652023</v>
      </c>
      <c r="J1216" s="100">
        <v>45188</v>
      </c>
      <c r="K1216" s="82"/>
      <c r="L1216" s="116"/>
    </row>
    <row r="1217" spans="1:12" ht="15.75" customHeight="1">
      <c r="A1217" s="84">
        <v>1214</v>
      </c>
      <c r="B1217" s="85" t="s">
        <v>2495</v>
      </c>
      <c r="C1217" s="86" t="s">
        <v>6858</v>
      </c>
      <c r="D1217" s="87" t="s">
        <v>6808</v>
      </c>
      <c r="E1217" s="88"/>
      <c r="F1217" s="88"/>
      <c r="G1217" s="89" t="s">
        <v>6809</v>
      </c>
      <c r="H1217" s="89" t="s">
        <v>3597</v>
      </c>
      <c r="I1217" s="90">
        <v>8800036732023</v>
      </c>
      <c r="J1217" s="91">
        <v>45188</v>
      </c>
      <c r="K1217" s="92"/>
      <c r="L1217" s="93"/>
    </row>
    <row r="1218" spans="1:12" ht="15.75" customHeight="1">
      <c r="A1218" s="75">
        <v>1215</v>
      </c>
      <c r="B1218" s="94" t="s">
        <v>2495</v>
      </c>
      <c r="C1218" s="95" t="s">
        <v>6859</v>
      </c>
      <c r="D1218" s="96" t="s">
        <v>6860</v>
      </c>
      <c r="E1218" s="97"/>
      <c r="F1218" s="97"/>
      <c r="G1218" s="98" t="s">
        <v>6861</v>
      </c>
      <c r="H1218" s="98" t="s">
        <v>4883</v>
      </c>
      <c r="I1218" s="103">
        <v>8800036642023</v>
      </c>
      <c r="J1218" s="100">
        <v>45188</v>
      </c>
      <c r="K1218" s="82"/>
      <c r="L1218" s="116"/>
    </row>
    <row r="1219" spans="1:12" ht="15.75" customHeight="1">
      <c r="A1219" s="84">
        <v>1216</v>
      </c>
      <c r="B1219" s="85" t="s">
        <v>2495</v>
      </c>
      <c r="C1219" s="86" t="s">
        <v>6084</v>
      </c>
      <c r="D1219" s="87" t="s">
        <v>6085</v>
      </c>
      <c r="E1219" s="88"/>
      <c r="F1219" s="88"/>
      <c r="G1219" s="89" t="s">
        <v>5357</v>
      </c>
      <c r="H1219" s="89" t="s">
        <v>4883</v>
      </c>
      <c r="I1219" s="90">
        <v>8800030192023</v>
      </c>
      <c r="J1219" s="91">
        <v>45169</v>
      </c>
      <c r="K1219" s="92"/>
      <c r="L1219" s="93"/>
    </row>
    <row r="1220" spans="1:12" ht="15.75" customHeight="1">
      <c r="A1220" s="75">
        <v>1217</v>
      </c>
      <c r="B1220" s="94" t="s">
        <v>2495</v>
      </c>
      <c r="C1220" s="95" t="s">
        <v>6366</v>
      </c>
      <c r="D1220" s="96" t="s">
        <v>6367</v>
      </c>
      <c r="E1220" s="97"/>
      <c r="F1220" s="97"/>
      <c r="G1220" s="98" t="s">
        <v>4735</v>
      </c>
      <c r="H1220" s="98" t="s">
        <v>4736</v>
      </c>
      <c r="I1220" s="103">
        <v>8800032282023</v>
      </c>
      <c r="J1220" s="100">
        <v>45174</v>
      </c>
      <c r="K1220" s="82"/>
      <c r="L1220" s="116"/>
    </row>
    <row r="1221" spans="1:12" ht="15.75" customHeight="1">
      <c r="A1221" s="84">
        <v>1218</v>
      </c>
      <c r="B1221" s="85" t="s">
        <v>2495</v>
      </c>
      <c r="C1221" s="86" t="s">
        <v>6947</v>
      </c>
      <c r="D1221" s="87" t="s">
        <v>4259</v>
      </c>
      <c r="E1221" s="88"/>
      <c r="F1221" s="88"/>
      <c r="G1221" s="89" t="s">
        <v>4477</v>
      </c>
      <c r="H1221" s="89" t="s">
        <v>3382</v>
      </c>
      <c r="I1221" s="104" t="s">
        <v>10492</v>
      </c>
      <c r="J1221" s="91">
        <v>45190</v>
      </c>
      <c r="K1221" s="85"/>
      <c r="L1221" s="93"/>
    </row>
    <row r="1222" spans="1:12" ht="15.75" customHeight="1">
      <c r="A1222" s="75">
        <v>1219</v>
      </c>
      <c r="B1222" s="94" t="s">
        <v>2495</v>
      </c>
      <c r="C1222" s="95" t="s">
        <v>6368</v>
      </c>
      <c r="D1222" s="96" t="s">
        <v>6369</v>
      </c>
      <c r="E1222" s="149"/>
      <c r="F1222" s="149"/>
      <c r="G1222" s="98" t="s">
        <v>4735</v>
      </c>
      <c r="H1222" s="98" t="s">
        <v>4736</v>
      </c>
      <c r="I1222" s="99" t="s">
        <v>10493</v>
      </c>
      <c r="J1222" s="100">
        <v>45174</v>
      </c>
      <c r="K1222" s="94"/>
      <c r="L1222" s="116"/>
    </row>
    <row r="1223" spans="1:12" ht="15.75" customHeight="1">
      <c r="A1223" s="84">
        <v>1220</v>
      </c>
      <c r="B1223" s="85" t="s">
        <v>2495</v>
      </c>
      <c r="C1223" s="86" t="s">
        <v>6690</v>
      </c>
      <c r="D1223" s="87" t="s">
        <v>6691</v>
      </c>
      <c r="E1223" s="88"/>
      <c r="F1223" s="88"/>
      <c r="G1223" s="89" t="s">
        <v>6692</v>
      </c>
      <c r="H1223" s="89" t="s">
        <v>4883</v>
      </c>
      <c r="I1223" s="90">
        <v>8800035072023</v>
      </c>
      <c r="J1223" s="91">
        <v>45182</v>
      </c>
      <c r="K1223" s="92"/>
      <c r="L1223" s="93"/>
    </row>
    <row r="1224" spans="1:12" ht="15.75" customHeight="1">
      <c r="A1224" s="75">
        <v>1221</v>
      </c>
      <c r="B1224" s="94" t="s">
        <v>2495</v>
      </c>
      <c r="C1224" s="95" t="s">
        <v>6807</v>
      </c>
      <c r="D1224" s="96" t="s">
        <v>6808</v>
      </c>
      <c r="E1224" s="97"/>
      <c r="F1224" s="97"/>
      <c r="G1224" s="98" t="s">
        <v>6809</v>
      </c>
      <c r="H1224" s="98" t="s">
        <v>3597</v>
      </c>
      <c r="I1224" s="103">
        <v>8800036242023</v>
      </c>
      <c r="J1224" s="100">
        <v>45187</v>
      </c>
      <c r="K1224" s="82"/>
      <c r="L1224" s="116"/>
    </row>
    <row r="1225" spans="1:12" ht="15.75" customHeight="1">
      <c r="A1225" s="84">
        <v>1222</v>
      </c>
      <c r="B1225" s="85" t="s">
        <v>2495</v>
      </c>
      <c r="C1225" s="86" t="s">
        <v>6864</v>
      </c>
      <c r="D1225" s="87" t="s">
        <v>6865</v>
      </c>
      <c r="E1225" s="88"/>
      <c r="F1225" s="88"/>
      <c r="G1225" s="89" t="s">
        <v>6861</v>
      </c>
      <c r="H1225" s="89" t="s">
        <v>4883</v>
      </c>
      <c r="I1225" s="90">
        <v>8800036662023</v>
      </c>
      <c r="J1225" s="91">
        <v>45188</v>
      </c>
      <c r="K1225" s="92"/>
      <c r="L1225" s="93"/>
    </row>
    <row r="1226" spans="1:12" ht="15.75" customHeight="1">
      <c r="A1226" s="75">
        <v>1223</v>
      </c>
      <c r="B1226" s="94" t="s">
        <v>2495</v>
      </c>
      <c r="C1226" s="95" t="s">
        <v>6866</v>
      </c>
      <c r="D1226" s="96" t="s">
        <v>6867</v>
      </c>
      <c r="E1226" s="97"/>
      <c r="F1226" s="97"/>
      <c r="G1226" s="98" t="s">
        <v>6861</v>
      </c>
      <c r="H1226" s="98" t="s">
        <v>4883</v>
      </c>
      <c r="I1226" s="103">
        <v>8800036672023</v>
      </c>
      <c r="J1226" s="100">
        <v>45188</v>
      </c>
      <c r="K1226" s="82"/>
      <c r="L1226" s="116"/>
    </row>
    <row r="1227" spans="1:12" ht="15.75" customHeight="1">
      <c r="A1227" s="84">
        <v>1224</v>
      </c>
      <c r="B1227" s="85" t="s">
        <v>2495</v>
      </c>
      <c r="C1227" s="86" t="s">
        <v>6305</v>
      </c>
      <c r="D1227" s="87" t="s">
        <v>6306</v>
      </c>
      <c r="E1227" s="88"/>
      <c r="F1227" s="88"/>
      <c r="G1227" s="89" t="s">
        <v>6302</v>
      </c>
      <c r="H1227" s="89" t="s">
        <v>4736</v>
      </c>
      <c r="I1227" s="90">
        <v>8800031612023</v>
      </c>
      <c r="J1227" s="91">
        <v>45173</v>
      </c>
      <c r="K1227" s="92"/>
      <c r="L1227" s="93"/>
    </row>
    <row r="1228" spans="1:12" ht="15.75" customHeight="1">
      <c r="A1228" s="75">
        <v>1225</v>
      </c>
      <c r="B1228" s="94" t="s">
        <v>2495</v>
      </c>
      <c r="C1228" s="95" t="s">
        <v>6940</v>
      </c>
      <c r="D1228" s="96" t="s">
        <v>6941</v>
      </c>
      <c r="E1228" s="97"/>
      <c r="F1228" s="97"/>
      <c r="G1228" s="98" t="s">
        <v>3596</v>
      </c>
      <c r="H1228" s="98" t="s">
        <v>3597</v>
      </c>
      <c r="I1228" s="103">
        <v>8800037512023</v>
      </c>
      <c r="J1228" s="100">
        <v>45190</v>
      </c>
      <c r="K1228" s="82"/>
      <c r="L1228" s="116"/>
    </row>
    <row r="1229" spans="1:12" ht="15.75" customHeight="1">
      <c r="A1229" s="84">
        <v>1226</v>
      </c>
      <c r="B1229" s="85" t="s">
        <v>2495</v>
      </c>
      <c r="C1229" s="86" t="s">
        <v>6942</v>
      </c>
      <c r="D1229" s="87" t="s">
        <v>6943</v>
      </c>
      <c r="E1229" s="88"/>
      <c r="F1229" s="88"/>
      <c r="G1229" s="89" t="s">
        <v>6944</v>
      </c>
      <c r="H1229" s="89" t="s">
        <v>4883</v>
      </c>
      <c r="I1229" s="104" t="s">
        <v>10494</v>
      </c>
      <c r="J1229" s="91">
        <v>45190</v>
      </c>
      <c r="K1229" s="85"/>
      <c r="L1229" s="93"/>
    </row>
    <row r="1230" spans="1:12" ht="15.75" customHeight="1">
      <c r="A1230" s="75">
        <v>1227</v>
      </c>
      <c r="B1230" s="94" t="s">
        <v>2495</v>
      </c>
      <c r="C1230" s="95" t="s">
        <v>7012</v>
      </c>
      <c r="D1230" s="96" t="s">
        <v>7013</v>
      </c>
      <c r="E1230" s="149"/>
      <c r="F1230" s="149"/>
      <c r="G1230" s="98" t="s">
        <v>6950</v>
      </c>
      <c r="H1230" s="98" t="s">
        <v>5548</v>
      </c>
      <c r="I1230" s="99" t="s">
        <v>10495</v>
      </c>
      <c r="J1230" s="100">
        <v>45194</v>
      </c>
      <c r="K1230" s="94"/>
      <c r="L1230" s="116"/>
    </row>
    <row r="1231" spans="1:12" ht="15.75" customHeight="1">
      <c r="A1231" s="84">
        <v>1228</v>
      </c>
      <c r="B1231" s="85" t="s">
        <v>2495</v>
      </c>
      <c r="C1231" s="86" t="s">
        <v>6741</v>
      </c>
      <c r="D1231" s="87" t="s">
        <v>6742</v>
      </c>
      <c r="E1231" s="88"/>
      <c r="F1231" s="88"/>
      <c r="G1231" s="89" t="s">
        <v>6735</v>
      </c>
      <c r="H1231" s="89" t="s">
        <v>6736</v>
      </c>
      <c r="I1231" s="90">
        <v>8800035192023</v>
      </c>
      <c r="J1231" s="91">
        <v>45183</v>
      </c>
      <c r="K1231" s="92"/>
      <c r="L1231" s="93"/>
    </row>
    <row r="1232" spans="1:12" ht="15.75" customHeight="1">
      <c r="A1232" s="75">
        <v>1229</v>
      </c>
      <c r="B1232" s="94" t="s">
        <v>2495</v>
      </c>
      <c r="C1232" s="95" t="s">
        <v>6951</v>
      </c>
      <c r="D1232" s="96" t="s">
        <v>6952</v>
      </c>
      <c r="E1232" s="97"/>
      <c r="F1232" s="97"/>
      <c r="G1232" s="98" t="s">
        <v>3596</v>
      </c>
      <c r="H1232" s="98" t="s">
        <v>3597</v>
      </c>
      <c r="I1232" s="103">
        <v>8800037882023</v>
      </c>
      <c r="J1232" s="100">
        <v>45190</v>
      </c>
      <c r="K1232" s="82"/>
      <c r="L1232" s="116"/>
    </row>
    <row r="1233" spans="1:12" ht="15.75" customHeight="1">
      <c r="A1233" s="84">
        <v>1230</v>
      </c>
      <c r="B1233" s="85" t="s">
        <v>2495</v>
      </c>
      <c r="C1233" s="86" t="s">
        <v>6945</v>
      </c>
      <c r="D1233" s="87" t="s">
        <v>6946</v>
      </c>
      <c r="E1233" s="88"/>
      <c r="F1233" s="88"/>
      <c r="G1233" s="89" t="s">
        <v>6302</v>
      </c>
      <c r="H1233" s="89" t="s">
        <v>4736</v>
      </c>
      <c r="I1233" s="90">
        <v>8800037572023</v>
      </c>
      <c r="J1233" s="91">
        <v>45190</v>
      </c>
      <c r="K1233" s="92"/>
      <c r="L1233" s="93"/>
    </row>
    <row r="1234" spans="1:12" ht="15.75" customHeight="1">
      <c r="A1234" s="75">
        <v>1231</v>
      </c>
      <c r="B1234" s="94" t="s">
        <v>2495</v>
      </c>
      <c r="C1234" s="95" t="s">
        <v>6737</v>
      </c>
      <c r="D1234" s="96" t="s">
        <v>6738</v>
      </c>
      <c r="E1234" s="97"/>
      <c r="F1234" s="97"/>
      <c r="G1234" s="98" t="s">
        <v>6735</v>
      </c>
      <c r="H1234" s="98" t="s">
        <v>6736</v>
      </c>
      <c r="I1234" s="103">
        <v>8800035212023</v>
      </c>
      <c r="J1234" s="100">
        <v>45183</v>
      </c>
      <c r="K1234" s="82"/>
      <c r="L1234" s="116"/>
    </row>
    <row r="1235" spans="1:12" ht="15.75" customHeight="1">
      <c r="A1235" s="84">
        <v>1232</v>
      </c>
      <c r="B1235" s="85" t="s">
        <v>2495</v>
      </c>
      <c r="C1235" s="86" t="s">
        <v>7010</v>
      </c>
      <c r="D1235" s="87" t="s">
        <v>7011</v>
      </c>
      <c r="E1235" s="88"/>
      <c r="F1235" s="88"/>
      <c r="G1235" s="89" t="s">
        <v>6950</v>
      </c>
      <c r="H1235" s="89" t="s">
        <v>5548</v>
      </c>
      <c r="I1235" s="90">
        <v>8800038342023</v>
      </c>
      <c r="J1235" s="91">
        <v>45194</v>
      </c>
      <c r="K1235" s="92"/>
      <c r="L1235" s="93"/>
    </row>
    <row r="1236" spans="1:12" ht="15.75" customHeight="1">
      <c r="A1236" s="75">
        <v>1233</v>
      </c>
      <c r="B1236" s="94" t="s">
        <v>2495</v>
      </c>
      <c r="C1236" s="95" t="s">
        <v>7014</v>
      </c>
      <c r="D1236" s="96" t="s">
        <v>7015</v>
      </c>
      <c r="E1236" s="97"/>
      <c r="F1236" s="97"/>
      <c r="G1236" s="98" t="s">
        <v>6950</v>
      </c>
      <c r="H1236" s="98" t="s">
        <v>5548</v>
      </c>
      <c r="I1236" s="103">
        <v>8800038362023</v>
      </c>
      <c r="J1236" s="100">
        <v>45194</v>
      </c>
      <c r="K1236" s="82"/>
      <c r="L1236" s="116"/>
    </row>
    <row r="1237" spans="1:12" ht="15.75" customHeight="1">
      <c r="A1237" s="84">
        <v>1234</v>
      </c>
      <c r="B1237" s="85" t="s">
        <v>2495</v>
      </c>
      <c r="C1237" s="86" t="s">
        <v>6948</v>
      </c>
      <c r="D1237" s="87" t="s">
        <v>6949</v>
      </c>
      <c r="E1237" s="88"/>
      <c r="F1237" s="88"/>
      <c r="G1237" s="89" t="s">
        <v>6950</v>
      </c>
      <c r="H1237" s="89" t="s">
        <v>5548</v>
      </c>
      <c r="I1237" s="104" t="s">
        <v>10496</v>
      </c>
      <c r="J1237" s="91">
        <v>45190</v>
      </c>
      <c r="K1237" s="85"/>
      <c r="L1237" s="93"/>
    </row>
    <row r="1238" spans="1:12" ht="15.75" customHeight="1">
      <c r="A1238" s="75">
        <v>1235</v>
      </c>
      <c r="B1238" s="94" t="s">
        <v>2495</v>
      </c>
      <c r="C1238" s="95" t="s">
        <v>6998</v>
      </c>
      <c r="D1238" s="96" t="s">
        <v>6999</v>
      </c>
      <c r="E1238" s="149"/>
      <c r="F1238" s="149"/>
      <c r="G1238" s="98" t="s">
        <v>4038</v>
      </c>
      <c r="H1238" s="98" t="s">
        <v>3597</v>
      </c>
      <c r="I1238" s="99" t="s">
        <v>10497</v>
      </c>
      <c r="J1238" s="100">
        <v>45191</v>
      </c>
      <c r="K1238" s="94"/>
      <c r="L1238" s="116"/>
    </row>
    <row r="1239" spans="1:12" ht="15.75" customHeight="1">
      <c r="A1239" s="84">
        <v>1236</v>
      </c>
      <c r="B1239" s="85" t="s">
        <v>2495</v>
      </c>
      <c r="C1239" s="86" t="s">
        <v>7054</v>
      </c>
      <c r="D1239" s="87" t="s">
        <v>7055</v>
      </c>
      <c r="E1239" s="88"/>
      <c r="F1239" s="88"/>
      <c r="G1239" s="89" t="s">
        <v>6950</v>
      </c>
      <c r="H1239" s="89" t="s">
        <v>5548</v>
      </c>
      <c r="I1239" s="90">
        <v>8800038572023</v>
      </c>
      <c r="J1239" s="91">
        <v>45195</v>
      </c>
      <c r="K1239" s="92"/>
      <c r="L1239" s="93"/>
    </row>
    <row r="1240" spans="1:12" ht="15.75" customHeight="1">
      <c r="A1240" s="75">
        <v>1237</v>
      </c>
      <c r="B1240" s="94" t="s">
        <v>2495</v>
      </c>
      <c r="C1240" s="95" t="s">
        <v>7482</v>
      </c>
      <c r="D1240" s="96" t="s">
        <v>7483</v>
      </c>
      <c r="E1240" s="97"/>
      <c r="F1240" s="97"/>
      <c r="G1240" s="98" t="s">
        <v>7481</v>
      </c>
      <c r="H1240" s="98" t="s">
        <v>4883</v>
      </c>
      <c r="I1240" s="103">
        <v>8800042122023</v>
      </c>
      <c r="J1240" s="100">
        <v>45204</v>
      </c>
      <c r="K1240" s="82"/>
      <c r="L1240" s="116"/>
    </row>
    <row r="1241" spans="1:12" ht="15.75" customHeight="1">
      <c r="A1241" s="84">
        <v>1238</v>
      </c>
      <c r="B1241" s="85" t="s">
        <v>2495</v>
      </c>
      <c r="C1241" s="86" t="s">
        <v>7344</v>
      </c>
      <c r="D1241" s="87" t="s">
        <v>7345</v>
      </c>
      <c r="E1241" s="88"/>
      <c r="F1241" s="88"/>
      <c r="G1241" s="89" t="s">
        <v>5024</v>
      </c>
      <c r="H1241" s="89" t="s">
        <v>3597</v>
      </c>
      <c r="I1241" s="90">
        <v>8800040922023</v>
      </c>
      <c r="J1241" s="91">
        <v>45202</v>
      </c>
      <c r="K1241" s="92"/>
      <c r="L1241" s="93"/>
    </row>
    <row r="1242" spans="1:12" ht="15.75" customHeight="1">
      <c r="A1242" s="75">
        <v>1239</v>
      </c>
      <c r="B1242" s="94" t="s">
        <v>2495</v>
      </c>
      <c r="C1242" s="95" t="s">
        <v>7479</v>
      </c>
      <c r="D1242" s="96" t="s">
        <v>7480</v>
      </c>
      <c r="E1242" s="97"/>
      <c r="F1242" s="97"/>
      <c r="G1242" s="98" t="s">
        <v>7481</v>
      </c>
      <c r="H1242" s="98" t="s">
        <v>4883</v>
      </c>
      <c r="I1242" s="103">
        <v>8800042112023</v>
      </c>
      <c r="J1242" s="100">
        <v>45204</v>
      </c>
      <c r="K1242" s="82"/>
      <c r="L1242" s="116"/>
    </row>
    <row r="1243" spans="1:12" ht="15.75" customHeight="1">
      <c r="A1243" s="84">
        <v>1240</v>
      </c>
      <c r="B1243" s="85" t="s">
        <v>2495</v>
      </c>
      <c r="C1243" s="86" t="s">
        <v>7336</v>
      </c>
      <c r="D1243" s="87" t="s">
        <v>7337</v>
      </c>
      <c r="E1243" s="88"/>
      <c r="F1243" s="88"/>
      <c r="G1243" s="89" t="s">
        <v>7335</v>
      </c>
      <c r="H1243" s="89" t="s">
        <v>4736</v>
      </c>
      <c r="I1243" s="90">
        <v>8800040952023</v>
      </c>
      <c r="J1243" s="91">
        <v>45202</v>
      </c>
      <c r="K1243" s="92"/>
      <c r="L1243" s="93"/>
    </row>
    <row r="1244" spans="1:12" ht="15.75" customHeight="1">
      <c r="A1244" s="75">
        <v>1241</v>
      </c>
      <c r="B1244" s="94" t="s">
        <v>2495</v>
      </c>
      <c r="C1244" s="95" t="s">
        <v>7279</v>
      </c>
      <c r="D1244" s="96" t="s">
        <v>7280</v>
      </c>
      <c r="E1244" s="97"/>
      <c r="F1244" s="97"/>
      <c r="G1244" s="98" t="s">
        <v>7281</v>
      </c>
      <c r="H1244" s="98" t="s">
        <v>4736</v>
      </c>
      <c r="I1244" s="103">
        <v>8800040872023</v>
      </c>
      <c r="J1244" s="100">
        <v>45201</v>
      </c>
      <c r="K1244" s="82"/>
      <c r="L1244" s="116"/>
    </row>
    <row r="1245" spans="1:12" ht="15.75" customHeight="1">
      <c r="A1245" s="84">
        <v>1242</v>
      </c>
      <c r="B1245" s="85" t="s">
        <v>2495</v>
      </c>
      <c r="C1245" s="86" t="s">
        <v>7282</v>
      </c>
      <c r="D1245" s="87" t="s">
        <v>7283</v>
      </c>
      <c r="E1245" s="88"/>
      <c r="F1245" s="88"/>
      <c r="G1245" s="89" t="s">
        <v>7281</v>
      </c>
      <c r="H1245" s="89" t="s">
        <v>4736</v>
      </c>
      <c r="I1245" s="104" t="s">
        <v>10498</v>
      </c>
      <c r="J1245" s="91">
        <v>45201</v>
      </c>
      <c r="K1245" s="85"/>
      <c r="L1245" s="93"/>
    </row>
    <row r="1246" spans="1:12" ht="15.75" customHeight="1">
      <c r="A1246" s="75">
        <v>1243</v>
      </c>
      <c r="B1246" s="94" t="s">
        <v>2495</v>
      </c>
      <c r="C1246" s="95" t="s">
        <v>7333</v>
      </c>
      <c r="D1246" s="96" t="s">
        <v>7334</v>
      </c>
      <c r="E1246" s="149"/>
      <c r="F1246" s="149"/>
      <c r="G1246" s="98" t="s">
        <v>7335</v>
      </c>
      <c r="H1246" s="98" t="s">
        <v>4736</v>
      </c>
      <c r="I1246" s="99" t="s">
        <v>10499</v>
      </c>
      <c r="J1246" s="100">
        <v>45202</v>
      </c>
      <c r="K1246" s="94"/>
      <c r="L1246" s="116"/>
    </row>
    <row r="1247" spans="1:12" ht="15.75" customHeight="1">
      <c r="A1247" s="84">
        <v>1244</v>
      </c>
      <c r="B1247" s="85" t="s">
        <v>2495</v>
      </c>
      <c r="C1247" s="86" t="s">
        <v>7338</v>
      </c>
      <c r="D1247" s="87" t="s">
        <v>7339</v>
      </c>
      <c r="E1247" s="88"/>
      <c r="F1247" s="88"/>
      <c r="G1247" s="89" t="s">
        <v>7335</v>
      </c>
      <c r="H1247" s="89" t="s">
        <v>4736</v>
      </c>
      <c r="I1247" s="90">
        <v>8800040962023</v>
      </c>
      <c r="J1247" s="91">
        <v>45202</v>
      </c>
      <c r="K1247" s="92"/>
      <c r="L1247" s="93"/>
    </row>
    <row r="1248" spans="1:12" ht="15.75" customHeight="1">
      <c r="A1248" s="75">
        <v>1245</v>
      </c>
      <c r="B1248" s="94" t="s">
        <v>2495</v>
      </c>
      <c r="C1248" s="95" t="s">
        <v>7342</v>
      </c>
      <c r="D1248" s="96" t="s">
        <v>7343</v>
      </c>
      <c r="E1248" s="97"/>
      <c r="F1248" s="97"/>
      <c r="G1248" s="98" t="s">
        <v>5024</v>
      </c>
      <c r="H1248" s="98" t="s">
        <v>3597</v>
      </c>
      <c r="I1248" s="103">
        <v>8800040902023</v>
      </c>
      <c r="J1248" s="100">
        <v>45202</v>
      </c>
      <c r="K1248" s="82"/>
      <c r="L1248" s="116"/>
    </row>
    <row r="1249" spans="1:12" ht="15.75" customHeight="1">
      <c r="A1249" s="84">
        <v>1246</v>
      </c>
      <c r="B1249" s="85" t="s">
        <v>2495</v>
      </c>
      <c r="C1249" s="86" t="s">
        <v>7712</v>
      </c>
      <c r="D1249" s="87" t="s">
        <v>7713</v>
      </c>
      <c r="E1249" s="88"/>
      <c r="F1249" s="88"/>
      <c r="G1249" s="89" t="s">
        <v>7709</v>
      </c>
      <c r="H1249" s="89" t="s">
        <v>4736</v>
      </c>
      <c r="I1249" s="90">
        <v>8800043882023</v>
      </c>
      <c r="J1249" s="91">
        <v>45215</v>
      </c>
      <c r="K1249" s="92"/>
      <c r="L1249" s="93"/>
    </row>
    <row r="1250" spans="1:12" ht="15.75" customHeight="1">
      <c r="A1250" s="75">
        <v>1247</v>
      </c>
      <c r="B1250" s="94" t="s">
        <v>2495</v>
      </c>
      <c r="C1250" s="95" t="s">
        <v>7710</v>
      </c>
      <c r="D1250" s="96" t="s">
        <v>7711</v>
      </c>
      <c r="E1250" s="97"/>
      <c r="F1250" s="97"/>
      <c r="G1250" s="98" t="s">
        <v>7709</v>
      </c>
      <c r="H1250" s="98" t="s">
        <v>4736</v>
      </c>
      <c r="I1250" s="103">
        <v>8800043862023</v>
      </c>
      <c r="J1250" s="100">
        <v>45215</v>
      </c>
      <c r="K1250" s="82"/>
      <c r="L1250" s="116"/>
    </row>
    <row r="1251" spans="1:12" ht="15.75" customHeight="1">
      <c r="A1251" s="84">
        <v>1248</v>
      </c>
      <c r="B1251" s="85" t="s">
        <v>2495</v>
      </c>
      <c r="C1251" s="86" t="s">
        <v>7721</v>
      </c>
      <c r="D1251" s="87" t="s">
        <v>7722</v>
      </c>
      <c r="E1251" s="88"/>
      <c r="F1251" s="88"/>
      <c r="G1251" s="89" t="s">
        <v>7723</v>
      </c>
      <c r="H1251" s="89" t="s">
        <v>4883</v>
      </c>
      <c r="I1251" s="90">
        <v>8800044082023</v>
      </c>
      <c r="J1251" s="91">
        <v>45215</v>
      </c>
      <c r="K1251" s="92"/>
      <c r="L1251" s="93"/>
    </row>
    <row r="1252" spans="1:12" ht="15.75" customHeight="1">
      <c r="A1252" s="75">
        <v>1249</v>
      </c>
      <c r="B1252" s="94" t="s">
        <v>2495</v>
      </c>
      <c r="C1252" s="95" t="s">
        <v>7726</v>
      </c>
      <c r="D1252" s="96" t="s">
        <v>7727</v>
      </c>
      <c r="E1252" s="97"/>
      <c r="F1252" s="97"/>
      <c r="G1252" s="98" t="s">
        <v>7481</v>
      </c>
      <c r="H1252" s="98" t="s">
        <v>4883</v>
      </c>
      <c r="I1252" s="103">
        <v>8800043842023</v>
      </c>
      <c r="J1252" s="100">
        <v>45215</v>
      </c>
      <c r="K1252" s="82"/>
      <c r="L1252" s="116"/>
    </row>
    <row r="1253" spans="1:12" ht="15.75" customHeight="1">
      <c r="A1253" s="84">
        <v>1250</v>
      </c>
      <c r="B1253" s="85" t="s">
        <v>2495</v>
      </c>
      <c r="C1253" s="86" t="s">
        <v>5077</v>
      </c>
      <c r="D1253" s="87" t="s">
        <v>5078</v>
      </c>
      <c r="E1253" s="88"/>
      <c r="F1253" s="88"/>
      <c r="G1253" s="89" t="s">
        <v>4929</v>
      </c>
      <c r="H1253" s="89" t="s">
        <v>4883</v>
      </c>
      <c r="I1253" s="104" t="s">
        <v>10500</v>
      </c>
      <c r="J1253" s="91">
        <v>45147</v>
      </c>
      <c r="K1253" s="85"/>
      <c r="L1253" s="93"/>
    </row>
    <row r="1254" spans="1:12" ht="15.75" customHeight="1">
      <c r="A1254" s="75">
        <v>1251</v>
      </c>
      <c r="B1254" s="94" t="s">
        <v>2495</v>
      </c>
      <c r="C1254" s="95" t="s">
        <v>5011</v>
      </c>
      <c r="D1254" s="96" t="s">
        <v>5012</v>
      </c>
      <c r="E1254" s="149"/>
      <c r="F1254" s="149"/>
      <c r="G1254" s="98" t="s">
        <v>3973</v>
      </c>
      <c r="H1254" s="98" t="s">
        <v>3382</v>
      </c>
      <c r="I1254" s="99" t="s">
        <v>10501</v>
      </c>
      <c r="J1254" s="100">
        <v>45146</v>
      </c>
      <c r="K1254" s="94"/>
      <c r="L1254" s="116"/>
    </row>
    <row r="1255" spans="1:12" ht="15.75" customHeight="1">
      <c r="A1255" s="84">
        <v>1252</v>
      </c>
      <c r="B1255" s="85" t="s">
        <v>2495</v>
      </c>
      <c r="C1255" s="86" t="s">
        <v>5162</v>
      </c>
      <c r="D1255" s="87" t="s">
        <v>5163</v>
      </c>
      <c r="E1255" s="88"/>
      <c r="F1255" s="88"/>
      <c r="G1255" s="89" t="s">
        <v>5159</v>
      </c>
      <c r="H1255" s="89" t="s">
        <v>4883</v>
      </c>
      <c r="I1255" s="90">
        <v>8800023242023</v>
      </c>
      <c r="J1255" s="91">
        <v>45148</v>
      </c>
      <c r="K1255" s="92"/>
      <c r="L1255" s="93"/>
    </row>
    <row r="1256" spans="1:12" ht="15.75" customHeight="1">
      <c r="A1256" s="75">
        <v>1253</v>
      </c>
      <c r="B1256" s="94" t="s">
        <v>2495</v>
      </c>
      <c r="C1256" s="95" t="s">
        <v>4727</v>
      </c>
      <c r="D1256" s="96" t="s">
        <v>4728</v>
      </c>
      <c r="E1256" s="97"/>
      <c r="F1256" s="97"/>
      <c r="G1256" s="98" t="s">
        <v>4729</v>
      </c>
      <c r="H1256" s="98" t="s">
        <v>3382</v>
      </c>
      <c r="I1256" s="103">
        <v>8800019722023</v>
      </c>
      <c r="J1256" s="100">
        <v>45141</v>
      </c>
      <c r="K1256" s="82"/>
      <c r="L1256" s="116"/>
    </row>
    <row r="1257" spans="1:12" ht="15.75" customHeight="1">
      <c r="A1257" s="84">
        <v>1254</v>
      </c>
      <c r="B1257" s="85" t="s">
        <v>2495</v>
      </c>
      <c r="C1257" s="86" t="s">
        <v>5199</v>
      </c>
      <c r="D1257" s="87" t="s">
        <v>5200</v>
      </c>
      <c r="E1257" s="88"/>
      <c r="F1257" s="88"/>
      <c r="G1257" s="89" t="s">
        <v>5159</v>
      </c>
      <c r="H1257" s="89" t="s">
        <v>4883</v>
      </c>
      <c r="I1257" s="90">
        <v>8800023462023</v>
      </c>
      <c r="J1257" s="91">
        <v>45149</v>
      </c>
      <c r="K1257" s="92"/>
      <c r="L1257" s="93"/>
    </row>
    <row r="1258" spans="1:12" ht="15.75" customHeight="1">
      <c r="A1258" s="75">
        <v>1255</v>
      </c>
      <c r="B1258" s="94" t="s">
        <v>2495</v>
      </c>
      <c r="C1258" s="95" t="s">
        <v>5157</v>
      </c>
      <c r="D1258" s="96" t="s">
        <v>5158</v>
      </c>
      <c r="E1258" s="97"/>
      <c r="F1258" s="97"/>
      <c r="G1258" s="98" t="s">
        <v>5159</v>
      </c>
      <c r="H1258" s="98" t="s">
        <v>4883</v>
      </c>
      <c r="I1258" s="103">
        <v>8800023222023</v>
      </c>
      <c r="J1258" s="100">
        <v>45148</v>
      </c>
      <c r="K1258" s="82"/>
      <c r="L1258" s="116"/>
    </row>
    <row r="1259" spans="1:12" ht="15.75" customHeight="1">
      <c r="A1259" s="84">
        <v>1256</v>
      </c>
      <c r="B1259" s="85" t="s">
        <v>2495</v>
      </c>
      <c r="C1259" s="86" t="s">
        <v>5160</v>
      </c>
      <c r="D1259" s="87" t="s">
        <v>5161</v>
      </c>
      <c r="E1259" s="88"/>
      <c r="F1259" s="88"/>
      <c r="G1259" s="89" t="s">
        <v>5159</v>
      </c>
      <c r="H1259" s="89" t="s">
        <v>4883</v>
      </c>
      <c r="I1259" s="90">
        <v>8800023232023</v>
      </c>
      <c r="J1259" s="91">
        <v>45148</v>
      </c>
      <c r="K1259" s="92"/>
      <c r="L1259" s="93"/>
    </row>
    <row r="1260" spans="1:12" ht="15.75" customHeight="1">
      <c r="A1260" s="75">
        <v>1257</v>
      </c>
      <c r="B1260" s="94" t="s">
        <v>2495</v>
      </c>
      <c r="C1260" s="95" t="s">
        <v>4733</v>
      </c>
      <c r="D1260" s="96" t="s">
        <v>4734</v>
      </c>
      <c r="E1260" s="97"/>
      <c r="F1260" s="97"/>
      <c r="G1260" s="98" t="s">
        <v>4735</v>
      </c>
      <c r="H1260" s="98" t="s">
        <v>4736</v>
      </c>
      <c r="I1260" s="103">
        <v>8800019532023</v>
      </c>
      <c r="J1260" s="100">
        <v>45141</v>
      </c>
      <c r="K1260" s="82"/>
      <c r="L1260" s="116"/>
    </row>
    <row r="1261" spans="1:12" ht="15.75" customHeight="1">
      <c r="A1261" s="84">
        <v>1258</v>
      </c>
      <c r="B1261" s="85" t="s">
        <v>2495</v>
      </c>
      <c r="C1261" s="86" t="s">
        <v>6091</v>
      </c>
      <c r="D1261" s="87" t="s">
        <v>6092</v>
      </c>
      <c r="E1261" s="88"/>
      <c r="F1261" s="88"/>
      <c r="G1261" s="89" t="s">
        <v>5357</v>
      </c>
      <c r="H1261" s="89" t="s">
        <v>4883</v>
      </c>
      <c r="I1261" s="104" t="s">
        <v>10502</v>
      </c>
      <c r="J1261" s="91">
        <v>45169</v>
      </c>
      <c r="K1261" s="85"/>
      <c r="L1261" s="93"/>
    </row>
    <row r="1262" spans="1:12" ht="15.75" customHeight="1">
      <c r="A1262" s="75">
        <v>1259</v>
      </c>
      <c r="B1262" s="94" t="s">
        <v>2495</v>
      </c>
      <c r="C1262" s="95" t="s">
        <v>5911</v>
      </c>
      <c r="D1262" s="96" t="s">
        <v>5912</v>
      </c>
      <c r="E1262" s="149"/>
      <c r="F1262" s="149"/>
      <c r="G1262" s="98" t="s">
        <v>5839</v>
      </c>
      <c r="H1262" s="98" t="s">
        <v>4736</v>
      </c>
      <c r="I1262" s="99" t="s">
        <v>10503</v>
      </c>
      <c r="J1262" s="100">
        <v>45163</v>
      </c>
      <c r="K1262" s="94"/>
      <c r="L1262" s="116"/>
    </row>
    <row r="1263" spans="1:12" ht="15.75" customHeight="1">
      <c r="A1263" s="84">
        <v>1260</v>
      </c>
      <c r="B1263" s="85" t="s">
        <v>2495</v>
      </c>
      <c r="C1263" s="86" t="s">
        <v>3594</v>
      </c>
      <c r="D1263" s="87" t="s">
        <v>3595</v>
      </c>
      <c r="E1263" s="88"/>
      <c r="F1263" s="88"/>
      <c r="G1263" s="89" t="s">
        <v>3596</v>
      </c>
      <c r="H1263" s="89" t="s">
        <v>3597</v>
      </c>
      <c r="I1263" s="90">
        <v>8800012202023</v>
      </c>
      <c r="J1263" s="91">
        <v>45127</v>
      </c>
      <c r="K1263" s="92"/>
      <c r="L1263" s="93"/>
    </row>
    <row r="1264" spans="1:12" ht="15.75" customHeight="1">
      <c r="A1264" s="75">
        <v>1261</v>
      </c>
      <c r="B1264" s="94" t="s">
        <v>2495</v>
      </c>
      <c r="C1264" s="95" t="s">
        <v>5276</v>
      </c>
      <c r="D1264" s="96" t="s">
        <v>5277</v>
      </c>
      <c r="E1264" s="97"/>
      <c r="F1264" s="97"/>
      <c r="G1264" s="98" t="s">
        <v>5278</v>
      </c>
      <c r="H1264" s="98" t="s">
        <v>4736</v>
      </c>
      <c r="I1264" s="103">
        <v>8800024092023</v>
      </c>
      <c r="J1264" s="100">
        <v>45152</v>
      </c>
      <c r="K1264" s="82"/>
      <c r="L1264" s="116"/>
    </row>
    <row r="1265" spans="1:12" ht="15.75" customHeight="1">
      <c r="A1265" s="84">
        <v>1262</v>
      </c>
      <c r="B1265" s="85" t="s">
        <v>2495</v>
      </c>
      <c r="C1265" s="86" t="s">
        <v>5913</v>
      </c>
      <c r="D1265" s="87" t="s">
        <v>5914</v>
      </c>
      <c r="E1265" s="88"/>
      <c r="F1265" s="88"/>
      <c r="G1265" s="89" t="s">
        <v>5839</v>
      </c>
      <c r="H1265" s="89" t="s">
        <v>4736</v>
      </c>
      <c r="I1265" s="90">
        <v>8800028922023</v>
      </c>
      <c r="J1265" s="91">
        <v>45163</v>
      </c>
      <c r="K1265" s="92"/>
      <c r="L1265" s="93"/>
    </row>
    <row r="1266" spans="1:12" ht="15.75" customHeight="1">
      <c r="A1266" s="75">
        <v>1263</v>
      </c>
      <c r="B1266" s="94" t="s">
        <v>2495</v>
      </c>
      <c r="C1266" s="95" t="s">
        <v>5616</v>
      </c>
      <c r="D1266" s="96" t="s">
        <v>5617</v>
      </c>
      <c r="E1266" s="97"/>
      <c r="F1266" s="97"/>
      <c r="G1266" s="98" t="s">
        <v>5159</v>
      </c>
      <c r="H1266" s="98" t="s">
        <v>4883</v>
      </c>
      <c r="I1266" s="103">
        <v>8800026322023</v>
      </c>
      <c r="J1266" s="100">
        <v>45156</v>
      </c>
      <c r="K1266" s="82"/>
      <c r="L1266" s="116"/>
    </row>
    <row r="1267" spans="1:12" ht="15.75" customHeight="1">
      <c r="A1267" s="84">
        <v>1264</v>
      </c>
      <c r="B1267" s="85" t="s">
        <v>2495</v>
      </c>
      <c r="C1267" s="86" t="s">
        <v>4488</v>
      </c>
      <c r="D1267" s="87" t="s">
        <v>4486</v>
      </c>
      <c r="E1267" s="88"/>
      <c r="F1267" s="88"/>
      <c r="G1267" s="89" t="s">
        <v>4480</v>
      </c>
      <c r="H1267" s="89" t="s">
        <v>3597</v>
      </c>
      <c r="I1267" s="90">
        <v>8800018112023</v>
      </c>
      <c r="J1267" s="91">
        <v>45139</v>
      </c>
      <c r="K1267" s="92"/>
      <c r="L1267" s="93"/>
    </row>
    <row r="1268" spans="1:12" ht="15.75" customHeight="1">
      <c r="A1268" s="75">
        <v>1265</v>
      </c>
      <c r="B1268" s="94" t="s">
        <v>2495</v>
      </c>
      <c r="C1268" s="95" t="s">
        <v>4880</v>
      </c>
      <c r="D1268" s="96" t="s">
        <v>4881</v>
      </c>
      <c r="E1268" s="97"/>
      <c r="F1268" s="97"/>
      <c r="G1268" s="98" t="s">
        <v>4882</v>
      </c>
      <c r="H1268" s="98" t="s">
        <v>4883</v>
      </c>
      <c r="I1268" s="103">
        <v>8800021322023</v>
      </c>
      <c r="J1268" s="100">
        <v>45142</v>
      </c>
      <c r="K1268" s="82"/>
      <c r="L1268" s="116"/>
    </row>
    <row r="1269" spans="1:12" ht="15.75" customHeight="1">
      <c r="A1269" s="84">
        <v>1266</v>
      </c>
      <c r="B1269" s="85" t="s">
        <v>2495</v>
      </c>
      <c r="C1269" s="86" t="s">
        <v>4482</v>
      </c>
      <c r="D1269" s="87" t="s">
        <v>4479</v>
      </c>
      <c r="E1269" s="88"/>
      <c r="F1269" s="88"/>
      <c r="G1269" s="89" t="s">
        <v>4480</v>
      </c>
      <c r="H1269" s="89" t="s">
        <v>3597</v>
      </c>
      <c r="I1269" s="104" t="s">
        <v>10504</v>
      </c>
      <c r="J1269" s="91">
        <v>45139</v>
      </c>
      <c r="K1269" s="85"/>
      <c r="L1269" s="93"/>
    </row>
    <row r="1270" spans="1:12" ht="15.75" customHeight="1">
      <c r="A1270" s="75">
        <v>1267</v>
      </c>
      <c r="B1270" s="94" t="s">
        <v>2495</v>
      </c>
      <c r="C1270" s="95" t="s">
        <v>4487</v>
      </c>
      <c r="D1270" s="96" t="s">
        <v>4486</v>
      </c>
      <c r="E1270" s="149"/>
      <c r="F1270" s="149"/>
      <c r="G1270" s="98" t="s">
        <v>4480</v>
      </c>
      <c r="H1270" s="98" t="s">
        <v>3597</v>
      </c>
      <c r="I1270" s="99" t="s">
        <v>10505</v>
      </c>
      <c r="J1270" s="100">
        <v>45139</v>
      </c>
      <c r="K1270" s="94"/>
      <c r="L1270" s="116"/>
    </row>
    <row r="1271" spans="1:12" ht="15.75" customHeight="1">
      <c r="A1271" s="84">
        <v>1268</v>
      </c>
      <c r="B1271" s="85" t="s">
        <v>2495</v>
      </c>
      <c r="C1271" s="86" t="s">
        <v>5840</v>
      </c>
      <c r="D1271" s="87" t="s">
        <v>5841</v>
      </c>
      <c r="E1271" s="88"/>
      <c r="F1271" s="88"/>
      <c r="G1271" s="89" t="s">
        <v>5839</v>
      </c>
      <c r="H1271" s="89" t="s">
        <v>4736</v>
      </c>
      <c r="I1271" s="90">
        <v>8800028392023</v>
      </c>
      <c r="J1271" s="91">
        <v>45161</v>
      </c>
      <c r="K1271" s="92"/>
      <c r="L1271" s="93"/>
    </row>
    <row r="1272" spans="1:12" ht="15.75" customHeight="1">
      <c r="A1272" s="75">
        <v>1269</v>
      </c>
      <c r="B1272" s="94" t="s">
        <v>2495</v>
      </c>
      <c r="C1272" s="95" t="s">
        <v>4481</v>
      </c>
      <c r="D1272" s="96" t="s">
        <v>4479</v>
      </c>
      <c r="E1272" s="97"/>
      <c r="F1272" s="97"/>
      <c r="G1272" s="98" t="s">
        <v>4480</v>
      </c>
      <c r="H1272" s="98" t="s">
        <v>3597</v>
      </c>
      <c r="I1272" s="103">
        <v>8800018472023</v>
      </c>
      <c r="J1272" s="100">
        <v>45139</v>
      </c>
      <c r="K1272" s="82"/>
      <c r="L1272" s="116"/>
    </row>
    <row r="1273" spans="1:12" ht="15.75" customHeight="1">
      <c r="A1273" s="84">
        <v>1270</v>
      </c>
      <c r="B1273" s="85" t="s">
        <v>2495</v>
      </c>
      <c r="C1273" s="86" t="s">
        <v>5549</v>
      </c>
      <c r="D1273" s="87" t="s">
        <v>5550</v>
      </c>
      <c r="E1273" s="88"/>
      <c r="F1273" s="88"/>
      <c r="G1273" s="89" t="s">
        <v>5547</v>
      </c>
      <c r="H1273" s="89" t="s">
        <v>5548</v>
      </c>
      <c r="I1273" s="90">
        <v>8800026202023</v>
      </c>
      <c r="J1273" s="91">
        <v>45155</v>
      </c>
      <c r="K1273" s="92"/>
      <c r="L1273" s="93"/>
    </row>
    <row r="1274" spans="1:12" ht="15.75" customHeight="1">
      <c r="A1274" s="75">
        <v>1271</v>
      </c>
      <c r="B1274" s="94" t="s">
        <v>2495</v>
      </c>
      <c r="C1274" s="95" t="s">
        <v>4139</v>
      </c>
      <c r="D1274" s="96" t="s">
        <v>4140</v>
      </c>
      <c r="E1274" s="97"/>
      <c r="F1274" s="97"/>
      <c r="G1274" s="98" t="s">
        <v>47</v>
      </c>
      <c r="H1274" s="98" t="s">
        <v>2500</v>
      </c>
      <c r="I1274" s="103">
        <v>8800016812023</v>
      </c>
      <c r="J1274" s="100">
        <v>45135</v>
      </c>
      <c r="K1274" s="82"/>
      <c r="L1274" s="116"/>
    </row>
    <row r="1275" spans="1:12" ht="15.75" customHeight="1">
      <c r="A1275" s="84">
        <v>1272</v>
      </c>
      <c r="B1275" s="85" t="s">
        <v>2495</v>
      </c>
      <c r="C1275" s="86" t="s">
        <v>5279</v>
      </c>
      <c r="D1275" s="87" t="s">
        <v>5280</v>
      </c>
      <c r="E1275" s="88"/>
      <c r="F1275" s="88"/>
      <c r="G1275" s="89" t="s">
        <v>5278</v>
      </c>
      <c r="H1275" s="89" t="s">
        <v>4736</v>
      </c>
      <c r="I1275" s="90">
        <v>8800023942023</v>
      </c>
      <c r="J1275" s="91">
        <v>45152</v>
      </c>
      <c r="K1275" s="92"/>
      <c r="L1275" s="93"/>
    </row>
    <row r="1276" spans="1:12" ht="15.75" customHeight="1">
      <c r="A1276" s="75">
        <v>1273</v>
      </c>
      <c r="B1276" s="94" t="s">
        <v>2495</v>
      </c>
      <c r="C1276" s="95" t="s">
        <v>5353</v>
      </c>
      <c r="D1276" s="96" t="s">
        <v>5351</v>
      </c>
      <c r="E1276" s="97"/>
      <c r="F1276" s="97"/>
      <c r="G1276" s="98" t="s">
        <v>5352</v>
      </c>
      <c r="H1276" s="98" t="s">
        <v>3597</v>
      </c>
      <c r="I1276" s="103">
        <v>8800024732023</v>
      </c>
      <c r="J1276" s="100">
        <v>45153</v>
      </c>
      <c r="K1276" s="82"/>
      <c r="L1276" s="116"/>
    </row>
    <row r="1277" spans="1:12" ht="15.75" customHeight="1">
      <c r="A1277" s="84">
        <v>1274</v>
      </c>
      <c r="B1277" s="85" t="s">
        <v>24</v>
      </c>
      <c r="C1277" s="86" t="s">
        <v>6960</v>
      </c>
      <c r="D1277" s="87" t="s">
        <v>5985</v>
      </c>
      <c r="E1277" s="88"/>
      <c r="F1277" s="88"/>
      <c r="G1277" s="89" t="s">
        <v>5986</v>
      </c>
      <c r="H1277" s="89" t="s">
        <v>5987</v>
      </c>
      <c r="I1277" s="104" t="s">
        <v>10506</v>
      </c>
      <c r="J1277" s="91">
        <v>45190</v>
      </c>
      <c r="K1277" s="85"/>
      <c r="L1277" s="93"/>
    </row>
    <row r="1278" spans="1:12" ht="15.75" customHeight="1">
      <c r="A1278" s="75">
        <v>1275</v>
      </c>
      <c r="B1278" s="94" t="s">
        <v>24</v>
      </c>
      <c r="C1278" s="95" t="s">
        <v>5457</v>
      </c>
      <c r="D1278" s="96" t="s">
        <v>5448</v>
      </c>
      <c r="E1278" s="149"/>
      <c r="F1278" s="149"/>
      <c r="G1278" s="98" t="s">
        <v>5458</v>
      </c>
      <c r="H1278" s="98" t="s">
        <v>5450</v>
      </c>
      <c r="I1278" s="99" t="s">
        <v>10507</v>
      </c>
      <c r="J1278" s="100">
        <v>45154</v>
      </c>
      <c r="K1278" s="94"/>
      <c r="L1278" s="116"/>
    </row>
    <row r="1279" spans="1:12" ht="15.75" customHeight="1">
      <c r="A1279" s="84">
        <v>1276</v>
      </c>
      <c r="B1279" s="85" t="s">
        <v>24</v>
      </c>
      <c r="C1279" s="86" t="s">
        <v>5995</v>
      </c>
      <c r="D1279" s="87" t="s">
        <v>5985</v>
      </c>
      <c r="E1279" s="88"/>
      <c r="F1279" s="88"/>
      <c r="G1279" s="89" t="s">
        <v>5989</v>
      </c>
      <c r="H1279" s="89" t="s">
        <v>5987</v>
      </c>
      <c r="I1279" s="90">
        <v>8800029422023</v>
      </c>
      <c r="J1279" s="91">
        <v>45167</v>
      </c>
      <c r="K1279" s="92"/>
      <c r="L1279" s="93"/>
    </row>
    <row r="1280" spans="1:12" ht="15.75" customHeight="1">
      <c r="A1280" s="75">
        <v>1277</v>
      </c>
      <c r="B1280" s="94" t="s">
        <v>24</v>
      </c>
      <c r="C1280" s="95" t="s">
        <v>5990</v>
      </c>
      <c r="D1280" s="96" t="s">
        <v>5985</v>
      </c>
      <c r="E1280" s="97"/>
      <c r="F1280" s="97"/>
      <c r="G1280" s="98" t="s">
        <v>5989</v>
      </c>
      <c r="H1280" s="98" t="s">
        <v>5987</v>
      </c>
      <c r="I1280" s="103">
        <v>8800029502023</v>
      </c>
      <c r="J1280" s="100">
        <v>45167</v>
      </c>
      <c r="K1280" s="82"/>
      <c r="L1280" s="116"/>
    </row>
    <row r="1281" spans="1:12" ht="15.75" customHeight="1">
      <c r="A1281" s="84">
        <v>1278</v>
      </c>
      <c r="B1281" s="85" t="s">
        <v>24</v>
      </c>
      <c r="C1281" s="86" t="s">
        <v>6093</v>
      </c>
      <c r="D1281" s="87" t="s">
        <v>5985</v>
      </c>
      <c r="E1281" s="88"/>
      <c r="F1281" s="88"/>
      <c r="G1281" s="89" t="s">
        <v>5989</v>
      </c>
      <c r="H1281" s="89" t="s">
        <v>5987</v>
      </c>
      <c r="I1281" s="90">
        <v>8800030422023</v>
      </c>
      <c r="J1281" s="91">
        <v>45169</v>
      </c>
      <c r="K1281" s="92"/>
      <c r="L1281" s="93"/>
    </row>
    <row r="1282" spans="1:12" ht="15.75" customHeight="1">
      <c r="A1282" s="75">
        <v>1279</v>
      </c>
      <c r="B1282" s="94" t="s">
        <v>24</v>
      </c>
      <c r="C1282" s="95" t="s">
        <v>5996</v>
      </c>
      <c r="D1282" s="96" t="s">
        <v>5985</v>
      </c>
      <c r="E1282" s="97"/>
      <c r="F1282" s="97"/>
      <c r="G1282" s="98" t="s">
        <v>5986</v>
      </c>
      <c r="H1282" s="98" t="s">
        <v>5987</v>
      </c>
      <c r="I1282" s="103">
        <v>8800029222023</v>
      </c>
      <c r="J1282" s="100">
        <v>45167</v>
      </c>
      <c r="K1282" s="82"/>
      <c r="L1282" s="116"/>
    </row>
    <row r="1283" spans="1:12" ht="15.75" customHeight="1">
      <c r="A1283" s="84">
        <v>1280</v>
      </c>
      <c r="B1283" s="85" t="s">
        <v>24</v>
      </c>
      <c r="C1283" s="86" t="s">
        <v>6056</v>
      </c>
      <c r="D1283" s="87" t="s">
        <v>5985</v>
      </c>
      <c r="E1283" s="88"/>
      <c r="F1283" s="88"/>
      <c r="G1283" s="89" t="s">
        <v>5989</v>
      </c>
      <c r="H1283" s="89" t="s">
        <v>5987</v>
      </c>
      <c r="I1283" s="90">
        <v>8800029872023</v>
      </c>
      <c r="J1283" s="91">
        <v>45168</v>
      </c>
      <c r="K1283" s="92"/>
      <c r="L1283" s="93"/>
    </row>
    <row r="1284" spans="1:12" ht="15.75" customHeight="1">
      <c r="A1284" s="75">
        <v>1281</v>
      </c>
      <c r="B1284" s="94" t="s">
        <v>24</v>
      </c>
      <c r="C1284" s="95" t="s">
        <v>5455</v>
      </c>
      <c r="D1284" s="96" t="s">
        <v>5448</v>
      </c>
      <c r="E1284" s="97"/>
      <c r="F1284" s="97"/>
      <c r="G1284" s="98" t="s">
        <v>5456</v>
      </c>
      <c r="H1284" s="98" t="s">
        <v>5450</v>
      </c>
      <c r="I1284" s="103">
        <v>8800024892023</v>
      </c>
      <c r="J1284" s="100">
        <v>45154</v>
      </c>
      <c r="K1284" s="82"/>
      <c r="L1284" s="116"/>
    </row>
    <row r="1285" spans="1:12" ht="15.75" customHeight="1">
      <c r="A1285" s="84">
        <v>1282</v>
      </c>
      <c r="B1285" s="85" t="s">
        <v>24</v>
      </c>
      <c r="C1285" s="86" t="s">
        <v>6310</v>
      </c>
      <c r="D1285" s="87" t="s">
        <v>5985</v>
      </c>
      <c r="E1285" s="88"/>
      <c r="F1285" s="88"/>
      <c r="G1285" s="89" t="s">
        <v>5986</v>
      </c>
      <c r="H1285" s="89" t="s">
        <v>5987</v>
      </c>
      <c r="I1285" s="104" t="s">
        <v>10508</v>
      </c>
      <c r="J1285" s="91">
        <v>45173</v>
      </c>
      <c r="K1285" s="85"/>
      <c r="L1285" s="93"/>
    </row>
    <row r="1286" spans="1:12" ht="15.75" customHeight="1">
      <c r="A1286" s="75">
        <v>1283</v>
      </c>
      <c r="B1286" s="94" t="s">
        <v>24</v>
      </c>
      <c r="C1286" s="95" t="s">
        <v>5451</v>
      </c>
      <c r="D1286" s="96" t="s">
        <v>5448</v>
      </c>
      <c r="E1286" s="149"/>
      <c r="F1286" s="149"/>
      <c r="G1286" s="98" t="s">
        <v>5452</v>
      </c>
      <c r="H1286" s="98" t="s">
        <v>5450</v>
      </c>
      <c r="I1286" s="99" t="s">
        <v>10509</v>
      </c>
      <c r="J1286" s="100">
        <v>45154</v>
      </c>
      <c r="K1286" s="94"/>
      <c r="L1286" s="116"/>
    </row>
    <row r="1287" spans="1:12" ht="15.75" customHeight="1">
      <c r="A1287" s="84">
        <v>1284</v>
      </c>
      <c r="B1287" s="85" t="s">
        <v>24</v>
      </c>
      <c r="C1287" s="86" t="s">
        <v>6314</v>
      </c>
      <c r="D1287" s="87" t="s">
        <v>5985</v>
      </c>
      <c r="E1287" s="88"/>
      <c r="F1287" s="88"/>
      <c r="G1287" s="89" t="s">
        <v>5986</v>
      </c>
      <c r="H1287" s="89" t="s">
        <v>5987</v>
      </c>
      <c r="I1287" s="90">
        <v>8800031852023</v>
      </c>
      <c r="J1287" s="91">
        <v>45173</v>
      </c>
      <c r="K1287" s="92"/>
      <c r="L1287" s="93"/>
    </row>
    <row r="1288" spans="1:12" ht="15.75" customHeight="1">
      <c r="A1288" s="75">
        <v>1285</v>
      </c>
      <c r="B1288" s="94" t="s">
        <v>24</v>
      </c>
      <c r="C1288" s="95" t="s">
        <v>6309</v>
      </c>
      <c r="D1288" s="96" t="s">
        <v>5985</v>
      </c>
      <c r="E1288" s="97"/>
      <c r="F1288" s="97"/>
      <c r="G1288" s="98" t="s">
        <v>5986</v>
      </c>
      <c r="H1288" s="98" t="s">
        <v>5987</v>
      </c>
      <c r="I1288" s="103">
        <v>8800031792023</v>
      </c>
      <c r="J1288" s="100">
        <v>45173</v>
      </c>
      <c r="K1288" s="82"/>
      <c r="L1288" s="116"/>
    </row>
    <row r="1289" spans="1:12" ht="15.75" customHeight="1">
      <c r="A1289" s="84">
        <v>1286</v>
      </c>
      <c r="B1289" s="85" t="s">
        <v>24</v>
      </c>
      <c r="C1289" s="86" t="s">
        <v>6370</v>
      </c>
      <c r="D1289" s="87" t="s">
        <v>5985</v>
      </c>
      <c r="E1289" s="88"/>
      <c r="F1289" s="88"/>
      <c r="G1289" s="89" t="s">
        <v>5986</v>
      </c>
      <c r="H1289" s="89" t="s">
        <v>5987</v>
      </c>
      <c r="I1289" s="90">
        <v>8800031992023</v>
      </c>
      <c r="J1289" s="91">
        <v>45174</v>
      </c>
      <c r="K1289" s="92"/>
      <c r="L1289" s="93"/>
    </row>
    <row r="1290" spans="1:12" ht="15.75" customHeight="1">
      <c r="A1290" s="75">
        <v>1287</v>
      </c>
      <c r="B1290" s="94" t="s">
        <v>24</v>
      </c>
      <c r="C1290" s="95" t="s">
        <v>5459</v>
      </c>
      <c r="D1290" s="96" t="s">
        <v>5448</v>
      </c>
      <c r="E1290" s="97"/>
      <c r="F1290" s="97"/>
      <c r="G1290" s="98" t="s">
        <v>5460</v>
      </c>
      <c r="H1290" s="98" t="s">
        <v>5450</v>
      </c>
      <c r="I1290" s="103">
        <v>8800025552023</v>
      </c>
      <c r="J1290" s="100">
        <v>45154</v>
      </c>
      <c r="K1290" s="82"/>
      <c r="L1290" s="116"/>
    </row>
    <row r="1291" spans="1:12" ht="15.75" customHeight="1">
      <c r="A1291" s="84">
        <v>1288</v>
      </c>
      <c r="B1291" s="85" t="s">
        <v>24</v>
      </c>
      <c r="C1291" s="86" t="s">
        <v>6243</v>
      </c>
      <c r="D1291" s="87" t="s">
        <v>5985</v>
      </c>
      <c r="E1291" s="88"/>
      <c r="F1291" s="88"/>
      <c r="G1291" s="89" t="s">
        <v>5989</v>
      </c>
      <c r="H1291" s="89" t="s">
        <v>5987</v>
      </c>
      <c r="I1291" s="90">
        <v>8800030932023</v>
      </c>
      <c r="J1291" s="91">
        <v>45170</v>
      </c>
      <c r="K1291" s="92"/>
      <c r="L1291" s="93"/>
    </row>
    <row r="1292" spans="1:12" ht="15.75" customHeight="1">
      <c r="A1292" s="75">
        <v>1289</v>
      </c>
      <c r="B1292" s="94" t="s">
        <v>24</v>
      </c>
      <c r="C1292" s="95" t="s">
        <v>6311</v>
      </c>
      <c r="D1292" s="96" t="s">
        <v>5985</v>
      </c>
      <c r="E1292" s="97"/>
      <c r="F1292" s="97"/>
      <c r="G1292" s="98" t="s">
        <v>5986</v>
      </c>
      <c r="H1292" s="98" t="s">
        <v>5987</v>
      </c>
      <c r="I1292" s="103">
        <v>8800031822023</v>
      </c>
      <c r="J1292" s="100">
        <v>45173</v>
      </c>
      <c r="K1292" s="82"/>
      <c r="L1292" s="116"/>
    </row>
    <row r="1293" spans="1:12" ht="15.75" customHeight="1">
      <c r="A1293" s="84">
        <v>1290</v>
      </c>
      <c r="B1293" s="85" t="s">
        <v>24</v>
      </c>
      <c r="C1293" s="86" t="s">
        <v>6244</v>
      </c>
      <c r="D1293" s="87" t="s">
        <v>5985</v>
      </c>
      <c r="E1293" s="88"/>
      <c r="F1293" s="88"/>
      <c r="G1293" s="89" t="s">
        <v>5989</v>
      </c>
      <c r="H1293" s="89" t="s">
        <v>5987</v>
      </c>
      <c r="I1293" s="104" t="s">
        <v>10510</v>
      </c>
      <c r="J1293" s="91">
        <v>45170</v>
      </c>
      <c r="K1293" s="85"/>
      <c r="L1293" s="93"/>
    </row>
    <row r="1294" spans="1:12" ht="15.75" customHeight="1">
      <c r="A1294" s="75">
        <v>1291</v>
      </c>
      <c r="B1294" s="94" t="s">
        <v>24</v>
      </c>
      <c r="C1294" s="95" t="s">
        <v>5453</v>
      </c>
      <c r="D1294" s="96" t="s">
        <v>5448</v>
      </c>
      <c r="E1294" s="149"/>
      <c r="F1294" s="149"/>
      <c r="G1294" s="98" t="s">
        <v>5454</v>
      </c>
      <c r="H1294" s="98" t="s">
        <v>5450</v>
      </c>
      <c r="I1294" s="99" t="s">
        <v>10511</v>
      </c>
      <c r="J1294" s="100">
        <v>45154</v>
      </c>
      <c r="K1294" s="94"/>
      <c r="L1294" s="116"/>
    </row>
    <row r="1295" spans="1:12" ht="15.75" customHeight="1">
      <c r="A1295" s="84">
        <v>1292</v>
      </c>
      <c r="B1295" s="85" t="s">
        <v>24</v>
      </c>
      <c r="C1295" s="86" t="s">
        <v>6308</v>
      </c>
      <c r="D1295" s="87" t="s">
        <v>5985</v>
      </c>
      <c r="E1295" s="88"/>
      <c r="F1295" s="88"/>
      <c r="G1295" s="89" t="s">
        <v>5986</v>
      </c>
      <c r="H1295" s="89" t="s">
        <v>5987</v>
      </c>
      <c r="I1295" s="90">
        <v>8800031782023</v>
      </c>
      <c r="J1295" s="91">
        <v>45173</v>
      </c>
      <c r="K1295" s="92"/>
      <c r="L1295" s="93"/>
    </row>
    <row r="1296" spans="1:12" ht="15.75" customHeight="1">
      <c r="A1296" s="75">
        <v>1293</v>
      </c>
      <c r="B1296" s="94" t="s">
        <v>24</v>
      </c>
      <c r="C1296" s="95" t="s">
        <v>5994</v>
      </c>
      <c r="D1296" s="96" t="s">
        <v>5985</v>
      </c>
      <c r="E1296" s="97"/>
      <c r="F1296" s="97"/>
      <c r="G1296" s="98" t="s">
        <v>5989</v>
      </c>
      <c r="H1296" s="98" t="s">
        <v>5987</v>
      </c>
      <c r="I1296" s="103">
        <v>8800029362023</v>
      </c>
      <c r="J1296" s="100">
        <v>45167</v>
      </c>
      <c r="K1296" s="82"/>
      <c r="L1296" s="116"/>
    </row>
    <row r="1297" spans="1:12" ht="15.75" customHeight="1">
      <c r="A1297" s="84">
        <v>1294</v>
      </c>
      <c r="B1297" s="85" t="s">
        <v>24</v>
      </c>
      <c r="C1297" s="86" t="s">
        <v>5988</v>
      </c>
      <c r="D1297" s="87" t="s">
        <v>5985</v>
      </c>
      <c r="E1297" s="88"/>
      <c r="F1297" s="88"/>
      <c r="G1297" s="89" t="s">
        <v>5989</v>
      </c>
      <c r="H1297" s="89" t="s">
        <v>5987</v>
      </c>
      <c r="I1297" s="90">
        <v>8800029482023</v>
      </c>
      <c r="J1297" s="91">
        <v>45167</v>
      </c>
      <c r="K1297" s="92"/>
      <c r="L1297" s="93"/>
    </row>
    <row r="1298" spans="1:12" ht="15.75" customHeight="1">
      <c r="A1298" s="75">
        <v>1295</v>
      </c>
      <c r="B1298" s="94" t="s">
        <v>24</v>
      </c>
      <c r="C1298" s="95" t="s">
        <v>6055</v>
      </c>
      <c r="D1298" s="96" t="s">
        <v>5985</v>
      </c>
      <c r="E1298" s="97"/>
      <c r="F1298" s="97"/>
      <c r="G1298" s="98" t="s">
        <v>5989</v>
      </c>
      <c r="H1298" s="98" t="s">
        <v>5987</v>
      </c>
      <c r="I1298" s="103">
        <v>8800029812023</v>
      </c>
      <c r="J1298" s="100">
        <v>45168</v>
      </c>
      <c r="K1298" s="82"/>
      <c r="L1298" s="116"/>
    </row>
    <row r="1299" spans="1:12" ht="15.75" customHeight="1">
      <c r="A1299" s="84">
        <v>1296</v>
      </c>
      <c r="B1299" s="85" t="s">
        <v>24</v>
      </c>
      <c r="C1299" s="86" t="s">
        <v>6312</v>
      </c>
      <c r="D1299" s="87" t="s">
        <v>5985</v>
      </c>
      <c r="E1299" s="88"/>
      <c r="F1299" s="88"/>
      <c r="G1299" s="89" t="s">
        <v>5986</v>
      </c>
      <c r="H1299" s="89" t="s">
        <v>5987</v>
      </c>
      <c r="I1299" s="90">
        <v>8800031832023</v>
      </c>
      <c r="J1299" s="91">
        <v>45173</v>
      </c>
      <c r="K1299" s="92"/>
      <c r="L1299" s="93"/>
    </row>
    <row r="1300" spans="1:12" ht="15.75" customHeight="1">
      <c r="A1300" s="75">
        <v>1297</v>
      </c>
      <c r="B1300" s="94" t="s">
        <v>24</v>
      </c>
      <c r="C1300" s="95" t="s">
        <v>6307</v>
      </c>
      <c r="D1300" s="96" t="s">
        <v>5985</v>
      </c>
      <c r="E1300" s="97"/>
      <c r="F1300" s="97"/>
      <c r="G1300" s="98" t="s">
        <v>5986</v>
      </c>
      <c r="H1300" s="98" t="s">
        <v>5987</v>
      </c>
      <c r="I1300" s="103">
        <v>8800031772023</v>
      </c>
      <c r="J1300" s="100">
        <v>45173</v>
      </c>
      <c r="K1300" s="82"/>
      <c r="L1300" s="116"/>
    </row>
    <row r="1301" spans="1:12" ht="15.75" customHeight="1">
      <c r="A1301" s="84">
        <v>1298</v>
      </c>
      <c r="B1301" s="85" t="s">
        <v>24</v>
      </c>
      <c r="C1301" s="86" t="s">
        <v>6057</v>
      </c>
      <c r="D1301" s="87" t="s">
        <v>5985</v>
      </c>
      <c r="E1301" s="88"/>
      <c r="F1301" s="88"/>
      <c r="G1301" s="89" t="s">
        <v>5989</v>
      </c>
      <c r="H1301" s="89" t="s">
        <v>5987</v>
      </c>
      <c r="I1301" s="104" t="s">
        <v>10512</v>
      </c>
      <c r="J1301" s="91">
        <v>45168</v>
      </c>
      <c r="K1301" s="85"/>
      <c r="L1301" s="93"/>
    </row>
    <row r="1302" spans="1:12" ht="15.75" customHeight="1">
      <c r="A1302" s="75">
        <v>1299</v>
      </c>
      <c r="B1302" s="94" t="s">
        <v>24</v>
      </c>
      <c r="C1302" s="95" t="s">
        <v>6810</v>
      </c>
      <c r="D1302" s="96" t="s">
        <v>5985</v>
      </c>
      <c r="E1302" s="149"/>
      <c r="F1302" s="149"/>
      <c r="G1302" s="98" t="s">
        <v>5989</v>
      </c>
      <c r="H1302" s="98" t="s">
        <v>5987</v>
      </c>
      <c r="I1302" s="99" t="s">
        <v>10513</v>
      </c>
      <c r="J1302" s="100">
        <v>45187</v>
      </c>
      <c r="K1302" s="94"/>
      <c r="L1302" s="116"/>
    </row>
    <row r="1303" spans="1:12" ht="15.75" customHeight="1">
      <c r="A1303" s="84">
        <v>1300</v>
      </c>
      <c r="B1303" s="85" t="s">
        <v>24</v>
      </c>
      <c r="C1303" s="86" t="s">
        <v>6874</v>
      </c>
      <c r="D1303" s="87" t="s">
        <v>5985</v>
      </c>
      <c r="E1303" s="88"/>
      <c r="F1303" s="88"/>
      <c r="G1303" s="89" t="s">
        <v>5989</v>
      </c>
      <c r="H1303" s="89" t="s">
        <v>5987</v>
      </c>
      <c r="I1303" s="90">
        <v>8800036572023</v>
      </c>
      <c r="J1303" s="91">
        <v>45188</v>
      </c>
      <c r="K1303" s="92"/>
      <c r="L1303" s="93"/>
    </row>
    <row r="1304" spans="1:12" ht="15.75" customHeight="1">
      <c r="A1304" s="75">
        <v>1301</v>
      </c>
      <c r="B1304" s="94" t="s">
        <v>24</v>
      </c>
      <c r="C1304" s="95" t="s">
        <v>6957</v>
      </c>
      <c r="D1304" s="96" t="s">
        <v>5985</v>
      </c>
      <c r="E1304" s="97"/>
      <c r="F1304" s="97"/>
      <c r="G1304" s="98" t="s">
        <v>5986</v>
      </c>
      <c r="H1304" s="98" t="s">
        <v>5987</v>
      </c>
      <c r="I1304" s="103">
        <v>8800037632023</v>
      </c>
      <c r="J1304" s="100">
        <v>45190</v>
      </c>
      <c r="K1304" s="82"/>
      <c r="L1304" s="116"/>
    </row>
    <row r="1305" spans="1:12" ht="15.75" customHeight="1">
      <c r="A1305" s="84">
        <v>1302</v>
      </c>
      <c r="B1305" s="85" t="s">
        <v>24</v>
      </c>
      <c r="C1305" s="86" t="s">
        <v>6955</v>
      </c>
      <c r="D1305" s="87" t="s">
        <v>5985</v>
      </c>
      <c r="E1305" s="88"/>
      <c r="F1305" s="88"/>
      <c r="G1305" s="89" t="s">
        <v>5986</v>
      </c>
      <c r="H1305" s="89" t="s">
        <v>5987</v>
      </c>
      <c r="I1305" s="90">
        <v>8800037612023</v>
      </c>
      <c r="J1305" s="91">
        <v>45190</v>
      </c>
      <c r="K1305" s="92"/>
      <c r="L1305" s="93"/>
    </row>
    <row r="1306" spans="1:12" ht="15.75" customHeight="1">
      <c r="A1306" s="75">
        <v>1303</v>
      </c>
      <c r="B1306" s="94" t="s">
        <v>24</v>
      </c>
      <c r="C1306" s="95" t="s">
        <v>6760</v>
      </c>
      <c r="D1306" s="96" t="s">
        <v>5985</v>
      </c>
      <c r="E1306" s="97"/>
      <c r="F1306" s="97"/>
      <c r="G1306" s="98" t="s">
        <v>5986</v>
      </c>
      <c r="H1306" s="98" t="s">
        <v>5987</v>
      </c>
      <c r="I1306" s="103">
        <v>8800035702023</v>
      </c>
      <c r="J1306" s="100">
        <v>45184</v>
      </c>
      <c r="K1306" s="82"/>
      <c r="L1306" s="116"/>
    </row>
    <row r="1307" spans="1:12" ht="15.75" customHeight="1">
      <c r="A1307" s="84">
        <v>1304</v>
      </c>
      <c r="B1307" s="85" t="s">
        <v>24</v>
      </c>
      <c r="C1307" s="86" t="s">
        <v>6812</v>
      </c>
      <c r="D1307" s="87" t="s">
        <v>5985</v>
      </c>
      <c r="E1307" s="88"/>
      <c r="F1307" s="88"/>
      <c r="G1307" s="89" t="s">
        <v>5989</v>
      </c>
      <c r="H1307" s="89" t="s">
        <v>5987</v>
      </c>
      <c r="I1307" s="90">
        <v>8800036112023</v>
      </c>
      <c r="J1307" s="91">
        <v>45187</v>
      </c>
      <c r="K1307" s="92"/>
      <c r="L1307" s="93"/>
    </row>
    <row r="1308" spans="1:12" ht="15.75" customHeight="1">
      <c r="A1308" s="75">
        <v>1305</v>
      </c>
      <c r="B1308" s="94" t="s">
        <v>24</v>
      </c>
      <c r="C1308" s="95" t="s">
        <v>6815</v>
      </c>
      <c r="D1308" s="96" t="s">
        <v>5985</v>
      </c>
      <c r="E1308" s="97"/>
      <c r="F1308" s="97"/>
      <c r="G1308" s="98" t="s">
        <v>5989</v>
      </c>
      <c r="H1308" s="98" t="s">
        <v>5987</v>
      </c>
      <c r="I1308" s="103">
        <v>8800036012023</v>
      </c>
      <c r="J1308" s="100">
        <v>45187</v>
      </c>
      <c r="K1308" s="82"/>
      <c r="L1308" s="116"/>
    </row>
    <row r="1309" spans="1:12" ht="15.75" customHeight="1">
      <c r="A1309" s="84">
        <v>1306</v>
      </c>
      <c r="B1309" s="85" t="s">
        <v>24</v>
      </c>
      <c r="C1309" s="86" t="s">
        <v>5991</v>
      </c>
      <c r="D1309" s="87" t="s">
        <v>5985</v>
      </c>
      <c r="E1309" s="88"/>
      <c r="F1309" s="88"/>
      <c r="G1309" s="89" t="s">
        <v>5986</v>
      </c>
      <c r="H1309" s="89" t="s">
        <v>5987</v>
      </c>
      <c r="I1309" s="104" t="s">
        <v>10514</v>
      </c>
      <c r="J1309" s="91">
        <v>45167</v>
      </c>
      <c r="K1309" s="85"/>
      <c r="L1309" s="93"/>
    </row>
    <row r="1310" spans="1:12" ht="15.75" customHeight="1">
      <c r="A1310" s="75">
        <v>1307</v>
      </c>
      <c r="B1310" s="94" t="s">
        <v>24</v>
      </c>
      <c r="C1310" s="95" t="s">
        <v>6870</v>
      </c>
      <c r="D1310" s="96" t="s">
        <v>5985</v>
      </c>
      <c r="E1310" s="149"/>
      <c r="F1310" s="149"/>
      <c r="G1310" s="98" t="s">
        <v>5989</v>
      </c>
      <c r="H1310" s="98" t="s">
        <v>5987</v>
      </c>
      <c r="I1310" s="99" t="s">
        <v>10515</v>
      </c>
      <c r="J1310" s="100">
        <v>45188</v>
      </c>
      <c r="K1310" s="94"/>
      <c r="L1310" s="116"/>
    </row>
    <row r="1311" spans="1:12" ht="15.75" customHeight="1">
      <c r="A1311" s="84">
        <v>1308</v>
      </c>
      <c r="B1311" s="85" t="s">
        <v>24</v>
      </c>
      <c r="C1311" s="86" t="s">
        <v>6761</v>
      </c>
      <c r="D1311" s="87" t="s">
        <v>5985</v>
      </c>
      <c r="E1311" s="88"/>
      <c r="F1311" s="88"/>
      <c r="G1311" s="89" t="s">
        <v>5986</v>
      </c>
      <c r="H1311" s="89" t="s">
        <v>5987</v>
      </c>
      <c r="I1311" s="90">
        <v>8800035672023</v>
      </c>
      <c r="J1311" s="91">
        <v>45184</v>
      </c>
      <c r="K1311" s="92"/>
      <c r="L1311" s="93"/>
    </row>
    <row r="1312" spans="1:12" ht="15.75" customHeight="1">
      <c r="A1312" s="75">
        <v>1309</v>
      </c>
      <c r="B1312" s="94" t="s">
        <v>24</v>
      </c>
      <c r="C1312" s="95" t="s">
        <v>6868</v>
      </c>
      <c r="D1312" s="96" t="s">
        <v>5985</v>
      </c>
      <c r="E1312" s="97"/>
      <c r="F1312" s="97"/>
      <c r="G1312" s="98" t="s">
        <v>5989</v>
      </c>
      <c r="H1312" s="98" t="s">
        <v>5987</v>
      </c>
      <c r="I1312" s="103">
        <v>8800036612023</v>
      </c>
      <c r="J1312" s="100">
        <v>45188</v>
      </c>
      <c r="K1312" s="82"/>
      <c r="L1312" s="116"/>
    </row>
    <row r="1313" spans="1:12" ht="15.75" customHeight="1">
      <c r="A1313" s="84">
        <v>1310</v>
      </c>
      <c r="B1313" s="85" t="s">
        <v>24</v>
      </c>
      <c r="C1313" s="86" t="s">
        <v>6313</v>
      </c>
      <c r="D1313" s="87" t="s">
        <v>5985</v>
      </c>
      <c r="E1313" s="88"/>
      <c r="F1313" s="88"/>
      <c r="G1313" s="89" t="s">
        <v>5986</v>
      </c>
      <c r="H1313" s="89" t="s">
        <v>5987</v>
      </c>
      <c r="I1313" s="90">
        <v>8800031842023</v>
      </c>
      <c r="J1313" s="91">
        <v>45173</v>
      </c>
      <c r="K1313" s="92"/>
      <c r="L1313" s="93"/>
    </row>
    <row r="1314" spans="1:12" ht="15.75" customHeight="1">
      <c r="A1314" s="75">
        <v>1311</v>
      </c>
      <c r="B1314" s="94" t="s">
        <v>24</v>
      </c>
      <c r="C1314" s="95" t="s">
        <v>6315</v>
      </c>
      <c r="D1314" s="96" t="s">
        <v>5985</v>
      </c>
      <c r="E1314" s="97"/>
      <c r="F1314" s="97"/>
      <c r="G1314" s="98" t="s">
        <v>5986</v>
      </c>
      <c r="H1314" s="98" t="s">
        <v>5987</v>
      </c>
      <c r="I1314" s="103">
        <v>8800031862023</v>
      </c>
      <c r="J1314" s="100">
        <v>45173</v>
      </c>
      <c r="K1314" s="82"/>
      <c r="L1314" s="116"/>
    </row>
    <row r="1315" spans="1:12" ht="15.75" customHeight="1">
      <c r="A1315" s="84">
        <v>1312</v>
      </c>
      <c r="B1315" s="85" t="s">
        <v>24</v>
      </c>
      <c r="C1315" s="86" t="s">
        <v>5992</v>
      </c>
      <c r="D1315" s="87" t="s">
        <v>5985</v>
      </c>
      <c r="E1315" s="88"/>
      <c r="F1315" s="88"/>
      <c r="G1315" s="89" t="s">
        <v>5986</v>
      </c>
      <c r="H1315" s="89" t="s">
        <v>5987</v>
      </c>
      <c r="I1315" s="90">
        <v>8800029342023</v>
      </c>
      <c r="J1315" s="91">
        <v>45167</v>
      </c>
      <c r="K1315" s="92"/>
      <c r="L1315" s="93"/>
    </row>
    <row r="1316" spans="1:12" ht="15.75" customHeight="1">
      <c r="A1316" s="75">
        <v>1313</v>
      </c>
      <c r="B1316" s="94" t="s">
        <v>24</v>
      </c>
      <c r="C1316" s="95" t="s">
        <v>6956</v>
      </c>
      <c r="D1316" s="96" t="s">
        <v>5985</v>
      </c>
      <c r="E1316" s="97"/>
      <c r="F1316" s="97"/>
      <c r="G1316" s="98" t="s">
        <v>5986</v>
      </c>
      <c r="H1316" s="98" t="s">
        <v>5987</v>
      </c>
      <c r="I1316" s="103">
        <v>8800037622023</v>
      </c>
      <c r="J1316" s="100">
        <v>45190</v>
      </c>
      <c r="K1316" s="82"/>
      <c r="L1316" s="116"/>
    </row>
    <row r="1317" spans="1:12" ht="15.75" customHeight="1">
      <c r="A1317" s="84">
        <v>1314</v>
      </c>
      <c r="B1317" s="85" t="s">
        <v>24</v>
      </c>
      <c r="C1317" s="86" t="s">
        <v>6962</v>
      </c>
      <c r="D1317" s="87" t="s">
        <v>5985</v>
      </c>
      <c r="E1317" s="88"/>
      <c r="F1317" s="88"/>
      <c r="G1317" s="89" t="s">
        <v>5986</v>
      </c>
      <c r="H1317" s="89" t="s">
        <v>5987</v>
      </c>
      <c r="I1317" s="104" t="s">
        <v>10516</v>
      </c>
      <c r="J1317" s="91">
        <v>45190</v>
      </c>
      <c r="K1317" s="85"/>
      <c r="L1317" s="93"/>
    </row>
    <row r="1318" spans="1:12" ht="15.75" customHeight="1">
      <c r="A1318" s="75">
        <v>1315</v>
      </c>
      <c r="B1318" s="94" t="s">
        <v>24</v>
      </c>
      <c r="C1318" s="95" t="s">
        <v>6958</v>
      </c>
      <c r="D1318" s="96" t="s">
        <v>5985</v>
      </c>
      <c r="E1318" s="149"/>
      <c r="F1318" s="149"/>
      <c r="G1318" s="98" t="s">
        <v>5986</v>
      </c>
      <c r="H1318" s="98" t="s">
        <v>5987</v>
      </c>
      <c r="I1318" s="99" t="s">
        <v>10517</v>
      </c>
      <c r="J1318" s="100">
        <v>45190</v>
      </c>
      <c r="K1318" s="94"/>
      <c r="L1318" s="116"/>
    </row>
    <row r="1319" spans="1:12" ht="15.75" customHeight="1">
      <c r="A1319" s="84">
        <v>1316</v>
      </c>
      <c r="B1319" s="85" t="s">
        <v>24</v>
      </c>
      <c r="C1319" s="86" t="s">
        <v>6816</v>
      </c>
      <c r="D1319" s="87" t="s">
        <v>5985</v>
      </c>
      <c r="E1319" s="88"/>
      <c r="F1319" s="88"/>
      <c r="G1319" s="89" t="s">
        <v>5989</v>
      </c>
      <c r="H1319" s="89" t="s">
        <v>5987</v>
      </c>
      <c r="I1319" s="90">
        <v>8800035922023</v>
      </c>
      <c r="J1319" s="91">
        <v>45187</v>
      </c>
      <c r="K1319" s="92"/>
      <c r="L1319" s="93"/>
    </row>
    <row r="1320" spans="1:12" ht="15.75" customHeight="1">
      <c r="A1320" s="75">
        <v>1317</v>
      </c>
      <c r="B1320" s="94" t="s">
        <v>24</v>
      </c>
      <c r="C1320" s="95" t="s">
        <v>6872</v>
      </c>
      <c r="D1320" s="96" t="s">
        <v>5985</v>
      </c>
      <c r="E1320" s="97"/>
      <c r="F1320" s="97"/>
      <c r="G1320" s="98" t="s">
        <v>5989</v>
      </c>
      <c r="H1320" s="98" t="s">
        <v>5987</v>
      </c>
      <c r="I1320" s="103">
        <v>8800036472023</v>
      </c>
      <c r="J1320" s="100">
        <v>45188</v>
      </c>
      <c r="K1320" s="82"/>
      <c r="L1320" s="116"/>
    </row>
    <row r="1321" spans="1:12" ht="15.75" customHeight="1">
      <c r="A1321" s="84">
        <v>1318</v>
      </c>
      <c r="B1321" s="85" t="s">
        <v>24</v>
      </c>
      <c r="C1321" s="86" t="s">
        <v>6959</v>
      </c>
      <c r="D1321" s="87" t="s">
        <v>5985</v>
      </c>
      <c r="E1321" s="88"/>
      <c r="F1321" s="88"/>
      <c r="G1321" s="89" t="s">
        <v>5986</v>
      </c>
      <c r="H1321" s="89" t="s">
        <v>5987</v>
      </c>
      <c r="I1321" s="90">
        <v>8800037652023</v>
      </c>
      <c r="J1321" s="91">
        <v>45190</v>
      </c>
      <c r="K1321" s="92"/>
      <c r="L1321" s="93"/>
    </row>
    <row r="1322" spans="1:12" ht="15.75" customHeight="1">
      <c r="A1322" s="75">
        <v>1319</v>
      </c>
      <c r="B1322" s="94" t="s">
        <v>24</v>
      </c>
      <c r="C1322" s="95" t="s">
        <v>6811</v>
      </c>
      <c r="D1322" s="96" t="s">
        <v>5985</v>
      </c>
      <c r="E1322" s="97"/>
      <c r="F1322" s="97"/>
      <c r="G1322" s="98" t="s">
        <v>5989</v>
      </c>
      <c r="H1322" s="98" t="s">
        <v>5987</v>
      </c>
      <c r="I1322" s="103">
        <v>8800036202023</v>
      </c>
      <c r="J1322" s="100">
        <v>45187</v>
      </c>
      <c r="K1322" s="82"/>
      <c r="L1322" s="116"/>
    </row>
    <row r="1323" spans="1:12" ht="15.75" customHeight="1">
      <c r="A1323" s="84">
        <v>1320</v>
      </c>
      <c r="B1323" s="85" t="s">
        <v>24</v>
      </c>
      <c r="C1323" s="86" t="s">
        <v>6953</v>
      </c>
      <c r="D1323" s="87" t="s">
        <v>5985</v>
      </c>
      <c r="E1323" s="88"/>
      <c r="F1323" s="88"/>
      <c r="G1323" s="89" t="s">
        <v>5986</v>
      </c>
      <c r="H1323" s="89" t="s">
        <v>5987</v>
      </c>
      <c r="I1323" s="90">
        <v>8800037592023</v>
      </c>
      <c r="J1323" s="91">
        <v>45190</v>
      </c>
      <c r="K1323" s="92"/>
      <c r="L1323" s="93"/>
    </row>
    <row r="1324" spans="1:12" ht="15.75" customHeight="1">
      <c r="A1324" s="75">
        <v>1321</v>
      </c>
      <c r="B1324" s="94" t="s">
        <v>24</v>
      </c>
      <c r="C1324" s="95" t="s">
        <v>6762</v>
      </c>
      <c r="D1324" s="96" t="s">
        <v>5985</v>
      </c>
      <c r="E1324" s="97"/>
      <c r="F1324" s="97"/>
      <c r="G1324" s="98" t="s">
        <v>5986</v>
      </c>
      <c r="H1324" s="98" t="s">
        <v>5987</v>
      </c>
      <c r="I1324" s="103">
        <v>8800035402023</v>
      </c>
      <c r="J1324" s="100">
        <v>45184</v>
      </c>
      <c r="K1324" s="82"/>
      <c r="L1324" s="116"/>
    </row>
    <row r="1325" spans="1:12" ht="15.75" customHeight="1">
      <c r="A1325" s="84">
        <v>1322</v>
      </c>
      <c r="B1325" s="85" t="s">
        <v>24</v>
      </c>
      <c r="C1325" s="86" t="s">
        <v>6961</v>
      </c>
      <c r="D1325" s="87" t="s">
        <v>5985</v>
      </c>
      <c r="E1325" s="88"/>
      <c r="F1325" s="88"/>
      <c r="G1325" s="89" t="s">
        <v>5986</v>
      </c>
      <c r="H1325" s="89" t="s">
        <v>5987</v>
      </c>
      <c r="I1325" s="104" t="s">
        <v>10518</v>
      </c>
      <c r="J1325" s="91">
        <v>45190</v>
      </c>
      <c r="K1325" s="85"/>
      <c r="L1325" s="93"/>
    </row>
    <row r="1326" spans="1:12" ht="15.75" customHeight="1">
      <c r="A1326" s="75">
        <v>1323</v>
      </c>
      <c r="B1326" s="94" t="s">
        <v>24</v>
      </c>
      <c r="C1326" s="95" t="s">
        <v>6871</v>
      </c>
      <c r="D1326" s="96" t="s">
        <v>5985</v>
      </c>
      <c r="E1326" s="149"/>
      <c r="F1326" s="149"/>
      <c r="G1326" s="98" t="s">
        <v>5989</v>
      </c>
      <c r="H1326" s="98" t="s">
        <v>5987</v>
      </c>
      <c r="I1326" s="99" t="s">
        <v>10519</v>
      </c>
      <c r="J1326" s="100">
        <v>45188</v>
      </c>
      <c r="K1326" s="94"/>
      <c r="L1326" s="116"/>
    </row>
    <row r="1327" spans="1:12" ht="15.75" customHeight="1">
      <c r="A1327" s="84">
        <v>1324</v>
      </c>
      <c r="B1327" s="85" t="s">
        <v>24</v>
      </c>
      <c r="C1327" s="86" t="s">
        <v>7203</v>
      </c>
      <c r="D1327" s="87" t="s">
        <v>5985</v>
      </c>
      <c r="E1327" s="88"/>
      <c r="F1327" s="88"/>
      <c r="G1327" s="89" t="s">
        <v>5989</v>
      </c>
      <c r="H1327" s="89" t="s">
        <v>5987</v>
      </c>
      <c r="I1327" s="90">
        <v>8800039672023</v>
      </c>
      <c r="J1327" s="91">
        <v>45197</v>
      </c>
      <c r="K1327" s="92"/>
      <c r="L1327" s="93"/>
    </row>
    <row r="1328" spans="1:12" ht="15.75" customHeight="1">
      <c r="A1328" s="75">
        <v>1325</v>
      </c>
      <c r="B1328" s="94" t="s">
        <v>24</v>
      </c>
      <c r="C1328" s="95" t="s">
        <v>6813</v>
      </c>
      <c r="D1328" s="96" t="s">
        <v>5985</v>
      </c>
      <c r="E1328" s="97"/>
      <c r="F1328" s="97"/>
      <c r="G1328" s="98" t="s">
        <v>5989</v>
      </c>
      <c r="H1328" s="98" t="s">
        <v>5987</v>
      </c>
      <c r="I1328" s="103">
        <v>8800036082023</v>
      </c>
      <c r="J1328" s="100">
        <v>45187</v>
      </c>
      <c r="K1328" s="82"/>
      <c r="L1328" s="116"/>
    </row>
    <row r="1329" spans="1:12" ht="15.75" customHeight="1">
      <c r="A1329" s="84">
        <v>1326</v>
      </c>
      <c r="B1329" s="85" t="s">
        <v>24</v>
      </c>
      <c r="C1329" s="86" t="s">
        <v>6873</v>
      </c>
      <c r="D1329" s="87" t="s">
        <v>5985</v>
      </c>
      <c r="E1329" s="88"/>
      <c r="F1329" s="88"/>
      <c r="G1329" s="89" t="s">
        <v>5989</v>
      </c>
      <c r="H1329" s="89" t="s">
        <v>5987</v>
      </c>
      <c r="I1329" s="90">
        <v>8800036502023</v>
      </c>
      <c r="J1329" s="91">
        <v>45188</v>
      </c>
      <c r="K1329" s="92"/>
      <c r="L1329" s="93"/>
    </row>
    <row r="1330" spans="1:12" ht="15.75" customHeight="1">
      <c r="A1330" s="75">
        <v>1327</v>
      </c>
      <c r="B1330" s="94" t="s">
        <v>24</v>
      </c>
      <c r="C1330" s="95" t="s">
        <v>6814</v>
      </c>
      <c r="D1330" s="96" t="s">
        <v>5985</v>
      </c>
      <c r="E1330" s="97"/>
      <c r="F1330" s="97"/>
      <c r="G1330" s="98" t="s">
        <v>5986</v>
      </c>
      <c r="H1330" s="98" t="s">
        <v>5987</v>
      </c>
      <c r="I1330" s="103">
        <v>8800035812023</v>
      </c>
      <c r="J1330" s="100">
        <v>45187</v>
      </c>
      <c r="K1330" s="82"/>
      <c r="L1330" s="116"/>
    </row>
    <row r="1331" spans="1:12" ht="15.75" customHeight="1">
      <c r="A1331" s="84">
        <v>1328</v>
      </c>
      <c r="B1331" s="85" t="s">
        <v>24</v>
      </c>
      <c r="C1331" s="86" t="s">
        <v>6954</v>
      </c>
      <c r="D1331" s="87" t="s">
        <v>5985</v>
      </c>
      <c r="E1331" s="88"/>
      <c r="F1331" s="88"/>
      <c r="G1331" s="89" t="s">
        <v>5986</v>
      </c>
      <c r="H1331" s="89" t="s">
        <v>5987</v>
      </c>
      <c r="I1331" s="90">
        <v>8800037602023</v>
      </c>
      <c r="J1331" s="91">
        <v>45190</v>
      </c>
      <c r="K1331" s="92"/>
      <c r="L1331" s="93"/>
    </row>
    <row r="1332" spans="1:12" ht="15.75" customHeight="1">
      <c r="A1332" s="75">
        <v>1329</v>
      </c>
      <c r="B1332" s="94" t="s">
        <v>24</v>
      </c>
      <c r="C1332" s="95" t="s">
        <v>6869</v>
      </c>
      <c r="D1332" s="96" t="s">
        <v>5985</v>
      </c>
      <c r="E1332" s="97"/>
      <c r="F1332" s="97"/>
      <c r="G1332" s="98" t="s">
        <v>5986</v>
      </c>
      <c r="H1332" s="98" t="s">
        <v>5987</v>
      </c>
      <c r="I1332" s="103">
        <v>8800036692023</v>
      </c>
      <c r="J1332" s="100">
        <v>45188</v>
      </c>
      <c r="K1332" s="82"/>
      <c r="L1332" s="116"/>
    </row>
    <row r="1333" spans="1:12" ht="15.75" customHeight="1">
      <c r="A1333" s="84">
        <v>1330</v>
      </c>
      <c r="B1333" s="85" t="s">
        <v>24</v>
      </c>
      <c r="C1333" s="86" t="s">
        <v>7557</v>
      </c>
      <c r="D1333" s="87" t="s">
        <v>5985</v>
      </c>
      <c r="E1333" s="88"/>
      <c r="F1333" s="88"/>
      <c r="G1333" s="89" t="s">
        <v>7558</v>
      </c>
      <c r="H1333" s="89" t="s">
        <v>5987</v>
      </c>
      <c r="I1333" s="104" t="s">
        <v>10520</v>
      </c>
      <c r="J1333" s="91">
        <v>45208</v>
      </c>
      <c r="K1333" s="85"/>
      <c r="L1333" s="93"/>
    </row>
    <row r="1334" spans="1:12" ht="15.75" customHeight="1">
      <c r="A1334" s="75">
        <v>1331</v>
      </c>
      <c r="B1334" s="94" t="s">
        <v>24</v>
      </c>
      <c r="C1334" s="95" t="s">
        <v>7559</v>
      </c>
      <c r="D1334" s="96" t="s">
        <v>5985</v>
      </c>
      <c r="E1334" s="149"/>
      <c r="F1334" s="149"/>
      <c r="G1334" s="98" t="s">
        <v>7558</v>
      </c>
      <c r="H1334" s="98" t="s">
        <v>5987</v>
      </c>
      <c r="I1334" s="99" t="s">
        <v>10521</v>
      </c>
      <c r="J1334" s="100">
        <v>45208</v>
      </c>
      <c r="K1334" s="94"/>
      <c r="L1334" s="116"/>
    </row>
    <row r="1335" spans="1:12" ht="15.75" customHeight="1">
      <c r="A1335" s="84">
        <v>1332</v>
      </c>
      <c r="B1335" s="85" t="s">
        <v>2504</v>
      </c>
      <c r="C1335" s="86" t="s">
        <v>5954</v>
      </c>
      <c r="D1335" s="87" t="s">
        <v>5955</v>
      </c>
      <c r="E1335" s="88"/>
      <c r="F1335" s="88"/>
      <c r="G1335" s="89" t="s">
        <v>5956</v>
      </c>
      <c r="H1335" s="89" t="s">
        <v>5957</v>
      </c>
      <c r="I1335" s="90">
        <v>8800028952023</v>
      </c>
      <c r="J1335" s="91">
        <v>45166</v>
      </c>
      <c r="K1335" s="92">
        <v>21</v>
      </c>
      <c r="L1335" s="93">
        <v>2024</v>
      </c>
    </row>
    <row r="1336" spans="1:12" ht="15.75" customHeight="1">
      <c r="A1336" s="75">
        <v>1333</v>
      </c>
      <c r="B1336" s="94" t="s">
        <v>2504</v>
      </c>
      <c r="C1336" s="95" t="s">
        <v>5618</v>
      </c>
      <c r="D1336" s="96" t="s">
        <v>5619</v>
      </c>
      <c r="E1336" s="97"/>
      <c r="F1336" s="97"/>
      <c r="G1336" s="98" t="s">
        <v>2519</v>
      </c>
      <c r="H1336" s="98" t="s">
        <v>2517</v>
      </c>
      <c r="I1336" s="103">
        <v>8800026512023</v>
      </c>
      <c r="J1336" s="100">
        <v>45156</v>
      </c>
      <c r="K1336" s="82">
        <v>1</v>
      </c>
      <c r="L1336" s="116">
        <v>2024</v>
      </c>
    </row>
    <row r="1337" spans="1:12" ht="15.75" customHeight="1">
      <c r="A1337" s="84">
        <v>1334</v>
      </c>
      <c r="B1337" s="85" t="s">
        <v>2504</v>
      </c>
      <c r="C1337" s="86" t="s">
        <v>6098</v>
      </c>
      <c r="D1337" s="87" t="s">
        <v>5916</v>
      </c>
      <c r="E1337" s="88"/>
      <c r="F1337" s="88"/>
      <c r="G1337" s="89" t="s">
        <v>5786</v>
      </c>
      <c r="H1337" s="89" t="s">
        <v>5787</v>
      </c>
      <c r="I1337" s="90">
        <v>8800030082023</v>
      </c>
      <c r="J1337" s="91">
        <v>45169</v>
      </c>
      <c r="K1337" s="92">
        <v>1</v>
      </c>
      <c r="L1337" s="93">
        <v>2024</v>
      </c>
    </row>
    <row r="1338" spans="1:12" ht="15.75" customHeight="1">
      <c r="A1338" s="75">
        <v>1335</v>
      </c>
      <c r="B1338" s="94" t="s">
        <v>2504</v>
      </c>
      <c r="C1338" s="95" t="s">
        <v>5694</v>
      </c>
      <c r="D1338" s="96" t="s">
        <v>5695</v>
      </c>
      <c r="E1338" s="97"/>
      <c r="F1338" s="97"/>
      <c r="G1338" s="98" t="s">
        <v>4406</v>
      </c>
      <c r="H1338" s="98" t="s">
        <v>4407</v>
      </c>
      <c r="I1338" s="103">
        <v>8800027172023</v>
      </c>
      <c r="J1338" s="100">
        <v>45159</v>
      </c>
      <c r="K1338" s="82">
        <v>1</v>
      </c>
      <c r="L1338" s="116">
        <v>2024</v>
      </c>
    </row>
    <row r="1339" spans="1:12" ht="15.75" customHeight="1">
      <c r="A1339" s="84">
        <v>1336</v>
      </c>
      <c r="B1339" s="85" t="s">
        <v>2504</v>
      </c>
      <c r="C1339" s="86" t="s">
        <v>5621</v>
      </c>
      <c r="D1339" s="87" t="s">
        <v>5622</v>
      </c>
      <c r="E1339" s="88"/>
      <c r="F1339" s="88"/>
      <c r="G1339" s="89" t="s">
        <v>24</v>
      </c>
      <c r="H1339" s="89" t="s">
        <v>3421</v>
      </c>
      <c r="I1339" s="90">
        <v>8800026352023</v>
      </c>
      <c r="J1339" s="91">
        <v>45156</v>
      </c>
      <c r="K1339" s="92">
        <v>1</v>
      </c>
      <c r="L1339" s="93">
        <v>2024</v>
      </c>
    </row>
    <row r="1340" spans="1:12" ht="15.75" customHeight="1">
      <c r="A1340" s="75">
        <v>1337</v>
      </c>
      <c r="B1340" s="94" t="s">
        <v>2504</v>
      </c>
      <c r="C1340" s="95" t="s">
        <v>3422</v>
      </c>
      <c r="D1340" s="96" t="s">
        <v>3423</v>
      </c>
      <c r="E1340" s="97"/>
      <c r="F1340" s="97"/>
      <c r="G1340" s="98" t="s">
        <v>2508</v>
      </c>
      <c r="H1340" s="98" t="s">
        <v>3421</v>
      </c>
      <c r="I1340" s="103">
        <v>8800011032023</v>
      </c>
      <c r="J1340" s="100">
        <v>45125</v>
      </c>
      <c r="K1340" s="82">
        <v>1</v>
      </c>
      <c r="L1340" s="116">
        <v>2024</v>
      </c>
    </row>
    <row r="1341" spans="1:12" ht="15.75" customHeight="1">
      <c r="A1341" s="84">
        <v>1338</v>
      </c>
      <c r="B1341" s="85" t="s">
        <v>2504</v>
      </c>
      <c r="C1341" s="86" t="s">
        <v>3487</v>
      </c>
      <c r="D1341" s="87" t="s">
        <v>3488</v>
      </c>
      <c r="E1341" s="88"/>
      <c r="F1341" s="88"/>
      <c r="G1341" s="89" t="s">
        <v>2508</v>
      </c>
      <c r="H1341" s="89" t="s">
        <v>3421</v>
      </c>
      <c r="I1341" s="104" t="s">
        <v>10522</v>
      </c>
      <c r="J1341" s="91">
        <v>45126</v>
      </c>
      <c r="K1341" s="85">
        <v>1</v>
      </c>
      <c r="L1341" s="93">
        <v>2024</v>
      </c>
    </row>
    <row r="1342" spans="1:12" ht="15.75" customHeight="1">
      <c r="A1342" s="75">
        <v>1339</v>
      </c>
      <c r="B1342" s="94" t="s">
        <v>2504</v>
      </c>
      <c r="C1342" s="95" t="s">
        <v>4965</v>
      </c>
      <c r="D1342" s="96" t="s">
        <v>4966</v>
      </c>
      <c r="E1342" s="149"/>
      <c r="F1342" s="149"/>
      <c r="G1342" s="98" t="s">
        <v>4406</v>
      </c>
      <c r="H1342" s="98" t="s">
        <v>2487</v>
      </c>
      <c r="I1342" s="99" t="s">
        <v>10523</v>
      </c>
      <c r="J1342" s="100">
        <v>45145</v>
      </c>
      <c r="K1342" s="94">
        <v>1</v>
      </c>
      <c r="L1342" s="116">
        <v>2024</v>
      </c>
    </row>
    <row r="1343" spans="1:12" ht="15.75" customHeight="1">
      <c r="A1343" s="84">
        <v>1340</v>
      </c>
      <c r="B1343" s="85" t="s">
        <v>2504</v>
      </c>
      <c r="C1343" s="86" t="s">
        <v>4886</v>
      </c>
      <c r="D1343" s="87" t="s">
        <v>4887</v>
      </c>
      <c r="E1343" s="88"/>
      <c r="F1343" s="88"/>
      <c r="G1343" s="89" t="s">
        <v>2508</v>
      </c>
      <c r="H1343" s="89" t="s">
        <v>3421</v>
      </c>
      <c r="I1343" s="90">
        <v>8800021012023</v>
      </c>
      <c r="J1343" s="91">
        <v>45142</v>
      </c>
      <c r="K1343" s="92">
        <v>1</v>
      </c>
      <c r="L1343" s="93">
        <v>2024</v>
      </c>
    </row>
    <row r="1344" spans="1:12" ht="15.75" customHeight="1">
      <c r="A1344" s="75">
        <v>1341</v>
      </c>
      <c r="B1344" s="94" t="s">
        <v>2504</v>
      </c>
      <c r="C1344" s="95" t="s">
        <v>5620</v>
      </c>
      <c r="D1344" s="96" t="s">
        <v>5359</v>
      </c>
      <c r="E1344" s="97"/>
      <c r="F1344" s="97"/>
      <c r="G1344" s="98" t="s">
        <v>24</v>
      </c>
      <c r="H1344" s="98" t="s">
        <v>3421</v>
      </c>
      <c r="I1344" s="103">
        <v>8800026382023</v>
      </c>
      <c r="J1344" s="100">
        <v>45156</v>
      </c>
      <c r="K1344" s="82">
        <v>1</v>
      </c>
      <c r="L1344" s="116">
        <v>2024</v>
      </c>
    </row>
    <row r="1345" spans="1:12" ht="15.75" customHeight="1">
      <c r="A1345" s="84">
        <v>1342</v>
      </c>
      <c r="B1345" s="85" t="s">
        <v>2504</v>
      </c>
      <c r="C1345" s="86" t="s">
        <v>6059</v>
      </c>
      <c r="D1345" s="87" t="s">
        <v>5359</v>
      </c>
      <c r="E1345" s="88"/>
      <c r="F1345" s="88"/>
      <c r="G1345" s="89" t="s">
        <v>24</v>
      </c>
      <c r="H1345" s="89" t="s">
        <v>3421</v>
      </c>
      <c r="I1345" s="90">
        <v>8800029842023</v>
      </c>
      <c r="J1345" s="91">
        <v>45168</v>
      </c>
      <c r="K1345" s="92">
        <v>1</v>
      </c>
      <c r="L1345" s="93">
        <v>2024</v>
      </c>
    </row>
    <row r="1346" spans="1:12" ht="15.75" customHeight="1">
      <c r="A1346" s="75">
        <v>1343</v>
      </c>
      <c r="B1346" s="94" t="s">
        <v>2504</v>
      </c>
      <c r="C1346" s="95" t="s">
        <v>5283</v>
      </c>
      <c r="D1346" s="96" t="s">
        <v>5284</v>
      </c>
      <c r="E1346" s="97"/>
      <c r="F1346" s="97"/>
      <c r="G1346" s="98" t="s">
        <v>2509</v>
      </c>
      <c r="H1346" s="98" t="s">
        <v>3421</v>
      </c>
      <c r="I1346" s="103">
        <v>8800023782023</v>
      </c>
      <c r="J1346" s="100">
        <v>45152</v>
      </c>
      <c r="K1346" s="82">
        <v>1</v>
      </c>
      <c r="L1346" s="116">
        <v>2024</v>
      </c>
    </row>
    <row r="1347" spans="1:12" ht="15.75" customHeight="1">
      <c r="A1347" s="84">
        <v>1344</v>
      </c>
      <c r="B1347" s="85" t="s">
        <v>2504</v>
      </c>
      <c r="C1347" s="86" t="s">
        <v>4143</v>
      </c>
      <c r="D1347" s="87" t="s">
        <v>4144</v>
      </c>
      <c r="E1347" s="88"/>
      <c r="F1347" s="88"/>
      <c r="G1347" s="89" t="s">
        <v>2512</v>
      </c>
      <c r="H1347" s="89" t="s">
        <v>3324</v>
      </c>
      <c r="I1347" s="90">
        <v>8800016572023</v>
      </c>
      <c r="J1347" s="91">
        <v>45135</v>
      </c>
      <c r="K1347" s="92">
        <v>7</v>
      </c>
      <c r="L1347" s="93">
        <v>2024</v>
      </c>
    </row>
    <row r="1348" spans="1:12" ht="15.75" customHeight="1">
      <c r="A1348" s="75">
        <v>1345</v>
      </c>
      <c r="B1348" s="94" t="s">
        <v>2504</v>
      </c>
      <c r="C1348" s="95" t="s">
        <v>5998</v>
      </c>
      <c r="D1348" s="96" t="s">
        <v>5999</v>
      </c>
      <c r="E1348" s="97"/>
      <c r="F1348" s="97"/>
      <c r="G1348" s="98" t="s">
        <v>5786</v>
      </c>
      <c r="H1348" s="98" t="s">
        <v>5787</v>
      </c>
      <c r="I1348" s="103">
        <v>8800029412023</v>
      </c>
      <c r="J1348" s="100">
        <v>45167</v>
      </c>
      <c r="K1348" s="82">
        <v>1</v>
      </c>
      <c r="L1348" s="116">
        <v>2024</v>
      </c>
    </row>
    <row r="1349" spans="1:12" ht="15.75" customHeight="1">
      <c r="A1349" s="84">
        <v>1346</v>
      </c>
      <c r="B1349" s="85" t="s">
        <v>2504</v>
      </c>
      <c r="C1349" s="86" t="s">
        <v>6000</v>
      </c>
      <c r="D1349" s="87" t="s">
        <v>6001</v>
      </c>
      <c r="E1349" s="88"/>
      <c r="F1349" s="88"/>
      <c r="G1349" s="89" t="s">
        <v>5786</v>
      </c>
      <c r="H1349" s="89" t="s">
        <v>5787</v>
      </c>
      <c r="I1349" s="104" t="s">
        <v>10524</v>
      </c>
      <c r="J1349" s="91">
        <v>45167</v>
      </c>
      <c r="K1349" s="85">
        <v>1</v>
      </c>
      <c r="L1349" s="93">
        <v>2024</v>
      </c>
    </row>
    <row r="1350" spans="1:12" ht="15.75" customHeight="1">
      <c r="A1350" s="75">
        <v>1347</v>
      </c>
      <c r="B1350" s="94" t="s">
        <v>2504</v>
      </c>
      <c r="C1350" s="95" t="s">
        <v>4890</v>
      </c>
      <c r="D1350" s="96" t="s">
        <v>4891</v>
      </c>
      <c r="E1350" s="149"/>
      <c r="F1350" s="149"/>
      <c r="G1350" s="98" t="s">
        <v>2509</v>
      </c>
      <c r="H1350" s="98" t="s">
        <v>3421</v>
      </c>
      <c r="I1350" s="99" t="s">
        <v>10525</v>
      </c>
      <c r="J1350" s="100">
        <v>45142</v>
      </c>
      <c r="K1350" s="94">
        <v>1</v>
      </c>
      <c r="L1350" s="116">
        <v>2024</v>
      </c>
    </row>
    <row r="1351" spans="1:12" ht="15.75" customHeight="1">
      <c r="A1351" s="84">
        <v>1348</v>
      </c>
      <c r="B1351" s="85" t="s">
        <v>2504</v>
      </c>
      <c r="C1351" s="86" t="s">
        <v>4892</v>
      </c>
      <c r="D1351" s="87" t="s">
        <v>4893</v>
      </c>
      <c r="E1351" s="88"/>
      <c r="F1351" s="88"/>
      <c r="G1351" s="89" t="s">
        <v>2509</v>
      </c>
      <c r="H1351" s="89" t="s">
        <v>3421</v>
      </c>
      <c r="I1351" s="90">
        <v>8800021062023</v>
      </c>
      <c r="J1351" s="91">
        <v>45142</v>
      </c>
      <c r="K1351" s="92">
        <v>1</v>
      </c>
      <c r="L1351" s="93">
        <v>2024</v>
      </c>
    </row>
    <row r="1352" spans="1:12" ht="15.75" customHeight="1">
      <c r="A1352" s="75">
        <v>1349</v>
      </c>
      <c r="B1352" s="94" t="s">
        <v>2504</v>
      </c>
      <c r="C1352" s="95" t="s">
        <v>5360</v>
      </c>
      <c r="D1352" s="96" t="s">
        <v>5361</v>
      </c>
      <c r="E1352" s="97"/>
      <c r="F1352" s="97" t="s">
        <v>10526</v>
      </c>
      <c r="G1352" s="98" t="s">
        <v>2508</v>
      </c>
      <c r="H1352" s="98" t="s">
        <v>3421</v>
      </c>
      <c r="I1352" s="103">
        <v>8800024542023</v>
      </c>
      <c r="J1352" s="100">
        <v>45153</v>
      </c>
      <c r="K1352" s="82">
        <v>1</v>
      </c>
      <c r="L1352" s="116">
        <v>2024</v>
      </c>
    </row>
    <row r="1353" spans="1:12" ht="15.75" customHeight="1">
      <c r="A1353" s="84">
        <v>1350</v>
      </c>
      <c r="B1353" s="85" t="s">
        <v>2504</v>
      </c>
      <c r="C1353" s="86" t="s">
        <v>4753</v>
      </c>
      <c r="D1353" s="87" t="s">
        <v>4754</v>
      </c>
      <c r="E1353" s="88"/>
      <c r="F1353" s="88"/>
      <c r="G1353" s="89" t="s">
        <v>4406</v>
      </c>
      <c r="H1353" s="89" t="s">
        <v>4407</v>
      </c>
      <c r="I1353" s="90">
        <v>8800019982023</v>
      </c>
      <c r="J1353" s="91">
        <v>45141</v>
      </c>
      <c r="K1353" s="92">
        <v>1</v>
      </c>
      <c r="L1353" s="93">
        <v>2024</v>
      </c>
    </row>
    <row r="1354" spans="1:12" ht="15.75" customHeight="1">
      <c r="A1354" s="75">
        <v>1351</v>
      </c>
      <c r="B1354" s="94" t="s">
        <v>2504</v>
      </c>
      <c r="C1354" s="95" t="s">
        <v>3603</v>
      </c>
      <c r="D1354" s="96" t="s">
        <v>3604</v>
      </c>
      <c r="E1354" s="97"/>
      <c r="F1354" s="97"/>
      <c r="G1354" s="98" t="s">
        <v>24</v>
      </c>
      <c r="H1354" s="98" t="s">
        <v>3421</v>
      </c>
      <c r="I1354" s="103">
        <v>8800012482023</v>
      </c>
      <c r="J1354" s="100">
        <v>45127</v>
      </c>
      <c r="K1354" s="82">
        <v>1</v>
      </c>
      <c r="L1354" s="116">
        <v>2024</v>
      </c>
    </row>
    <row r="1355" spans="1:12" ht="15.75" customHeight="1">
      <c r="A1355" s="84">
        <v>1352</v>
      </c>
      <c r="B1355" s="85" t="s">
        <v>2504</v>
      </c>
      <c r="C1355" s="86" t="s">
        <v>4967</v>
      </c>
      <c r="D1355" s="87" t="s">
        <v>4885</v>
      </c>
      <c r="E1355" s="88"/>
      <c r="F1355" s="88"/>
      <c r="G1355" s="89" t="s">
        <v>4406</v>
      </c>
      <c r="H1355" s="89" t="s">
        <v>4407</v>
      </c>
      <c r="I1355" s="90">
        <v>8800021422023</v>
      </c>
      <c r="J1355" s="91">
        <v>45145</v>
      </c>
      <c r="K1355" s="92">
        <v>1</v>
      </c>
      <c r="L1355" s="93">
        <v>2024</v>
      </c>
    </row>
    <row r="1356" spans="1:12" ht="15.75" customHeight="1">
      <c r="A1356" s="75">
        <v>1353</v>
      </c>
      <c r="B1356" s="94" t="s">
        <v>2504</v>
      </c>
      <c r="C1356" s="95" t="s">
        <v>4606</v>
      </c>
      <c r="D1356" s="96" t="s">
        <v>4144</v>
      </c>
      <c r="E1356" s="97"/>
      <c r="F1356" s="97"/>
      <c r="G1356" s="98" t="s">
        <v>2274</v>
      </c>
      <c r="H1356" s="98" t="s">
        <v>3324</v>
      </c>
      <c r="I1356" s="103">
        <v>8800019272023</v>
      </c>
      <c r="J1356" s="100">
        <v>45140</v>
      </c>
      <c r="K1356" s="82">
        <v>8</v>
      </c>
      <c r="L1356" s="116">
        <v>2024</v>
      </c>
    </row>
    <row r="1357" spans="1:12" ht="15.75" customHeight="1">
      <c r="A1357" s="84">
        <v>1354</v>
      </c>
      <c r="B1357" s="85" t="s">
        <v>2504</v>
      </c>
      <c r="C1357" s="86" t="s">
        <v>4493</v>
      </c>
      <c r="D1357" s="87" t="s">
        <v>4494</v>
      </c>
      <c r="E1357" s="88"/>
      <c r="F1357" s="88"/>
      <c r="G1357" s="89" t="s">
        <v>4406</v>
      </c>
      <c r="H1357" s="89" t="s">
        <v>4407</v>
      </c>
      <c r="I1357" s="104" t="s">
        <v>10527</v>
      </c>
      <c r="J1357" s="91">
        <v>45139</v>
      </c>
      <c r="K1357" s="85">
        <v>1</v>
      </c>
      <c r="L1357" s="93">
        <v>2024</v>
      </c>
    </row>
    <row r="1358" spans="1:12" ht="15.75" customHeight="1">
      <c r="A1358" s="75">
        <v>1355</v>
      </c>
      <c r="B1358" s="94" t="s">
        <v>2504</v>
      </c>
      <c r="C1358" s="95" t="s">
        <v>4491</v>
      </c>
      <c r="D1358" s="96" t="s">
        <v>4492</v>
      </c>
      <c r="E1358" s="149"/>
      <c r="F1358" s="149"/>
      <c r="G1358" s="98" t="s">
        <v>4406</v>
      </c>
      <c r="H1358" s="98" t="s">
        <v>4407</v>
      </c>
      <c r="I1358" s="99" t="s">
        <v>10528</v>
      </c>
      <c r="J1358" s="100">
        <v>45139</v>
      </c>
      <c r="K1358" s="94">
        <v>1</v>
      </c>
      <c r="L1358" s="116">
        <v>2024</v>
      </c>
    </row>
    <row r="1359" spans="1:12" ht="15.75" customHeight="1">
      <c r="A1359" s="84">
        <v>1356</v>
      </c>
      <c r="B1359" s="85" t="s">
        <v>2504</v>
      </c>
      <c r="C1359" s="86" t="s">
        <v>5915</v>
      </c>
      <c r="D1359" s="87" t="s">
        <v>5916</v>
      </c>
      <c r="E1359" s="88"/>
      <c r="F1359" s="88"/>
      <c r="G1359" s="89" t="s">
        <v>5786</v>
      </c>
      <c r="H1359" s="89" t="s">
        <v>5787</v>
      </c>
      <c r="I1359" s="90">
        <v>8800028712023</v>
      </c>
      <c r="J1359" s="91">
        <v>45163</v>
      </c>
      <c r="K1359" s="92">
        <v>1</v>
      </c>
      <c r="L1359" s="93">
        <v>2024</v>
      </c>
    </row>
    <row r="1360" spans="1:12" ht="15.75" customHeight="1">
      <c r="A1360" s="75">
        <v>1357</v>
      </c>
      <c r="B1360" s="94" t="s">
        <v>2504</v>
      </c>
      <c r="C1360" s="95" t="s">
        <v>5557</v>
      </c>
      <c r="D1360" s="96" t="s">
        <v>5558</v>
      </c>
      <c r="E1360" s="97"/>
      <c r="F1360" s="97"/>
      <c r="G1360" s="98" t="s">
        <v>4406</v>
      </c>
      <c r="H1360" s="98" t="s">
        <v>4407</v>
      </c>
      <c r="I1360" s="103">
        <v>8800025642023</v>
      </c>
      <c r="J1360" s="100">
        <v>45155</v>
      </c>
      <c r="K1360" s="82">
        <v>1</v>
      </c>
      <c r="L1360" s="116">
        <v>2024</v>
      </c>
    </row>
    <row r="1361" spans="1:12" ht="15.75" customHeight="1">
      <c r="A1361" s="84">
        <v>1358</v>
      </c>
      <c r="B1361" s="85" t="s">
        <v>2504</v>
      </c>
      <c r="C1361" s="86" t="s">
        <v>4611</v>
      </c>
      <c r="D1361" s="87" t="s">
        <v>4612</v>
      </c>
      <c r="E1361" s="88"/>
      <c r="F1361" s="88"/>
      <c r="G1361" s="89" t="s">
        <v>2509</v>
      </c>
      <c r="H1361" s="89" t="s">
        <v>3421</v>
      </c>
      <c r="I1361" s="90">
        <v>8800018812023</v>
      </c>
      <c r="J1361" s="91">
        <v>45140</v>
      </c>
      <c r="K1361" s="92">
        <v>1</v>
      </c>
      <c r="L1361" s="93">
        <v>2024</v>
      </c>
    </row>
    <row r="1362" spans="1:12" ht="15.75" customHeight="1">
      <c r="A1362" s="75">
        <v>1359</v>
      </c>
      <c r="B1362" s="94" t="s">
        <v>2504</v>
      </c>
      <c r="C1362" s="95" t="s">
        <v>5784</v>
      </c>
      <c r="D1362" s="96" t="s">
        <v>5785</v>
      </c>
      <c r="E1362" s="97"/>
      <c r="F1362" s="97"/>
      <c r="G1362" s="98" t="s">
        <v>5786</v>
      </c>
      <c r="H1362" s="98" t="s">
        <v>5787</v>
      </c>
      <c r="I1362" s="103">
        <v>8800027652023</v>
      </c>
      <c r="J1362" s="100">
        <v>45160</v>
      </c>
      <c r="K1362" s="82">
        <v>1</v>
      </c>
      <c r="L1362" s="116">
        <v>2024</v>
      </c>
    </row>
    <row r="1363" spans="1:12" ht="15.75" customHeight="1">
      <c r="A1363" s="84">
        <v>1360</v>
      </c>
      <c r="B1363" s="85" t="s">
        <v>2504</v>
      </c>
      <c r="C1363" s="86" t="s">
        <v>4410</v>
      </c>
      <c r="D1363" s="87" t="s">
        <v>4409</v>
      </c>
      <c r="E1363" s="88"/>
      <c r="F1363" s="88"/>
      <c r="G1363" s="89" t="s">
        <v>4406</v>
      </c>
      <c r="H1363" s="89" t="s">
        <v>4407</v>
      </c>
      <c r="I1363" s="90">
        <v>8800017632023</v>
      </c>
      <c r="J1363" s="91">
        <v>45138</v>
      </c>
      <c r="K1363" s="92">
        <v>1</v>
      </c>
      <c r="L1363" s="93">
        <v>2024</v>
      </c>
    </row>
    <row r="1364" spans="1:12" ht="15.75" customHeight="1">
      <c r="A1364" s="75">
        <v>1361</v>
      </c>
      <c r="B1364" s="94" t="s">
        <v>2504</v>
      </c>
      <c r="C1364" s="95" t="s">
        <v>3489</v>
      </c>
      <c r="D1364" s="96" t="s">
        <v>3420</v>
      </c>
      <c r="E1364" s="97"/>
      <c r="F1364" s="97"/>
      <c r="G1364" s="98" t="s">
        <v>2509</v>
      </c>
      <c r="H1364" s="98" t="s">
        <v>3421</v>
      </c>
      <c r="I1364" s="103">
        <v>8800011832023</v>
      </c>
      <c r="J1364" s="100">
        <v>45126</v>
      </c>
      <c r="K1364" s="82">
        <v>1</v>
      </c>
      <c r="L1364" s="116">
        <v>2024</v>
      </c>
    </row>
    <row r="1365" spans="1:12" ht="15.75" customHeight="1">
      <c r="A1365" s="84">
        <v>1362</v>
      </c>
      <c r="B1365" s="85" t="s">
        <v>2504</v>
      </c>
      <c r="C1365" s="86" t="s">
        <v>5562</v>
      </c>
      <c r="D1365" s="87" t="s">
        <v>5563</v>
      </c>
      <c r="E1365" s="88"/>
      <c r="F1365" s="88"/>
      <c r="G1365" s="89" t="s">
        <v>24</v>
      </c>
      <c r="H1365" s="89" t="s">
        <v>3421</v>
      </c>
      <c r="I1365" s="104" t="s">
        <v>10529</v>
      </c>
      <c r="J1365" s="91">
        <v>45155</v>
      </c>
      <c r="K1365" s="85">
        <v>1</v>
      </c>
      <c r="L1365" s="93">
        <v>2024</v>
      </c>
    </row>
    <row r="1366" spans="1:12" ht="15.75" customHeight="1">
      <c r="A1366" s="75">
        <v>1363</v>
      </c>
      <c r="B1366" s="94" t="s">
        <v>2504</v>
      </c>
      <c r="C1366" s="95" t="s">
        <v>5844</v>
      </c>
      <c r="D1366" s="96" t="s">
        <v>5843</v>
      </c>
      <c r="E1366" s="149"/>
      <c r="F1366" s="149"/>
      <c r="G1366" s="98" t="s">
        <v>5786</v>
      </c>
      <c r="H1366" s="98" t="s">
        <v>5787</v>
      </c>
      <c r="I1366" s="99" t="s">
        <v>10530</v>
      </c>
      <c r="J1366" s="100">
        <v>45161</v>
      </c>
      <c r="K1366" s="94">
        <v>1</v>
      </c>
      <c r="L1366" s="116">
        <v>2024</v>
      </c>
    </row>
    <row r="1367" spans="1:12" ht="15.75" customHeight="1">
      <c r="A1367" s="84">
        <v>1364</v>
      </c>
      <c r="B1367" s="85" t="s">
        <v>2504</v>
      </c>
      <c r="C1367" s="86" t="s">
        <v>5842</v>
      </c>
      <c r="D1367" s="87" t="s">
        <v>5843</v>
      </c>
      <c r="E1367" s="88"/>
      <c r="F1367" s="88"/>
      <c r="G1367" s="89" t="s">
        <v>5786</v>
      </c>
      <c r="H1367" s="89" t="s">
        <v>5787</v>
      </c>
      <c r="I1367" s="90">
        <v>8800028212023</v>
      </c>
      <c r="J1367" s="91">
        <v>45161</v>
      </c>
      <c r="K1367" s="92">
        <v>1</v>
      </c>
      <c r="L1367" s="93">
        <v>2024</v>
      </c>
    </row>
    <row r="1368" spans="1:12" ht="15.75" customHeight="1">
      <c r="A1368" s="75">
        <v>1365</v>
      </c>
      <c r="B1368" s="94" t="s">
        <v>2504</v>
      </c>
      <c r="C1368" s="95" t="s">
        <v>5164</v>
      </c>
      <c r="D1368" s="96" t="s">
        <v>5165</v>
      </c>
      <c r="E1368" s="97"/>
      <c r="F1368" s="97"/>
      <c r="G1368" s="98" t="s">
        <v>24</v>
      </c>
      <c r="H1368" s="98" t="s">
        <v>3421</v>
      </c>
      <c r="I1368" s="103">
        <v>8800023182023</v>
      </c>
      <c r="J1368" s="100">
        <v>45148</v>
      </c>
      <c r="K1368" s="82">
        <v>1</v>
      </c>
      <c r="L1368" s="116">
        <v>2024</v>
      </c>
    </row>
    <row r="1369" spans="1:12" ht="15.75" customHeight="1">
      <c r="A1369" s="84">
        <v>1366</v>
      </c>
      <c r="B1369" s="85" t="s">
        <v>2504</v>
      </c>
      <c r="C1369" s="86" t="s">
        <v>5696</v>
      </c>
      <c r="D1369" s="87" t="s">
        <v>5462</v>
      </c>
      <c r="E1369" s="88"/>
      <c r="F1369" s="88"/>
      <c r="G1369" s="89" t="s">
        <v>24</v>
      </c>
      <c r="H1369" s="89" t="s">
        <v>3421</v>
      </c>
      <c r="I1369" s="90">
        <v>8800027132023</v>
      </c>
      <c r="J1369" s="91">
        <v>45159</v>
      </c>
      <c r="K1369" s="92">
        <v>1</v>
      </c>
      <c r="L1369" s="93">
        <v>2024</v>
      </c>
    </row>
    <row r="1370" spans="1:12" ht="15.75" customHeight="1">
      <c r="A1370" s="75">
        <v>1367</v>
      </c>
      <c r="B1370" s="94" t="s">
        <v>2504</v>
      </c>
      <c r="C1370" s="95" t="s">
        <v>5082</v>
      </c>
      <c r="D1370" s="96" t="s">
        <v>5083</v>
      </c>
      <c r="E1370" s="97"/>
      <c r="F1370" s="97"/>
      <c r="G1370" s="98" t="s">
        <v>2509</v>
      </c>
      <c r="H1370" s="98" t="s">
        <v>3421</v>
      </c>
      <c r="I1370" s="103">
        <v>8800022682023</v>
      </c>
      <c r="J1370" s="100">
        <v>45147</v>
      </c>
      <c r="K1370" s="82">
        <v>1</v>
      </c>
      <c r="L1370" s="116">
        <v>2024</v>
      </c>
    </row>
    <row r="1371" spans="1:12" ht="15.75" customHeight="1">
      <c r="A1371" s="84">
        <v>1368</v>
      </c>
      <c r="B1371" s="85" t="s">
        <v>2504</v>
      </c>
      <c r="C1371" s="86" t="s">
        <v>5692</v>
      </c>
      <c r="D1371" s="87" t="s">
        <v>5693</v>
      </c>
      <c r="E1371" s="88"/>
      <c r="F1371" s="88"/>
      <c r="G1371" s="89" t="s">
        <v>4406</v>
      </c>
      <c r="H1371" s="89" t="s">
        <v>4407</v>
      </c>
      <c r="I1371" s="90">
        <v>8800027022023</v>
      </c>
      <c r="J1371" s="91">
        <v>45159</v>
      </c>
      <c r="K1371" s="92">
        <v>1</v>
      </c>
      <c r="L1371" s="93">
        <v>2024</v>
      </c>
    </row>
    <row r="1372" spans="1:12" ht="15.75" customHeight="1">
      <c r="A1372" s="75">
        <v>1369</v>
      </c>
      <c r="B1372" s="94" t="s">
        <v>2504</v>
      </c>
      <c r="C1372" s="95" t="s">
        <v>7521</v>
      </c>
      <c r="D1372" s="96" t="s">
        <v>7522</v>
      </c>
      <c r="E1372" s="97"/>
      <c r="F1372" s="97"/>
      <c r="G1372" s="98" t="s">
        <v>7523</v>
      </c>
      <c r="H1372" s="98" t="s">
        <v>4610</v>
      </c>
      <c r="I1372" s="103">
        <v>8800042332023</v>
      </c>
      <c r="J1372" s="100">
        <v>45205</v>
      </c>
      <c r="K1372" s="82">
        <v>1</v>
      </c>
      <c r="L1372" s="116">
        <v>2025</v>
      </c>
    </row>
    <row r="1373" spans="1:12" ht="15.75" customHeight="1">
      <c r="A1373" s="84">
        <v>1370</v>
      </c>
      <c r="B1373" s="85" t="s">
        <v>2504</v>
      </c>
      <c r="C1373" s="86" t="s">
        <v>7732</v>
      </c>
      <c r="D1373" s="87" t="s">
        <v>7733</v>
      </c>
      <c r="E1373" s="88"/>
      <c r="F1373" s="88"/>
      <c r="G1373" s="89" t="s">
        <v>7734</v>
      </c>
      <c r="H1373" s="89" t="s">
        <v>7350</v>
      </c>
      <c r="I1373" s="104" t="s">
        <v>10531</v>
      </c>
      <c r="J1373" s="91">
        <v>45215</v>
      </c>
      <c r="K1373" s="85">
        <v>1</v>
      </c>
      <c r="L1373" s="93">
        <v>2024</v>
      </c>
    </row>
    <row r="1374" spans="1:12" ht="15.75" customHeight="1">
      <c r="A1374" s="75">
        <v>1371</v>
      </c>
      <c r="B1374" s="94" t="s">
        <v>2504</v>
      </c>
      <c r="C1374" s="95" t="s">
        <v>7759</v>
      </c>
      <c r="D1374" s="96" t="s">
        <v>7760</v>
      </c>
      <c r="E1374" s="149"/>
      <c r="F1374" s="149"/>
      <c r="G1374" s="98" t="s">
        <v>7761</v>
      </c>
      <c r="H1374" s="98" t="s">
        <v>4610</v>
      </c>
      <c r="I1374" s="99" t="s">
        <v>10532</v>
      </c>
      <c r="J1374" s="100">
        <v>45219</v>
      </c>
      <c r="K1374" s="94">
        <v>1</v>
      </c>
      <c r="L1374" s="116">
        <v>2024</v>
      </c>
    </row>
    <row r="1375" spans="1:12" ht="15.75" customHeight="1">
      <c r="A1375" s="84">
        <v>1372</v>
      </c>
      <c r="B1375" s="85" t="s">
        <v>2504</v>
      </c>
      <c r="C1375" s="86" t="s">
        <v>7730</v>
      </c>
      <c r="D1375" s="87" t="s">
        <v>7731</v>
      </c>
      <c r="E1375" s="88"/>
      <c r="F1375" s="88"/>
      <c r="G1375" s="89" t="s">
        <v>7729</v>
      </c>
      <c r="H1375" s="89" t="s">
        <v>7350</v>
      </c>
      <c r="I1375" s="90">
        <v>8800043952023</v>
      </c>
      <c r="J1375" s="91">
        <v>45215</v>
      </c>
      <c r="K1375" s="92">
        <v>1</v>
      </c>
      <c r="L1375" s="93">
        <v>2025</v>
      </c>
    </row>
    <row r="1376" spans="1:12" ht="15.75" customHeight="1">
      <c r="A1376" s="75">
        <v>1373</v>
      </c>
      <c r="B1376" s="94" t="s">
        <v>2504</v>
      </c>
      <c r="C1376" s="95" t="s">
        <v>7519</v>
      </c>
      <c r="D1376" s="96" t="s">
        <v>4604</v>
      </c>
      <c r="E1376" s="97"/>
      <c r="F1376" s="97"/>
      <c r="G1376" s="98" t="s">
        <v>7520</v>
      </c>
      <c r="H1376" s="98" t="s">
        <v>2517</v>
      </c>
      <c r="I1376" s="103">
        <v>8800042432023</v>
      </c>
      <c r="J1376" s="100">
        <v>45205</v>
      </c>
      <c r="K1376" s="82">
        <v>1</v>
      </c>
      <c r="L1376" s="116">
        <v>2024</v>
      </c>
    </row>
    <row r="1377" spans="1:12" ht="15.75" customHeight="1">
      <c r="A1377" s="84">
        <v>1374</v>
      </c>
      <c r="B1377" s="85" t="s">
        <v>2504</v>
      </c>
      <c r="C1377" s="86" t="s">
        <v>7735</v>
      </c>
      <c r="D1377" s="87" t="s">
        <v>7736</v>
      </c>
      <c r="E1377" s="88"/>
      <c r="F1377" s="88"/>
      <c r="G1377" s="89" t="s">
        <v>7729</v>
      </c>
      <c r="H1377" s="89" t="s">
        <v>7350</v>
      </c>
      <c r="I1377" s="90">
        <v>8800043972023</v>
      </c>
      <c r="J1377" s="91">
        <v>45215</v>
      </c>
      <c r="K1377" s="92">
        <v>1</v>
      </c>
      <c r="L1377" s="93">
        <v>2024</v>
      </c>
    </row>
    <row r="1378" spans="1:12" ht="15.75" customHeight="1">
      <c r="A1378" s="75">
        <v>1375</v>
      </c>
      <c r="B1378" s="94" t="s">
        <v>2504</v>
      </c>
      <c r="C1378" s="95" t="s">
        <v>7524</v>
      </c>
      <c r="D1378" s="96" t="s">
        <v>7525</v>
      </c>
      <c r="E1378" s="97"/>
      <c r="F1378" s="97"/>
      <c r="G1378" s="98" t="s">
        <v>7526</v>
      </c>
      <c r="H1378" s="98" t="s">
        <v>4610</v>
      </c>
      <c r="I1378" s="103">
        <v>8800042422023</v>
      </c>
      <c r="J1378" s="100">
        <v>45205</v>
      </c>
      <c r="K1378" s="82">
        <v>1</v>
      </c>
      <c r="L1378" s="116">
        <v>2025</v>
      </c>
    </row>
    <row r="1379" spans="1:12" ht="15.75" customHeight="1">
      <c r="A1379" s="84">
        <v>1376</v>
      </c>
      <c r="B1379" s="85" t="s">
        <v>2504</v>
      </c>
      <c r="C1379" s="86" t="s">
        <v>7291</v>
      </c>
      <c r="D1379" s="87" t="s">
        <v>7292</v>
      </c>
      <c r="E1379" s="88"/>
      <c r="F1379" s="88"/>
      <c r="G1379" s="89" t="s">
        <v>7293</v>
      </c>
      <c r="H1379" s="89" t="s">
        <v>4407</v>
      </c>
      <c r="I1379" s="90">
        <v>8800040862023</v>
      </c>
      <c r="J1379" s="91">
        <v>45201</v>
      </c>
      <c r="K1379" s="92">
        <v>1</v>
      </c>
      <c r="L1379" s="93">
        <v>2024</v>
      </c>
    </row>
    <row r="1380" spans="1:12" ht="15.75" customHeight="1">
      <c r="A1380" s="75">
        <v>1377</v>
      </c>
      <c r="B1380" s="94" t="s">
        <v>2504</v>
      </c>
      <c r="C1380" s="95" t="s">
        <v>7353</v>
      </c>
      <c r="D1380" s="96" t="s">
        <v>7354</v>
      </c>
      <c r="E1380" s="97"/>
      <c r="F1380" s="97"/>
      <c r="G1380" s="98" t="s">
        <v>2516</v>
      </c>
      <c r="H1380" s="98" t="s">
        <v>7350</v>
      </c>
      <c r="I1380" s="103">
        <v>8800041042023</v>
      </c>
      <c r="J1380" s="100">
        <v>45202</v>
      </c>
      <c r="K1380" s="82">
        <v>1</v>
      </c>
      <c r="L1380" s="116">
        <v>2024</v>
      </c>
    </row>
    <row r="1381" spans="1:12" ht="15.75" customHeight="1">
      <c r="A1381" s="84">
        <v>1378</v>
      </c>
      <c r="B1381" s="85" t="s">
        <v>2504</v>
      </c>
      <c r="C1381" s="86" t="s">
        <v>7351</v>
      </c>
      <c r="D1381" s="87" t="s">
        <v>7352</v>
      </c>
      <c r="E1381" s="88"/>
      <c r="F1381" s="88"/>
      <c r="G1381" s="89" t="s">
        <v>2516</v>
      </c>
      <c r="H1381" s="89" t="s">
        <v>7350</v>
      </c>
      <c r="I1381" s="104" t="s">
        <v>10533</v>
      </c>
      <c r="J1381" s="91">
        <v>45202</v>
      </c>
      <c r="K1381" s="85">
        <v>1</v>
      </c>
      <c r="L1381" s="93">
        <v>2024</v>
      </c>
    </row>
    <row r="1382" spans="1:12" ht="15.75" customHeight="1">
      <c r="A1382" s="75">
        <v>1379</v>
      </c>
      <c r="B1382" s="94" t="s">
        <v>2504</v>
      </c>
      <c r="C1382" s="95" t="s">
        <v>6963</v>
      </c>
      <c r="D1382" s="96" t="s">
        <v>3420</v>
      </c>
      <c r="E1382" s="149"/>
      <c r="F1382" s="149"/>
      <c r="G1382" s="98" t="s">
        <v>2509</v>
      </c>
      <c r="H1382" s="98" t="s">
        <v>3421</v>
      </c>
      <c r="I1382" s="99" t="s">
        <v>10534</v>
      </c>
      <c r="J1382" s="100">
        <v>45190</v>
      </c>
      <c r="K1382" s="94">
        <v>1</v>
      </c>
      <c r="L1382" s="116">
        <v>2024</v>
      </c>
    </row>
    <row r="1383" spans="1:12" ht="15.75" customHeight="1">
      <c r="A1383" s="84">
        <v>1380</v>
      </c>
      <c r="B1383" s="85" t="s">
        <v>2504</v>
      </c>
      <c r="C1383" s="86" t="s">
        <v>4884</v>
      </c>
      <c r="D1383" s="87" t="s">
        <v>4885</v>
      </c>
      <c r="E1383" s="88"/>
      <c r="F1383" s="88"/>
      <c r="G1383" s="89" t="s">
        <v>4406</v>
      </c>
      <c r="H1383" s="89" t="s">
        <v>2487</v>
      </c>
      <c r="I1383" s="90">
        <v>8800021142023</v>
      </c>
      <c r="J1383" s="91">
        <v>45142</v>
      </c>
      <c r="K1383" s="92">
        <v>1</v>
      </c>
      <c r="L1383" s="93">
        <v>2024</v>
      </c>
    </row>
    <row r="1384" spans="1:12" ht="15.75" customHeight="1">
      <c r="A1384" s="75">
        <v>1381</v>
      </c>
      <c r="B1384" s="94" t="s">
        <v>2504</v>
      </c>
      <c r="C1384" s="95" t="s">
        <v>7288</v>
      </c>
      <c r="D1384" s="96" t="s">
        <v>7289</v>
      </c>
      <c r="E1384" s="97"/>
      <c r="F1384" s="97"/>
      <c r="G1384" s="98" t="s">
        <v>7290</v>
      </c>
      <c r="H1384" s="98" t="s">
        <v>4407</v>
      </c>
      <c r="I1384" s="103">
        <v>8800040842023</v>
      </c>
      <c r="J1384" s="100">
        <v>45201</v>
      </c>
      <c r="K1384" s="82">
        <v>1</v>
      </c>
      <c r="L1384" s="116">
        <v>2024</v>
      </c>
    </row>
    <row r="1385" spans="1:12" ht="15.75" customHeight="1">
      <c r="A1385" s="84">
        <v>1382</v>
      </c>
      <c r="B1385" s="85" t="s">
        <v>2504</v>
      </c>
      <c r="C1385" s="86" t="s">
        <v>7348</v>
      </c>
      <c r="D1385" s="87" t="s">
        <v>7349</v>
      </c>
      <c r="E1385" s="88"/>
      <c r="F1385" s="88"/>
      <c r="G1385" s="89" t="s">
        <v>2516</v>
      </c>
      <c r="H1385" s="89" t="s">
        <v>7350</v>
      </c>
      <c r="I1385" s="90">
        <v>8800041342023</v>
      </c>
      <c r="J1385" s="91">
        <v>45202</v>
      </c>
      <c r="K1385" s="92">
        <v>1</v>
      </c>
      <c r="L1385" s="93">
        <v>2024</v>
      </c>
    </row>
    <row r="1386" spans="1:12" ht="15.75" customHeight="1">
      <c r="A1386" s="75">
        <v>1383</v>
      </c>
      <c r="B1386" s="94" t="s">
        <v>2504</v>
      </c>
      <c r="C1386" s="95" t="s">
        <v>6246</v>
      </c>
      <c r="D1386" s="96" t="s">
        <v>6247</v>
      </c>
      <c r="E1386" s="97"/>
      <c r="F1386" s="97"/>
      <c r="G1386" s="98" t="s">
        <v>6248</v>
      </c>
      <c r="H1386" s="98" t="s">
        <v>3243</v>
      </c>
      <c r="I1386" s="103">
        <v>8800030962023</v>
      </c>
      <c r="J1386" s="100">
        <v>45170</v>
      </c>
      <c r="K1386" s="82">
        <v>1</v>
      </c>
      <c r="L1386" s="116">
        <v>2024</v>
      </c>
    </row>
    <row r="1387" spans="1:12" ht="15.75" customHeight="1">
      <c r="A1387" s="84">
        <v>1384</v>
      </c>
      <c r="B1387" s="85" t="s">
        <v>2504</v>
      </c>
      <c r="C1387" s="86" t="s">
        <v>7102</v>
      </c>
      <c r="D1387" s="87" t="s">
        <v>7103</v>
      </c>
      <c r="E1387" s="88"/>
      <c r="F1387" s="88"/>
      <c r="G1387" s="89" t="s">
        <v>7104</v>
      </c>
      <c r="H1387" s="89" t="s">
        <v>4407</v>
      </c>
      <c r="I1387" s="90">
        <v>8800039192023</v>
      </c>
      <c r="J1387" s="91">
        <v>45196</v>
      </c>
      <c r="K1387" s="92">
        <v>1</v>
      </c>
      <c r="L1387" s="93">
        <v>2024</v>
      </c>
    </row>
    <row r="1388" spans="1:12" ht="15.75" customHeight="1">
      <c r="A1388" s="75">
        <v>1385</v>
      </c>
      <c r="B1388" s="94" t="s">
        <v>2504</v>
      </c>
      <c r="C1388" s="95" t="s">
        <v>7017</v>
      </c>
      <c r="D1388" s="96" t="s">
        <v>7018</v>
      </c>
      <c r="E1388" s="97"/>
      <c r="F1388" s="97"/>
      <c r="G1388" s="98" t="s">
        <v>7019</v>
      </c>
      <c r="H1388" s="98" t="s">
        <v>4407</v>
      </c>
      <c r="I1388" s="103">
        <v>8800038242023</v>
      </c>
      <c r="J1388" s="100">
        <v>45194</v>
      </c>
      <c r="K1388" s="82">
        <v>1</v>
      </c>
      <c r="L1388" s="116">
        <v>2024</v>
      </c>
    </row>
    <row r="1389" spans="1:12" ht="15.75" customHeight="1">
      <c r="A1389" s="84">
        <v>1386</v>
      </c>
      <c r="B1389" s="85" t="s">
        <v>2504</v>
      </c>
      <c r="C1389" s="86" t="s">
        <v>6512</v>
      </c>
      <c r="D1389" s="87" t="s">
        <v>6513</v>
      </c>
      <c r="E1389" s="88"/>
      <c r="F1389" s="88"/>
      <c r="G1389" s="89" t="s">
        <v>2509</v>
      </c>
      <c r="H1389" s="89" t="s">
        <v>3421</v>
      </c>
      <c r="I1389" s="104" t="s">
        <v>10535</v>
      </c>
      <c r="J1389" s="91">
        <v>45177</v>
      </c>
      <c r="K1389" s="85">
        <v>1</v>
      </c>
      <c r="L1389" s="93">
        <v>2024</v>
      </c>
    </row>
    <row r="1390" spans="1:12" ht="15.75" customHeight="1">
      <c r="A1390" s="75">
        <v>1387</v>
      </c>
      <c r="B1390" s="94" t="s">
        <v>2504</v>
      </c>
      <c r="C1390" s="95" t="s">
        <v>7016</v>
      </c>
      <c r="D1390" s="96" t="s">
        <v>3420</v>
      </c>
      <c r="E1390" s="149"/>
      <c r="F1390" s="149"/>
      <c r="G1390" s="98" t="s">
        <v>2509</v>
      </c>
      <c r="H1390" s="98" t="s">
        <v>3421</v>
      </c>
      <c r="I1390" s="99" t="s">
        <v>10536</v>
      </c>
      <c r="J1390" s="100">
        <v>45194</v>
      </c>
      <c r="K1390" s="94">
        <v>1</v>
      </c>
      <c r="L1390" s="116">
        <v>2024</v>
      </c>
    </row>
    <row r="1391" spans="1:12" ht="15.75" customHeight="1">
      <c r="A1391" s="84">
        <v>1388</v>
      </c>
      <c r="B1391" s="85" t="s">
        <v>2504</v>
      </c>
      <c r="C1391" s="86" t="s">
        <v>7000</v>
      </c>
      <c r="D1391" s="87" t="s">
        <v>7001</v>
      </c>
      <c r="E1391" s="88"/>
      <c r="F1391" s="88"/>
      <c r="G1391" s="89" t="s">
        <v>7002</v>
      </c>
      <c r="H1391" s="89" t="s">
        <v>4407</v>
      </c>
      <c r="I1391" s="90">
        <v>8800038172023</v>
      </c>
      <c r="J1391" s="91">
        <v>45191</v>
      </c>
      <c r="K1391" s="92">
        <v>1</v>
      </c>
      <c r="L1391" s="93">
        <v>2024</v>
      </c>
    </row>
    <row r="1392" spans="1:12" ht="15.75" customHeight="1">
      <c r="A1392" s="75">
        <v>1389</v>
      </c>
      <c r="B1392" s="94" t="s">
        <v>2504</v>
      </c>
      <c r="C1392" s="95" t="s">
        <v>6002</v>
      </c>
      <c r="D1392" s="96" t="s">
        <v>6003</v>
      </c>
      <c r="E1392" s="97"/>
      <c r="F1392" s="97"/>
      <c r="G1392" s="98" t="s">
        <v>5786</v>
      </c>
      <c r="H1392" s="98" t="s">
        <v>5787</v>
      </c>
      <c r="I1392" s="103">
        <v>8800029292023</v>
      </c>
      <c r="J1392" s="100">
        <v>45167</v>
      </c>
      <c r="K1392" s="82">
        <v>1</v>
      </c>
      <c r="L1392" s="116">
        <v>2024</v>
      </c>
    </row>
    <row r="1393" spans="1:12" ht="15.75" customHeight="1">
      <c r="A1393" s="84">
        <v>1390</v>
      </c>
      <c r="B1393" s="85" t="s">
        <v>2504</v>
      </c>
      <c r="C1393" s="86" t="s">
        <v>6764</v>
      </c>
      <c r="D1393" s="87" t="s">
        <v>6765</v>
      </c>
      <c r="E1393" s="88"/>
      <c r="F1393" s="88"/>
      <c r="G1393" s="89" t="s">
        <v>63</v>
      </c>
      <c r="H1393" s="89" t="s">
        <v>4407</v>
      </c>
      <c r="I1393" s="90">
        <v>8800035472023</v>
      </c>
      <c r="J1393" s="91">
        <v>45184</v>
      </c>
      <c r="K1393" s="92">
        <v>1</v>
      </c>
      <c r="L1393" s="93">
        <v>2024</v>
      </c>
    </row>
    <row r="1394" spans="1:12" ht="15.75" customHeight="1">
      <c r="A1394" s="75">
        <v>1391</v>
      </c>
      <c r="B1394" s="94" t="s">
        <v>2504</v>
      </c>
      <c r="C1394" s="95" t="s">
        <v>6763</v>
      </c>
      <c r="D1394" s="96" t="s">
        <v>5165</v>
      </c>
      <c r="E1394" s="97"/>
      <c r="F1394" s="97"/>
      <c r="G1394" s="98" t="s">
        <v>24</v>
      </c>
      <c r="H1394" s="98" t="s">
        <v>3421</v>
      </c>
      <c r="I1394" s="103">
        <v>8800035582023</v>
      </c>
      <c r="J1394" s="100">
        <v>45184</v>
      </c>
      <c r="K1394" s="82">
        <v>1</v>
      </c>
      <c r="L1394" s="116">
        <v>2024</v>
      </c>
    </row>
    <row r="1395" spans="1:12" ht="15.75" customHeight="1">
      <c r="A1395" s="84">
        <v>1392</v>
      </c>
      <c r="B1395" s="85" t="s">
        <v>2504</v>
      </c>
      <c r="C1395" s="86" t="s">
        <v>6428</v>
      </c>
      <c r="D1395" s="87" t="s">
        <v>6247</v>
      </c>
      <c r="E1395" s="88"/>
      <c r="F1395" s="88"/>
      <c r="G1395" s="89" t="s">
        <v>6248</v>
      </c>
      <c r="H1395" s="89" t="s">
        <v>3243</v>
      </c>
      <c r="I1395" s="90">
        <v>8800032742023</v>
      </c>
      <c r="J1395" s="91">
        <v>45175</v>
      </c>
      <c r="K1395" s="92">
        <v>13</v>
      </c>
      <c r="L1395" s="93">
        <v>2024</v>
      </c>
    </row>
    <row r="1396" spans="1:12" ht="15.75" customHeight="1">
      <c r="A1396" s="75">
        <v>1393</v>
      </c>
      <c r="B1396" s="94" t="s">
        <v>2504</v>
      </c>
      <c r="C1396" s="95" t="s">
        <v>6875</v>
      </c>
      <c r="D1396" s="96" t="s">
        <v>6876</v>
      </c>
      <c r="E1396" s="97"/>
      <c r="F1396" s="97"/>
      <c r="G1396" s="98" t="s">
        <v>6877</v>
      </c>
      <c r="H1396" s="98" t="s">
        <v>4407</v>
      </c>
      <c r="I1396" s="103">
        <v>8800036802023</v>
      </c>
      <c r="J1396" s="100">
        <v>45188</v>
      </c>
      <c r="K1396" s="82">
        <v>1</v>
      </c>
      <c r="L1396" s="116">
        <v>2024</v>
      </c>
    </row>
    <row r="1397" spans="1:12" ht="15.75" customHeight="1">
      <c r="A1397" s="84">
        <v>1394</v>
      </c>
      <c r="B1397" s="85" t="s">
        <v>2504</v>
      </c>
      <c r="C1397" s="86" t="s">
        <v>4404</v>
      </c>
      <c r="D1397" s="87" t="s">
        <v>4405</v>
      </c>
      <c r="E1397" s="88"/>
      <c r="F1397" s="88"/>
      <c r="G1397" s="89" t="s">
        <v>4406</v>
      </c>
      <c r="H1397" s="89" t="s">
        <v>4407</v>
      </c>
      <c r="I1397" s="104" t="s">
        <v>10537</v>
      </c>
      <c r="J1397" s="91">
        <v>45138</v>
      </c>
      <c r="K1397" s="85">
        <v>1</v>
      </c>
      <c r="L1397" s="93">
        <v>2024</v>
      </c>
    </row>
    <row r="1398" spans="1:12" ht="15.75" customHeight="1">
      <c r="A1398" s="75">
        <v>1395</v>
      </c>
      <c r="B1398" s="94" t="s">
        <v>2504</v>
      </c>
      <c r="C1398" s="95" t="s">
        <v>6475</v>
      </c>
      <c r="D1398" s="96" t="s">
        <v>6476</v>
      </c>
      <c r="E1398" s="149"/>
      <c r="F1398" s="149"/>
      <c r="G1398" s="98" t="s">
        <v>6477</v>
      </c>
      <c r="H1398" s="98" t="s">
        <v>4610</v>
      </c>
      <c r="I1398" s="99" t="s">
        <v>10538</v>
      </c>
      <c r="J1398" s="100">
        <v>45176</v>
      </c>
      <c r="K1398" s="94">
        <v>1</v>
      </c>
      <c r="L1398" s="116">
        <v>2024</v>
      </c>
    </row>
    <row r="1399" spans="1:12" ht="15.75" customHeight="1">
      <c r="A1399" s="84">
        <v>1396</v>
      </c>
      <c r="B1399" s="85" t="s">
        <v>2504</v>
      </c>
      <c r="C1399" s="86" t="s">
        <v>6426</v>
      </c>
      <c r="D1399" s="87" t="s">
        <v>6427</v>
      </c>
      <c r="E1399" s="88"/>
      <c r="F1399" s="88"/>
      <c r="G1399" s="89" t="s">
        <v>2508</v>
      </c>
      <c r="H1399" s="89" t="s">
        <v>3421</v>
      </c>
      <c r="I1399" s="90">
        <v>8800032702023</v>
      </c>
      <c r="J1399" s="91">
        <v>45175</v>
      </c>
      <c r="K1399" s="92">
        <v>1</v>
      </c>
      <c r="L1399" s="93">
        <v>2024</v>
      </c>
    </row>
    <row r="1400" spans="1:12" ht="15.75" customHeight="1">
      <c r="A1400" s="75">
        <v>1397</v>
      </c>
      <c r="B1400" s="94" t="s">
        <v>2504</v>
      </c>
      <c r="C1400" s="95" t="s">
        <v>6586</v>
      </c>
      <c r="D1400" s="96" t="s">
        <v>6587</v>
      </c>
      <c r="E1400" s="97"/>
      <c r="F1400" s="97"/>
      <c r="G1400" s="98" t="s">
        <v>6588</v>
      </c>
      <c r="H1400" s="98" t="s">
        <v>4407</v>
      </c>
      <c r="I1400" s="103">
        <v>8800034382023</v>
      </c>
      <c r="J1400" s="100">
        <v>45180</v>
      </c>
      <c r="K1400" s="82">
        <v>1</v>
      </c>
      <c r="L1400" s="116">
        <v>2024</v>
      </c>
    </row>
    <row r="1401" spans="1:12" ht="15.75" customHeight="1">
      <c r="A1401" s="84">
        <v>1398</v>
      </c>
      <c r="B1401" s="85" t="s">
        <v>2504</v>
      </c>
      <c r="C1401" s="86" t="s">
        <v>6514</v>
      </c>
      <c r="D1401" s="87" t="s">
        <v>6515</v>
      </c>
      <c r="E1401" s="88"/>
      <c r="F1401" s="88"/>
      <c r="G1401" s="89" t="s">
        <v>2508</v>
      </c>
      <c r="H1401" s="89" t="s">
        <v>3421</v>
      </c>
      <c r="I1401" s="90">
        <v>8800033232023</v>
      </c>
      <c r="J1401" s="91">
        <v>45177</v>
      </c>
      <c r="K1401" s="92">
        <v>1</v>
      </c>
      <c r="L1401" s="93">
        <v>2024</v>
      </c>
    </row>
    <row r="1402" spans="1:12" ht="15.75" customHeight="1">
      <c r="A1402" s="75">
        <v>1399</v>
      </c>
      <c r="B1402" s="94" t="s">
        <v>2504</v>
      </c>
      <c r="C1402" s="95" t="s">
        <v>6661</v>
      </c>
      <c r="D1402" s="96" t="s">
        <v>4492</v>
      </c>
      <c r="E1402" s="97"/>
      <c r="F1402" s="97"/>
      <c r="G1402" s="98" t="s">
        <v>6662</v>
      </c>
      <c r="H1402" s="98" t="s">
        <v>4407</v>
      </c>
      <c r="I1402" s="103">
        <v>8800034712023</v>
      </c>
      <c r="J1402" s="100">
        <v>45181</v>
      </c>
      <c r="K1402" s="82">
        <v>1</v>
      </c>
      <c r="L1402" s="116">
        <v>2024</v>
      </c>
    </row>
    <row r="1403" spans="1:12" ht="15.75" customHeight="1">
      <c r="A1403" s="84">
        <v>1400</v>
      </c>
      <c r="B1403" s="85" t="s">
        <v>2504</v>
      </c>
      <c r="C1403" s="86" t="s">
        <v>5919</v>
      </c>
      <c r="D1403" s="87" t="s">
        <v>5918</v>
      </c>
      <c r="E1403" s="88"/>
      <c r="F1403" s="88"/>
      <c r="G1403" s="89" t="s">
        <v>5786</v>
      </c>
      <c r="H1403" s="89" t="s">
        <v>5920</v>
      </c>
      <c r="I1403" s="90">
        <v>8800028742023</v>
      </c>
      <c r="J1403" s="91">
        <v>45163</v>
      </c>
      <c r="K1403" s="92">
        <v>1</v>
      </c>
      <c r="L1403" s="93">
        <v>2024</v>
      </c>
    </row>
    <row r="1404" spans="1:12" ht="15.75" customHeight="1">
      <c r="A1404" s="75">
        <v>1401</v>
      </c>
      <c r="B1404" s="94" t="s">
        <v>2504</v>
      </c>
      <c r="C1404" s="95" t="s">
        <v>6316</v>
      </c>
      <c r="D1404" s="96" t="s">
        <v>5843</v>
      </c>
      <c r="E1404" s="97"/>
      <c r="F1404" s="97"/>
      <c r="G1404" s="98" t="s">
        <v>5786</v>
      </c>
      <c r="H1404" s="98" t="s">
        <v>5787</v>
      </c>
      <c r="I1404" s="103">
        <v>8800031532023</v>
      </c>
      <c r="J1404" s="100">
        <v>45173</v>
      </c>
      <c r="K1404" s="82">
        <v>1</v>
      </c>
      <c r="L1404" s="116">
        <v>2024</v>
      </c>
    </row>
    <row r="1405" spans="1:12" ht="15.75" customHeight="1">
      <c r="A1405" s="84">
        <v>1402</v>
      </c>
      <c r="B1405" s="85" t="s">
        <v>2504</v>
      </c>
      <c r="C1405" s="86" t="s">
        <v>6660</v>
      </c>
      <c r="D1405" s="87" t="s">
        <v>5563</v>
      </c>
      <c r="E1405" s="88"/>
      <c r="F1405" s="88"/>
      <c r="G1405" s="89" t="s">
        <v>24</v>
      </c>
      <c r="H1405" s="89" t="s">
        <v>3421</v>
      </c>
      <c r="I1405" s="104" t="s">
        <v>10539</v>
      </c>
      <c r="J1405" s="91">
        <v>45181</v>
      </c>
      <c r="K1405" s="85">
        <v>1</v>
      </c>
      <c r="L1405" s="93">
        <v>2024</v>
      </c>
    </row>
    <row r="1406" spans="1:12" ht="15.75" customHeight="1">
      <c r="A1406" s="75">
        <v>1403</v>
      </c>
      <c r="B1406" s="94" t="s">
        <v>2504</v>
      </c>
      <c r="C1406" s="95" t="s">
        <v>6663</v>
      </c>
      <c r="D1406" s="96" t="s">
        <v>4409</v>
      </c>
      <c r="E1406" s="149"/>
      <c r="F1406" s="149"/>
      <c r="G1406" s="98" t="s">
        <v>4406</v>
      </c>
      <c r="H1406" s="98" t="s">
        <v>4407</v>
      </c>
      <c r="I1406" s="99" t="s">
        <v>10540</v>
      </c>
      <c r="J1406" s="100">
        <v>45181</v>
      </c>
      <c r="K1406" s="94">
        <v>1</v>
      </c>
      <c r="L1406" s="116">
        <v>2024</v>
      </c>
    </row>
    <row r="1407" spans="1:12" ht="15.75" customHeight="1">
      <c r="A1407" s="84">
        <v>1404</v>
      </c>
      <c r="B1407" s="85" t="s">
        <v>2504</v>
      </c>
      <c r="C1407" s="86" t="s">
        <v>6878</v>
      </c>
      <c r="D1407" s="87" t="s">
        <v>6879</v>
      </c>
      <c r="E1407" s="88"/>
      <c r="F1407" s="88"/>
      <c r="G1407" s="89" t="s">
        <v>6880</v>
      </c>
      <c r="H1407" s="89" t="s">
        <v>4407</v>
      </c>
      <c r="I1407" s="90">
        <v>8800036582023</v>
      </c>
      <c r="J1407" s="91">
        <v>45188</v>
      </c>
      <c r="K1407" s="92">
        <v>1</v>
      </c>
      <c r="L1407" s="93">
        <v>2024</v>
      </c>
    </row>
    <row r="1408" spans="1:12" ht="15.75" customHeight="1">
      <c r="A1408" s="75">
        <v>1405</v>
      </c>
      <c r="B1408" s="94" t="s">
        <v>2504</v>
      </c>
      <c r="C1408" s="95" t="s">
        <v>5885</v>
      </c>
      <c r="D1408" s="96" t="s">
        <v>5558</v>
      </c>
      <c r="E1408" s="97"/>
      <c r="F1408" s="97"/>
      <c r="G1408" s="98" t="s">
        <v>4406</v>
      </c>
      <c r="H1408" s="98" t="s">
        <v>4407</v>
      </c>
      <c r="I1408" s="103">
        <v>8800028492023</v>
      </c>
      <c r="J1408" s="100">
        <v>45162</v>
      </c>
      <c r="K1408" s="82">
        <v>1</v>
      </c>
      <c r="L1408" s="116">
        <v>2024</v>
      </c>
    </row>
    <row r="1409" spans="1:12" ht="15.75" customHeight="1">
      <c r="A1409" s="84">
        <v>1406</v>
      </c>
      <c r="B1409" s="85" t="s">
        <v>2504</v>
      </c>
      <c r="C1409" s="86" t="s">
        <v>5926</v>
      </c>
      <c r="D1409" s="87" t="s">
        <v>5916</v>
      </c>
      <c r="E1409" s="88"/>
      <c r="F1409" s="88"/>
      <c r="G1409" s="89" t="s">
        <v>5786</v>
      </c>
      <c r="H1409" s="89" t="s">
        <v>5787</v>
      </c>
      <c r="I1409" s="90">
        <v>8800028702023</v>
      </c>
      <c r="J1409" s="91">
        <v>45163</v>
      </c>
      <c r="K1409" s="92">
        <v>1</v>
      </c>
      <c r="L1409" s="93">
        <v>2024</v>
      </c>
    </row>
    <row r="1410" spans="1:12" ht="15.75" customHeight="1">
      <c r="A1410" s="75">
        <v>1407</v>
      </c>
      <c r="B1410" s="94" t="s">
        <v>2504</v>
      </c>
      <c r="C1410" s="95" t="s">
        <v>5997</v>
      </c>
      <c r="D1410" s="96" t="s">
        <v>5165</v>
      </c>
      <c r="E1410" s="97"/>
      <c r="F1410" s="97"/>
      <c r="G1410" s="98" t="s">
        <v>24</v>
      </c>
      <c r="H1410" s="98" t="s">
        <v>3421</v>
      </c>
      <c r="I1410" s="103">
        <v>8800029432023</v>
      </c>
      <c r="J1410" s="100">
        <v>45167</v>
      </c>
      <c r="K1410" s="82">
        <v>1</v>
      </c>
      <c r="L1410" s="116">
        <v>2024</v>
      </c>
    </row>
    <row r="1411" spans="1:12" ht="15.75" customHeight="1">
      <c r="A1411" s="84">
        <v>1408</v>
      </c>
      <c r="B1411" s="85" t="s">
        <v>2504</v>
      </c>
      <c r="C1411" s="86" t="s">
        <v>4896</v>
      </c>
      <c r="D1411" s="87" t="s">
        <v>4885</v>
      </c>
      <c r="E1411" s="88"/>
      <c r="F1411" s="88"/>
      <c r="G1411" s="89" t="s">
        <v>4406</v>
      </c>
      <c r="H1411" s="89" t="s">
        <v>2487</v>
      </c>
      <c r="I1411" s="90">
        <v>8800021092023</v>
      </c>
      <c r="J1411" s="91">
        <v>45142</v>
      </c>
      <c r="K1411" s="92">
        <v>1</v>
      </c>
      <c r="L1411" s="93">
        <v>2024</v>
      </c>
    </row>
    <row r="1412" spans="1:12" ht="15.75" customHeight="1">
      <c r="A1412" s="75">
        <v>1409</v>
      </c>
      <c r="B1412" s="94" t="s">
        <v>2504</v>
      </c>
      <c r="C1412" s="95" t="s">
        <v>6589</v>
      </c>
      <c r="D1412" s="96" t="s">
        <v>5918</v>
      </c>
      <c r="E1412" s="97"/>
      <c r="F1412" s="97"/>
      <c r="G1412" s="98" t="s">
        <v>5786</v>
      </c>
      <c r="H1412" s="98" t="s">
        <v>5787</v>
      </c>
      <c r="I1412" s="103">
        <v>8800033782023</v>
      </c>
      <c r="J1412" s="100">
        <v>45180</v>
      </c>
      <c r="K1412" s="82">
        <v>1</v>
      </c>
      <c r="L1412" s="116">
        <v>2024</v>
      </c>
    </row>
    <row r="1413" spans="1:12" ht="15.75" customHeight="1">
      <c r="A1413" s="84">
        <v>1410</v>
      </c>
      <c r="B1413" s="85" t="s">
        <v>2504</v>
      </c>
      <c r="C1413" s="86" t="s">
        <v>5927</v>
      </c>
      <c r="D1413" s="87" t="s">
        <v>5558</v>
      </c>
      <c r="E1413" s="88"/>
      <c r="F1413" s="88"/>
      <c r="G1413" s="89" t="s">
        <v>4406</v>
      </c>
      <c r="H1413" s="89" t="s">
        <v>4407</v>
      </c>
      <c r="I1413" s="104" t="s">
        <v>10541</v>
      </c>
      <c r="J1413" s="91">
        <v>45163</v>
      </c>
      <c r="K1413" s="85">
        <v>1</v>
      </c>
      <c r="L1413" s="93">
        <v>2024</v>
      </c>
    </row>
    <row r="1414" spans="1:12" ht="15.75" customHeight="1">
      <c r="A1414" s="75">
        <v>1411</v>
      </c>
      <c r="B1414" s="94" t="s">
        <v>2504</v>
      </c>
      <c r="C1414" s="95" t="s">
        <v>6373</v>
      </c>
      <c r="D1414" s="96" t="s">
        <v>6374</v>
      </c>
      <c r="E1414" s="149"/>
      <c r="F1414" s="149"/>
      <c r="G1414" s="98" t="s">
        <v>6375</v>
      </c>
      <c r="H1414" s="98" t="s">
        <v>3243</v>
      </c>
      <c r="I1414" s="99" t="s">
        <v>10542</v>
      </c>
      <c r="J1414" s="100">
        <v>45174</v>
      </c>
      <c r="K1414" s="94">
        <v>8</v>
      </c>
      <c r="L1414" s="116">
        <v>2025</v>
      </c>
    </row>
    <row r="1415" spans="1:12" ht="15.75" customHeight="1">
      <c r="A1415" s="84">
        <v>1412</v>
      </c>
      <c r="B1415" s="85" t="s">
        <v>2504</v>
      </c>
      <c r="C1415" s="86" t="s">
        <v>6094</v>
      </c>
      <c r="D1415" s="87" t="s">
        <v>6095</v>
      </c>
      <c r="E1415" s="88"/>
      <c r="F1415" s="88"/>
      <c r="G1415" s="89" t="s">
        <v>63</v>
      </c>
      <c r="H1415" s="89" t="s">
        <v>4407</v>
      </c>
      <c r="I1415" s="90">
        <v>8800030382023</v>
      </c>
      <c r="J1415" s="91">
        <v>45169</v>
      </c>
      <c r="K1415" s="92">
        <v>1</v>
      </c>
      <c r="L1415" s="93">
        <v>2024</v>
      </c>
    </row>
    <row r="1416" spans="1:12" ht="15.75" customHeight="1">
      <c r="A1416" s="75">
        <v>1413</v>
      </c>
      <c r="B1416" s="94" t="s">
        <v>2504</v>
      </c>
      <c r="C1416" s="95" t="s">
        <v>4141</v>
      </c>
      <c r="D1416" s="96" t="s">
        <v>4142</v>
      </c>
      <c r="E1416" s="97"/>
      <c r="F1416" s="97"/>
      <c r="G1416" s="98" t="s">
        <v>46</v>
      </c>
      <c r="H1416" s="98" t="s">
        <v>2514</v>
      </c>
      <c r="I1416" s="103">
        <v>8800016762023</v>
      </c>
      <c r="J1416" s="100">
        <v>45135</v>
      </c>
      <c r="K1416" s="82">
        <v>5</v>
      </c>
      <c r="L1416" s="116">
        <v>2024</v>
      </c>
    </row>
    <row r="1417" spans="1:12" ht="15.75" customHeight="1">
      <c r="A1417" s="84">
        <v>1414</v>
      </c>
      <c r="B1417" s="85" t="s">
        <v>2504</v>
      </c>
      <c r="C1417" s="86" t="s">
        <v>5166</v>
      </c>
      <c r="D1417" s="87" t="s">
        <v>5167</v>
      </c>
      <c r="E1417" s="88"/>
      <c r="F1417" s="88"/>
      <c r="G1417" s="89" t="s">
        <v>2509</v>
      </c>
      <c r="H1417" s="89" t="s">
        <v>3421</v>
      </c>
      <c r="I1417" s="90">
        <v>8800023202023</v>
      </c>
      <c r="J1417" s="91">
        <v>45148</v>
      </c>
      <c r="K1417" s="92">
        <v>1</v>
      </c>
      <c r="L1417" s="93">
        <v>2024</v>
      </c>
    </row>
    <row r="1418" spans="1:12" ht="15.75" customHeight="1">
      <c r="A1418" s="75">
        <v>1415</v>
      </c>
      <c r="B1418" s="94" t="s">
        <v>2504</v>
      </c>
      <c r="C1418" s="95" t="s">
        <v>4607</v>
      </c>
      <c r="D1418" s="96" t="s">
        <v>4608</v>
      </c>
      <c r="E1418" s="97"/>
      <c r="F1418" s="97"/>
      <c r="G1418" s="98" t="s">
        <v>4609</v>
      </c>
      <c r="H1418" s="98" t="s">
        <v>4610</v>
      </c>
      <c r="I1418" s="103">
        <v>8800019262023</v>
      </c>
      <c r="J1418" s="100">
        <v>45140</v>
      </c>
      <c r="K1418" s="82">
        <v>11</v>
      </c>
      <c r="L1418" s="116">
        <v>2024</v>
      </c>
    </row>
    <row r="1419" spans="1:12" ht="15.75" customHeight="1">
      <c r="A1419" s="84">
        <v>1416</v>
      </c>
      <c r="B1419" s="85" t="s">
        <v>2504</v>
      </c>
      <c r="C1419" s="86" t="s">
        <v>6429</v>
      </c>
      <c r="D1419" s="87" t="s">
        <v>5843</v>
      </c>
      <c r="E1419" s="88"/>
      <c r="F1419" s="88"/>
      <c r="G1419" s="89" t="s">
        <v>5786</v>
      </c>
      <c r="H1419" s="89" t="s">
        <v>5787</v>
      </c>
      <c r="I1419" s="90">
        <v>8800032322023</v>
      </c>
      <c r="J1419" s="91">
        <v>45175</v>
      </c>
      <c r="K1419" s="92">
        <v>1</v>
      </c>
      <c r="L1419" s="93">
        <v>2024</v>
      </c>
    </row>
    <row r="1420" spans="1:12" ht="15.75" customHeight="1">
      <c r="A1420" s="75">
        <v>1417</v>
      </c>
      <c r="B1420" s="94" t="s">
        <v>2504</v>
      </c>
      <c r="C1420" s="95" t="s">
        <v>4751</v>
      </c>
      <c r="D1420" s="96" t="s">
        <v>4752</v>
      </c>
      <c r="E1420" s="97"/>
      <c r="F1420" s="97"/>
      <c r="G1420" s="98" t="s">
        <v>4406</v>
      </c>
      <c r="H1420" s="98" t="s">
        <v>4407</v>
      </c>
      <c r="I1420" s="103">
        <v>8800019732023</v>
      </c>
      <c r="J1420" s="100">
        <v>45141</v>
      </c>
      <c r="K1420" s="82">
        <v>1</v>
      </c>
      <c r="L1420" s="116">
        <v>2024</v>
      </c>
    </row>
    <row r="1421" spans="1:12" ht="15.75" customHeight="1">
      <c r="A1421" s="84">
        <v>1418</v>
      </c>
      <c r="B1421" s="85" t="s">
        <v>2504</v>
      </c>
      <c r="C1421" s="86" t="s">
        <v>4968</v>
      </c>
      <c r="D1421" s="87" t="s">
        <v>4969</v>
      </c>
      <c r="E1421" s="88"/>
      <c r="F1421" s="88"/>
      <c r="G1421" s="89" t="s">
        <v>4970</v>
      </c>
      <c r="H1421" s="89" t="s">
        <v>4407</v>
      </c>
      <c r="I1421" s="104" t="s">
        <v>10543</v>
      </c>
      <c r="J1421" s="91">
        <v>45145</v>
      </c>
      <c r="K1421" s="85">
        <v>1</v>
      </c>
      <c r="L1421" s="93">
        <v>2024</v>
      </c>
    </row>
    <row r="1422" spans="1:12" ht="15.75" customHeight="1">
      <c r="A1422" s="75">
        <v>1419</v>
      </c>
      <c r="B1422" s="94" t="s">
        <v>2504</v>
      </c>
      <c r="C1422" s="95" t="s">
        <v>4757</v>
      </c>
      <c r="D1422" s="96" t="s">
        <v>4758</v>
      </c>
      <c r="E1422" s="149"/>
      <c r="F1422" s="149"/>
      <c r="G1422" s="98" t="s">
        <v>2509</v>
      </c>
      <c r="H1422" s="98" t="s">
        <v>3421</v>
      </c>
      <c r="I1422" s="99" t="s">
        <v>10544</v>
      </c>
      <c r="J1422" s="100">
        <v>45141</v>
      </c>
      <c r="K1422" s="94">
        <v>1</v>
      </c>
      <c r="L1422" s="116">
        <v>2024</v>
      </c>
    </row>
    <row r="1423" spans="1:12" ht="15.75" customHeight="1">
      <c r="A1423" s="84">
        <v>1420</v>
      </c>
      <c r="B1423" s="85" t="s">
        <v>2504</v>
      </c>
      <c r="C1423" s="86" t="s">
        <v>6245</v>
      </c>
      <c r="D1423" s="87" t="s">
        <v>5558</v>
      </c>
      <c r="E1423" s="88"/>
      <c r="F1423" s="88"/>
      <c r="G1423" s="89" t="s">
        <v>4406</v>
      </c>
      <c r="H1423" s="89" t="s">
        <v>4407</v>
      </c>
      <c r="I1423" s="90">
        <v>8800031292023</v>
      </c>
      <c r="J1423" s="91">
        <v>45170</v>
      </c>
      <c r="K1423" s="92">
        <v>1</v>
      </c>
      <c r="L1423" s="93">
        <v>2024</v>
      </c>
    </row>
    <row r="1424" spans="1:12" ht="15.75" customHeight="1">
      <c r="A1424" s="75">
        <v>1421</v>
      </c>
      <c r="B1424" s="94" t="s">
        <v>2504</v>
      </c>
      <c r="C1424" s="95" t="s">
        <v>5917</v>
      </c>
      <c r="D1424" s="96" t="s">
        <v>5918</v>
      </c>
      <c r="E1424" s="97"/>
      <c r="F1424" s="97"/>
      <c r="G1424" s="98" t="s">
        <v>5786</v>
      </c>
      <c r="H1424" s="98" t="s">
        <v>5787</v>
      </c>
      <c r="I1424" s="103">
        <v>8800028732023</v>
      </c>
      <c r="J1424" s="100">
        <v>45163</v>
      </c>
      <c r="K1424" s="82">
        <v>1</v>
      </c>
      <c r="L1424" s="116">
        <v>2024</v>
      </c>
    </row>
    <row r="1425" spans="1:12" ht="15.75" customHeight="1">
      <c r="A1425" s="84">
        <v>1422</v>
      </c>
      <c r="B1425" s="85" t="s">
        <v>2504</v>
      </c>
      <c r="C1425" s="86" t="s">
        <v>4603</v>
      </c>
      <c r="D1425" s="87" t="s">
        <v>4604</v>
      </c>
      <c r="E1425" s="88"/>
      <c r="F1425" s="88"/>
      <c r="G1425" s="89" t="s">
        <v>4605</v>
      </c>
      <c r="H1425" s="89" t="s">
        <v>3243</v>
      </c>
      <c r="I1425" s="90">
        <v>8800019212023</v>
      </c>
      <c r="J1425" s="91">
        <v>45140</v>
      </c>
      <c r="K1425" s="92">
        <v>1</v>
      </c>
      <c r="L1425" s="93">
        <v>2024</v>
      </c>
    </row>
    <row r="1426" spans="1:12" ht="15.75" customHeight="1">
      <c r="A1426" s="75">
        <v>1423</v>
      </c>
      <c r="B1426" s="94" t="s">
        <v>2504</v>
      </c>
      <c r="C1426" s="95" t="s">
        <v>5788</v>
      </c>
      <c r="D1426" s="96" t="s">
        <v>5785</v>
      </c>
      <c r="E1426" s="97"/>
      <c r="F1426" s="97"/>
      <c r="G1426" s="98" t="s">
        <v>5786</v>
      </c>
      <c r="H1426" s="98" t="s">
        <v>5787</v>
      </c>
      <c r="I1426" s="103">
        <v>8800027662023</v>
      </c>
      <c r="J1426" s="100">
        <v>45160</v>
      </c>
      <c r="K1426" s="82">
        <v>1</v>
      </c>
      <c r="L1426" s="116">
        <v>2024</v>
      </c>
    </row>
    <row r="1427" spans="1:12" ht="15.75" customHeight="1">
      <c r="A1427" s="84">
        <v>1424</v>
      </c>
      <c r="B1427" s="85" t="s">
        <v>2504</v>
      </c>
      <c r="C1427" s="86" t="s">
        <v>5559</v>
      </c>
      <c r="D1427" s="87" t="s">
        <v>5558</v>
      </c>
      <c r="E1427" s="88"/>
      <c r="F1427" s="88"/>
      <c r="G1427" s="89" t="s">
        <v>4406</v>
      </c>
      <c r="H1427" s="89" t="s">
        <v>4407</v>
      </c>
      <c r="I1427" s="90">
        <v>8800025842023</v>
      </c>
      <c r="J1427" s="91">
        <v>45155</v>
      </c>
      <c r="K1427" s="92">
        <v>1</v>
      </c>
      <c r="L1427" s="93">
        <v>2024</v>
      </c>
    </row>
    <row r="1428" spans="1:12" ht="15.75" customHeight="1">
      <c r="A1428" s="75">
        <v>1425</v>
      </c>
      <c r="B1428" s="94" t="s">
        <v>2504</v>
      </c>
      <c r="C1428" s="95" t="s">
        <v>4888</v>
      </c>
      <c r="D1428" s="96" t="s">
        <v>4604</v>
      </c>
      <c r="E1428" s="97"/>
      <c r="F1428" s="97"/>
      <c r="G1428" s="98" t="s">
        <v>4889</v>
      </c>
      <c r="H1428" s="98" t="s">
        <v>3243</v>
      </c>
      <c r="I1428" s="103">
        <v>8800021032023</v>
      </c>
      <c r="J1428" s="100">
        <v>45142</v>
      </c>
      <c r="K1428" s="82">
        <v>4</v>
      </c>
      <c r="L1428" s="116">
        <v>2024</v>
      </c>
    </row>
    <row r="1429" spans="1:12" ht="15.75" customHeight="1">
      <c r="A1429" s="84">
        <v>1426</v>
      </c>
      <c r="B1429" s="85" t="s">
        <v>2504</v>
      </c>
      <c r="C1429" s="86" t="s">
        <v>6097</v>
      </c>
      <c r="D1429" s="87" t="s">
        <v>5918</v>
      </c>
      <c r="E1429" s="88"/>
      <c r="F1429" s="88"/>
      <c r="G1429" s="89" t="s">
        <v>5786</v>
      </c>
      <c r="H1429" s="89" t="s">
        <v>5787</v>
      </c>
      <c r="I1429" s="104" t="s">
        <v>10545</v>
      </c>
      <c r="J1429" s="91">
        <v>45169</v>
      </c>
      <c r="K1429" s="85">
        <v>1</v>
      </c>
      <c r="L1429" s="93">
        <v>2024</v>
      </c>
    </row>
    <row r="1430" spans="1:12" ht="15.75" customHeight="1">
      <c r="A1430" s="75">
        <v>1427</v>
      </c>
      <c r="B1430" s="94" t="s">
        <v>2504</v>
      </c>
      <c r="C1430" s="95" t="s">
        <v>5924</v>
      </c>
      <c r="D1430" s="96" t="s">
        <v>5925</v>
      </c>
      <c r="E1430" s="149"/>
      <c r="F1430" s="149"/>
      <c r="G1430" s="98" t="s">
        <v>5786</v>
      </c>
      <c r="H1430" s="98" t="s">
        <v>5787</v>
      </c>
      <c r="I1430" s="99" t="s">
        <v>10546</v>
      </c>
      <c r="J1430" s="100">
        <v>45163</v>
      </c>
      <c r="K1430" s="94">
        <v>1</v>
      </c>
      <c r="L1430" s="116">
        <v>2024</v>
      </c>
    </row>
    <row r="1431" spans="1:12" ht="15.75" customHeight="1">
      <c r="A1431" s="84">
        <v>1428</v>
      </c>
      <c r="B1431" s="85" t="s">
        <v>2504</v>
      </c>
      <c r="C1431" s="86" t="s">
        <v>4408</v>
      </c>
      <c r="D1431" s="87" t="s">
        <v>4409</v>
      </c>
      <c r="E1431" s="88"/>
      <c r="F1431" s="88"/>
      <c r="G1431" s="89" t="s">
        <v>4406</v>
      </c>
      <c r="H1431" s="89" t="s">
        <v>4407</v>
      </c>
      <c r="I1431" s="90">
        <v>8800017622023</v>
      </c>
      <c r="J1431" s="91">
        <v>45138</v>
      </c>
      <c r="K1431" s="92">
        <v>1</v>
      </c>
      <c r="L1431" s="93">
        <v>2024</v>
      </c>
    </row>
    <row r="1432" spans="1:12" ht="15.75" customHeight="1">
      <c r="A1432" s="75">
        <v>1429</v>
      </c>
      <c r="B1432" s="94" t="s">
        <v>2504</v>
      </c>
      <c r="C1432" s="95" t="s">
        <v>6096</v>
      </c>
      <c r="D1432" s="96" t="s">
        <v>5843</v>
      </c>
      <c r="E1432" s="97"/>
      <c r="F1432" s="97"/>
      <c r="G1432" s="98" t="s">
        <v>5786</v>
      </c>
      <c r="H1432" s="98" t="s">
        <v>5787</v>
      </c>
      <c r="I1432" s="103">
        <v>8800030022023</v>
      </c>
      <c r="J1432" s="100">
        <v>45169</v>
      </c>
      <c r="K1432" s="82">
        <v>1</v>
      </c>
      <c r="L1432" s="116">
        <v>2024</v>
      </c>
    </row>
    <row r="1433" spans="1:12" ht="15.75" customHeight="1">
      <c r="A1433" s="84">
        <v>1430</v>
      </c>
      <c r="B1433" s="85" t="s">
        <v>2504</v>
      </c>
      <c r="C1433" s="86" t="s">
        <v>5281</v>
      </c>
      <c r="D1433" s="87" t="s">
        <v>5282</v>
      </c>
      <c r="E1433" s="88"/>
      <c r="F1433" s="88"/>
      <c r="G1433" s="89" t="s">
        <v>2508</v>
      </c>
      <c r="H1433" s="89" t="s">
        <v>3421</v>
      </c>
      <c r="I1433" s="90">
        <v>8800023932023</v>
      </c>
      <c r="J1433" s="91">
        <v>45152</v>
      </c>
      <c r="K1433" s="92">
        <v>1</v>
      </c>
      <c r="L1433" s="93">
        <v>2024</v>
      </c>
    </row>
    <row r="1434" spans="1:12" ht="15.75" customHeight="1">
      <c r="A1434" s="75">
        <v>1431</v>
      </c>
      <c r="B1434" s="94" t="s">
        <v>2504</v>
      </c>
      <c r="C1434" s="95" t="s">
        <v>6371</v>
      </c>
      <c r="D1434" s="96" t="s">
        <v>4604</v>
      </c>
      <c r="E1434" s="97"/>
      <c r="F1434" s="97"/>
      <c r="G1434" s="98" t="s">
        <v>6372</v>
      </c>
      <c r="H1434" s="98" t="s">
        <v>3243</v>
      </c>
      <c r="I1434" s="103">
        <v>8800031982023</v>
      </c>
      <c r="J1434" s="100">
        <v>45174</v>
      </c>
      <c r="K1434" s="82">
        <v>2</v>
      </c>
      <c r="L1434" s="116">
        <v>2024</v>
      </c>
    </row>
    <row r="1435" spans="1:12" ht="15.75" customHeight="1">
      <c r="A1435" s="84">
        <v>1432</v>
      </c>
      <c r="B1435" s="85" t="s">
        <v>2504</v>
      </c>
      <c r="C1435" s="86" t="s">
        <v>5358</v>
      </c>
      <c r="D1435" s="87" t="s">
        <v>5359</v>
      </c>
      <c r="E1435" s="88"/>
      <c r="F1435" s="88"/>
      <c r="G1435" s="89" t="s">
        <v>24</v>
      </c>
      <c r="H1435" s="89" t="s">
        <v>3421</v>
      </c>
      <c r="I1435" s="90">
        <v>8800024682023</v>
      </c>
      <c r="J1435" s="91">
        <v>45153</v>
      </c>
      <c r="K1435" s="92">
        <v>1</v>
      </c>
      <c r="L1435" s="93">
        <v>2024</v>
      </c>
    </row>
    <row r="1436" spans="1:12" ht="15.75" customHeight="1">
      <c r="A1436" s="75">
        <v>1433</v>
      </c>
      <c r="B1436" s="94" t="s">
        <v>23</v>
      </c>
      <c r="C1436" s="95" t="s">
        <v>6101</v>
      </c>
      <c r="D1436" s="96" t="s">
        <v>4978</v>
      </c>
      <c r="E1436" s="97"/>
      <c r="F1436" s="97"/>
      <c r="G1436" s="98" t="s">
        <v>4979</v>
      </c>
      <c r="H1436" s="98" t="s">
        <v>3263</v>
      </c>
      <c r="I1436" s="103">
        <v>8800030492023</v>
      </c>
      <c r="J1436" s="100">
        <v>45169</v>
      </c>
      <c r="K1436" s="82">
        <v>1</v>
      </c>
      <c r="L1436" s="116"/>
    </row>
    <row r="1437" spans="1:12" ht="15.75" customHeight="1">
      <c r="A1437" s="84">
        <v>1434</v>
      </c>
      <c r="B1437" s="85" t="s">
        <v>23</v>
      </c>
      <c r="C1437" s="86" t="s">
        <v>6435</v>
      </c>
      <c r="D1437" s="87" t="s">
        <v>5648</v>
      </c>
      <c r="E1437" s="88"/>
      <c r="F1437" s="88"/>
      <c r="G1437" s="89" t="s">
        <v>5649</v>
      </c>
      <c r="H1437" s="89" t="s">
        <v>5650</v>
      </c>
      <c r="I1437" s="104" t="s">
        <v>10547</v>
      </c>
      <c r="J1437" s="91">
        <v>45175</v>
      </c>
      <c r="K1437" s="85">
        <v>1</v>
      </c>
      <c r="L1437" s="93"/>
    </row>
    <row r="1438" spans="1:12" ht="15.75" customHeight="1">
      <c r="A1438" s="75">
        <v>1435</v>
      </c>
      <c r="B1438" s="94" t="s">
        <v>23</v>
      </c>
      <c r="C1438" s="95" t="s">
        <v>6275</v>
      </c>
      <c r="D1438" s="96" t="s">
        <v>3983</v>
      </c>
      <c r="E1438" s="149"/>
      <c r="F1438" s="149"/>
      <c r="G1438" s="98" t="s">
        <v>5223</v>
      </c>
      <c r="H1438" s="98" t="s">
        <v>3263</v>
      </c>
      <c r="I1438" s="99" t="s">
        <v>10548</v>
      </c>
      <c r="J1438" s="100">
        <v>45172</v>
      </c>
      <c r="K1438" s="94">
        <v>1</v>
      </c>
      <c r="L1438" s="116"/>
    </row>
    <row r="1439" spans="1:12" ht="15.75" customHeight="1">
      <c r="A1439" s="84">
        <v>1436</v>
      </c>
      <c r="B1439" s="85" t="s">
        <v>23</v>
      </c>
      <c r="C1439" s="86" t="s">
        <v>6436</v>
      </c>
      <c r="D1439" s="87" t="s">
        <v>5648</v>
      </c>
      <c r="E1439" s="88"/>
      <c r="F1439" s="88"/>
      <c r="G1439" s="89" t="s">
        <v>5649</v>
      </c>
      <c r="H1439" s="89" t="s">
        <v>5650</v>
      </c>
      <c r="I1439" s="90">
        <v>8800032492023</v>
      </c>
      <c r="J1439" s="91">
        <v>45175</v>
      </c>
      <c r="K1439" s="92">
        <v>1</v>
      </c>
      <c r="L1439" s="93"/>
    </row>
    <row r="1440" spans="1:12" ht="15.75" customHeight="1">
      <c r="A1440" s="75">
        <v>1437</v>
      </c>
      <c r="B1440" s="94" t="s">
        <v>23</v>
      </c>
      <c r="C1440" s="95" t="s">
        <v>6272</v>
      </c>
      <c r="D1440" s="96" t="s">
        <v>4149</v>
      </c>
      <c r="E1440" s="97"/>
      <c r="F1440" s="97"/>
      <c r="G1440" s="98" t="s">
        <v>3779</v>
      </c>
      <c r="H1440" s="98" t="s">
        <v>3263</v>
      </c>
      <c r="I1440" s="103">
        <v>8800031372023</v>
      </c>
      <c r="J1440" s="100">
        <v>45171</v>
      </c>
      <c r="K1440" s="82">
        <v>1</v>
      </c>
      <c r="L1440" s="116"/>
    </row>
    <row r="1441" spans="1:12" ht="15.75" customHeight="1">
      <c r="A1441" s="84">
        <v>1438</v>
      </c>
      <c r="B1441" s="85" t="s">
        <v>23</v>
      </c>
      <c r="C1441" s="86" t="s">
        <v>3980</v>
      </c>
      <c r="D1441" s="87" t="s">
        <v>3778</v>
      </c>
      <c r="E1441" s="88"/>
      <c r="F1441" s="88"/>
      <c r="G1441" s="89" t="s">
        <v>3779</v>
      </c>
      <c r="H1441" s="89" t="s">
        <v>3263</v>
      </c>
      <c r="I1441" s="90">
        <v>8800015362023</v>
      </c>
      <c r="J1441" s="91">
        <v>45133</v>
      </c>
      <c r="K1441" s="92">
        <v>1</v>
      </c>
      <c r="L1441" s="93"/>
    </row>
    <row r="1442" spans="1:12" ht="15.75" customHeight="1">
      <c r="A1442" s="75">
        <v>1439</v>
      </c>
      <c r="B1442" s="94" t="s">
        <v>23</v>
      </c>
      <c r="C1442" s="95" t="s">
        <v>5017</v>
      </c>
      <c r="D1442" s="96" t="s">
        <v>4978</v>
      </c>
      <c r="E1442" s="97"/>
      <c r="F1442" s="97"/>
      <c r="G1442" s="98" t="s">
        <v>4979</v>
      </c>
      <c r="H1442" s="98" t="s">
        <v>3263</v>
      </c>
      <c r="I1442" s="103">
        <v>8800022072023</v>
      </c>
      <c r="J1442" s="100">
        <v>45146</v>
      </c>
      <c r="K1442" s="82">
        <v>1</v>
      </c>
      <c r="L1442" s="116"/>
    </row>
    <row r="1443" spans="1:12" ht="15.75" customHeight="1">
      <c r="A1443" s="84">
        <v>1440</v>
      </c>
      <c r="B1443" s="85" t="s">
        <v>23</v>
      </c>
      <c r="C1443" s="86" t="s">
        <v>5222</v>
      </c>
      <c r="D1443" s="87" t="s">
        <v>3983</v>
      </c>
      <c r="E1443" s="88"/>
      <c r="F1443" s="88"/>
      <c r="G1443" s="89" t="s">
        <v>5223</v>
      </c>
      <c r="H1443" s="89" t="s">
        <v>3263</v>
      </c>
      <c r="I1443" s="90">
        <v>8800023642023</v>
      </c>
      <c r="J1443" s="91">
        <v>45151</v>
      </c>
      <c r="K1443" s="92">
        <v>1</v>
      </c>
      <c r="L1443" s="93"/>
    </row>
    <row r="1444" spans="1:12" ht="15.75" customHeight="1">
      <c r="A1444" s="75">
        <v>1441</v>
      </c>
      <c r="B1444" s="94" t="s">
        <v>23</v>
      </c>
      <c r="C1444" s="95" t="s">
        <v>5854</v>
      </c>
      <c r="D1444" s="96" t="s">
        <v>5855</v>
      </c>
      <c r="E1444" s="97"/>
      <c r="F1444" s="97"/>
      <c r="G1444" s="98" t="s">
        <v>5849</v>
      </c>
      <c r="H1444" s="98" t="s">
        <v>3263</v>
      </c>
      <c r="I1444" s="103">
        <v>8800028162023</v>
      </c>
      <c r="J1444" s="100">
        <v>45161</v>
      </c>
      <c r="K1444" s="82">
        <v>1</v>
      </c>
      <c r="L1444" s="116"/>
    </row>
    <row r="1445" spans="1:12" ht="15.75" customHeight="1">
      <c r="A1445" s="84">
        <v>1442</v>
      </c>
      <c r="B1445" s="85" t="s">
        <v>23</v>
      </c>
      <c r="C1445" s="86" t="s">
        <v>4413</v>
      </c>
      <c r="D1445" s="87" t="s">
        <v>4414</v>
      </c>
      <c r="E1445" s="88"/>
      <c r="F1445" s="88"/>
      <c r="G1445" s="89" t="s">
        <v>3772</v>
      </c>
      <c r="H1445" s="89" t="s">
        <v>3263</v>
      </c>
      <c r="I1445" s="104" t="s">
        <v>10549</v>
      </c>
      <c r="J1445" s="91">
        <v>45138</v>
      </c>
      <c r="K1445" s="85">
        <v>1</v>
      </c>
      <c r="L1445" s="93"/>
    </row>
    <row r="1446" spans="1:12" ht="15.75" customHeight="1">
      <c r="A1446" s="75">
        <v>1443</v>
      </c>
      <c r="B1446" s="94" t="s">
        <v>23</v>
      </c>
      <c r="C1446" s="95" t="s">
        <v>6320</v>
      </c>
      <c r="D1446" s="96" t="s">
        <v>6321</v>
      </c>
      <c r="E1446" s="149"/>
      <c r="F1446" s="149"/>
      <c r="G1446" s="98" t="s">
        <v>6322</v>
      </c>
      <c r="H1446" s="98" t="s">
        <v>3776</v>
      </c>
      <c r="I1446" s="99" t="s">
        <v>10550</v>
      </c>
      <c r="J1446" s="100">
        <v>45173</v>
      </c>
      <c r="K1446" s="94">
        <v>1</v>
      </c>
      <c r="L1446" s="116"/>
    </row>
    <row r="1447" spans="1:12" ht="15.75" customHeight="1">
      <c r="A1447" s="84">
        <v>1444</v>
      </c>
      <c r="B1447" s="85" t="s">
        <v>23</v>
      </c>
      <c r="C1447" s="86" t="s">
        <v>4148</v>
      </c>
      <c r="D1447" s="87" t="s">
        <v>4149</v>
      </c>
      <c r="E1447" s="88"/>
      <c r="F1447" s="88"/>
      <c r="G1447" s="89" t="s">
        <v>3779</v>
      </c>
      <c r="H1447" s="89" t="s">
        <v>3263</v>
      </c>
      <c r="I1447" s="90">
        <v>8800016782023</v>
      </c>
      <c r="J1447" s="91">
        <v>45135</v>
      </c>
      <c r="K1447" s="92">
        <v>1</v>
      </c>
      <c r="L1447" s="93"/>
    </row>
    <row r="1448" spans="1:12" ht="15.75" customHeight="1">
      <c r="A1448" s="75">
        <v>1445</v>
      </c>
      <c r="B1448" s="94" t="s">
        <v>23</v>
      </c>
      <c r="C1448" s="95" t="s">
        <v>5021</v>
      </c>
      <c r="D1448" s="96" t="s">
        <v>4978</v>
      </c>
      <c r="E1448" s="97"/>
      <c r="F1448" s="97"/>
      <c r="G1448" s="98" t="s">
        <v>4979</v>
      </c>
      <c r="H1448" s="98" t="s">
        <v>3263</v>
      </c>
      <c r="I1448" s="103">
        <v>8800021922023</v>
      </c>
      <c r="J1448" s="100">
        <v>45146</v>
      </c>
      <c r="K1448" s="82">
        <v>1</v>
      </c>
      <c r="L1448" s="116"/>
    </row>
    <row r="1449" spans="1:12" ht="15.75" customHeight="1">
      <c r="A1449" s="84">
        <v>1446</v>
      </c>
      <c r="B1449" s="85" t="s">
        <v>23</v>
      </c>
      <c r="C1449" s="86" t="s">
        <v>5016</v>
      </c>
      <c r="D1449" s="87" t="s">
        <v>4978</v>
      </c>
      <c r="E1449" s="88"/>
      <c r="F1449" s="88"/>
      <c r="G1449" s="89" t="s">
        <v>4979</v>
      </c>
      <c r="H1449" s="89" t="s">
        <v>3263</v>
      </c>
      <c r="I1449" s="90">
        <v>8800021982023</v>
      </c>
      <c r="J1449" s="91">
        <v>45146</v>
      </c>
      <c r="K1449" s="92">
        <v>1</v>
      </c>
      <c r="L1449" s="93"/>
    </row>
    <row r="1450" spans="1:12" ht="15.75" customHeight="1">
      <c r="A1450" s="75">
        <v>1447</v>
      </c>
      <c r="B1450" s="94" t="s">
        <v>23</v>
      </c>
      <c r="C1450" s="95" t="s">
        <v>6100</v>
      </c>
      <c r="D1450" s="96" t="s">
        <v>4978</v>
      </c>
      <c r="E1450" s="97"/>
      <c r="F1450" s="97"/>
      <c r="G1450" s="98" t="s">
        <v>4979</v>
      </c>
      <c r="H1450" s="98" t="s">
        <v>3263</v>
      </c>
      <c r="I1450" s="103">
        <v>8800029972023</v>
      </c>
      <c r="J1450" s="100">
        <v>45169</v>
      </c>
      <c r="K1450" s="82">
        <v>1</v>
      </c>
      <c r="L1450" s="116"/>
    </row>
    <row r="1451" spans="1:12" ht="15.75" customHeight="1">
      <c r="A1451" s="84">
        <v>1448</v>
      </c>
      <c r="B1451" s="85" t="s">
        <v>23</v>
      </c>
      <c r="C1451" s="86" t="s">
        <v>5644</v>
      </c>
      <c r="D1451" s="87" t="s">
        <v>3983</v>
      </c>
      <c r="E1451" s="88"/>
      <c r="F1451" s="88"/>
      <c r="G1451" s="89" t="s">
        <v>5223</v>
      </c>
      <c r="H1451" s="89" t="s">
        <v>3263</v>
      </c>
      <c r="I1451" s="90">
        <v>8800026592023</v>
      </c>
      <c r="J1451" s="91">
        <v>45157</v>
      </c>
      <c r="K1451" s="92">
        <v>1</v>
      </c>
      <c r="L1451" s="93"/>
    </row>
    <row r="1452" spans="1:12" ht="15.75" customHeight="1">
      <c r="A1452" s="75">
        <v>1449</v>
      </c>
      <c r="B1452" s="94" t="s">
        <v>23</v>
      </c>
      <c r="C1452" s="95" t="s">
        <v>3978</v>
      </c>
      <c r="D1452" s="96" t="s">
        <v>3975</v>
      </c>
      <c r="E1452" s="97"/>
      <c r="F1452" s="97"/>
      <c r="G1452" s="98" t="s">
        <v>3976</v>
      </c>
      <c r="H1452" s="98" t="s">
        <v>3263</v>
      </c>
      <c r="I1452" s="103">
        <v>8800014932023</v>
      </c>
      <c r="J1452" s="100">
        <v>45133</v>
      </c>
      <c r="K1452" s="82">
        <v>1</v>
      </c>
      <c r="L1452" s="116"/>
    </row>
    <row r="1453" spans="1:12" ht="15.75" customHeight="1">
      <c r="A1453" s="84">
        <v>1450</v>
      </c>
      <c r="B1453" s="85" t="s">
        <v>23</v>
      </c>
      <c r="C1453" s="86" t="s">
        <v>5789</v>
      </c>
      <c r="D1453" s="87" t="s">
        <v>5648</v>
      </c>
      <c r="E1453" s="88"/>
      <c r="F1453" s="88"/>
      <c r="G1453" s="89" t="s">
        <v>5649</v>
      </c>
      <c r="H1453" s="89" t="s">
        <v>5650</v>
      </c>
      <c r="I1453" s="104" t="s">
        <v>10551</v>
      </c>
      <c r="J1453" s="91">
        <v>45160</v>
      </c>
      <c r="K1453" s="85">
        <v>1</v>
      </c>
      <c r="L1453" s="93"/>
    </row>
    <row r="1454" spans="1:12" ht="15.75" customHeight="1">
      <c r="A1454" s="75">
        <v>1451</v>
      </c>
      <c r="B1454" s="94" t="s">
        <v>23</v>
      </c>
      <c r="C1454" s="95" t="s">
        <v>6273</v>
      </c>
      <c r="D1454" s="96" t="s">
        <v>3983</v>
      </c>
      <c r="E1454" s="149"/>
      <c r="F1454" s="149"/>
      <c r="G1454" s="98" t="s">
        <v>5223</v>
      </c>
      <c r="H1454" s="98" t="s">
        <v>3263</v>
      </c>
      <c r="I1454" s="99" t="s">
        <v>10552</v>
      </c>
      <c r="J1454" s="100">
        <v>45172</v>
      </c>
      <c r="K1454" s="94">
        <v>1</v>
      </c>
      <c r="L1454" s="116"/>
    </row>
    <row r="1455" spans="1:12" ht="15.75" customHeight="1">
      <c r="A1455" s="84">
        <v>1452</v>
      </c>
      <c r="B1455" s="85" t="s">
        <v>23</v>
      </c>
      <c r="C1455" s="86" t="s">
        <v>3979</v>
      </c>
      <c r="D1455" s="87" t="s">
        <v>3975</v>
      </c>
      <c r="E1455" s="88"/>
      <c r="F1455" s="88"/>
      <c r="G1455" s="89" t="s">
        <v>3976</v>
      </c>
      <c r="H1455" s="89" t="s">
        <v>3263</v>
      </c>
      <c r="I1455" s="90">
        <v>8800014942023</v>
      </c>
      <c r="J1455" s="91">
        <v>45133</v>
      </c>
      <c r="K1455" s="92">
        <v>1</v>
      </c>
      <c r="L1455" s="93"/>
    </row>
    <row r="1456" spans="1:12" ht="15.75" customHeight="1">
      <c r="A1456" s="75">
        <v>1453</v>
      </c>
      <c r="B1456" s="94" t="s">
        <v>23</v>
      </c>
      <c r="C1456" s="95" t="s">
        <v>6102</v>
      </c>
      <c r="D1456" s="96" t="s">
        <v>4978</v>
      </c>
      <c r="E1456" s="97"/>
      <c r="F1456" s="97"/>
      <c r="G1456" s="98" t="s">
        <v>4979</v>
      </c>
      <c r="H1456" s="98" t="s">
        <v>3263</v>
      </c>
      <c r="I1456" s="103">
        <v>8800030512023</v>
      </c>
      <c r="J1456" s="100">
        <v>45169</v>
      </c>
      <c r="K1456" s="82">
        <v>1</v>
      </c>
      <c r="L1456" s="116"/>
    </row>
    <row r="1457" spans="1:12" ht="15.75" customHeight="1">
      <c r="A1457" s="84">
        <v>1454</v>
      </c>
      <c r="B1457" s="85" t="s">
        <v>23</v>
      </c>
      <c r="C1457" s="86" t="s">
        <v>5847</v>
      </c>
      <c r="D1457" s="87" t="s">
        <v>5848</v>
      </c>
      <c r="E1457" s="88"/>
      <c r="F1457" s="88"/>
      <c r="G1457" s="89" t="s">
        <v>5849</v>
      </c>
      <c r="H1457" s="89" t="s">
        <v>3263</v>
      </c>
      <c r="I1457" s="90">
        <v>8800028132023</v>
      </c>
      <c r="J1457" s="91">
        <v>45161</v>
      </c>
      <c r="K1457" s="92">
        <v>1</v>
      </c>
      <c r="L1457" s="93"/>
    </row>
    <row r="1458" spans="1:12" ht="15.75" customHeight="1">
      <c r="A1458" s="75">
        <v>1455</v>
      </c>
      <c r="B1458" s="94" t="s">
        <v>23</v>
      </c>
      <c r="C1458" s="95" t="s">
        <v>6319</v>
      </c>
      <c r="D1458" s="96" t="s">
        <v>4146</v>
      </c>
      <c r="E1458" s="97"/>
      <c r="F1458" s="97"/>
      <c r="G1458" s="98" t="s">
        <v>5846</v>
      </c>
      <c r="H1458" s="98" t="s">
        <v>3776</v>
      </c>
      <c r="I1458" s="103">
        <v>8800031892023</v>
      </c>
      <c r="J1458" s="100">
        <v>45173</v>
      </c>
      <c r="K1458" s="82">
        <v>1</v>
      </c>
      <c r="L1458" s="116"/>
    </row>
    <row r="1459" spans="1:12" ht="15.75" customHeight="1">
      <c r="A1459" s="84">
        <v>1456</v>
      </c>
      <c r="B1459" s="85" t="s">
        <v>23</v>
      </c>
      <c r="C1459" s="86" t="s">
        <v>4613</v>
      </c>
      <c r="D1459" s="87" t="s">
        <v>4149</v>
      </c>
      <c r="E1459" s="88"/>
      <c r="F1459" s="88"/>
      <c r="G1459" s="89" t="s">
        <v>3779</v>
      </c>
      <c r="H1459" s="89" t="s">
        <v>3263</v>
      </c>
      <c r="I1459" s="90">
        <v>8800019492023</v>
      </c>
      <c r="J1459" s="91">
        <v>45140</v>
      </c>
      <c r="K1459" s="92">
        <v>1</v>
      </c>
      <c r="L1459" s="93"/>
    </row>
    <row r="1460" spans="1:12" ht="15.75" customHeight="1">
      <c r="A1460" s="75">
        <v>1457</v>
      </c>
      <c r="B1460" s="94" t="s">
        <v>23</v>
      </c>
      <c r="C1460" s="95" t="s">
        <v>5647</v>
      </c>
      <c r="D1460" s="96" t="s">
        <v>5648</v>
      </c>
      <c r="E1460" s="97"/>
      <c r="F1460" s="97"/>
      <c r="G1460" s="98" t="s">
        <v>5649</v>
      </c>
      <c r="H1460" s="98" t="s">
        <v>5650</v>
      </c>
      <c r="I1460" s="103">
        <v>8800026682023</v>
      </c>
      <c r="J1460" s="100">
        <v>45158</v>
      </c>
      <c r="K1460" s="82">
        <v>1</v>
      </c>
      <c r="L1460" s="116"/>
    </row>
    <row r="1461" spans="1:12" ht="15.75" customHeight="1">
      <c r="A1461" s="84">
        <v>1458</v>
      </c>
      <c r="B1461" s="85" t="s">
        <v>23</v>
      </c>
      <c r="C1461" s="86" t="s">
        <v>6271</v>
      </c>
      <c r="D1461" s="87" t="s">
        <v>4149</v>
      </c>
      <c r="E1461" s="88"/>
      <c r="F1461" s="88"/>
      <c r="G1461" s="89" t="s">
        <v>3779</v>
      </c>
      <c r="H1461" s="89" t="s">
        <v>3263</v>
      </c>
      <c r="I1461" s="104" t="s">
        <v>10553</v>
      </c>
      <c r="J1461" s="91">
        <v>45171</v>
      </c>
      <c r="K1461" s="85">
        <v>1</v>
      </c>
      <c r="L1461" s="93"/>
    </row>
    <row r="1462" spans="1:12" ht="15.75" customHeight="1">
      <c r="A1462" s="75">
        <v>1459</v>
      </c>
      <c r="B1462" s="94" t="s">
        <v>23</v>
      </c>
      <c r="C1462" s="95" t="s">
        <v>6274</v>
      </c>
      <c r="D1462" s="96" t="s">
        <v>3983</v>
      </c>
      <c r="E1462" s="149"/>
      <c r="F1462" s="149"/>
      <c r="G1462" s="98" t="s">
        <v>5223</v>
      </c>
      <c r="H1462" s="98" t="s">
        <v>3263</v>
      </c>
      <c r="I1462" s="99" t="s">
        <v>10554</v>
      </c>
      <c r="J1462" s="100">
        <v>45172</v>
      </c>
      <c r="K1462" s="94">
        <v>1</v>
      </c>
      <c r="L1462" s="116"/>
    </row>
    <row r="1463" spans="1:12" ht="15.75" customHeight="1">
      <c r="A1463" s="84">
        <v>1460</v>
      </c>
      <c r="B1463" s="85" t="s">
        <v>23</v>
      </c>
      <c r="C1463" s="86" t="s">
        <v>4614</v>
      </c>
      <c r="D1463" s="87" t="s">
        <v>4149</v>
      </c>
      <c r="E1463" s="88"/>
      <c r="F1463" s="88"/>
      <c r="G1463" s="89" t="s">
        <v>3779</v>
      </c>
      <c r="H1463" s="89" t="s">
        <v>3263</v>
      </c>
      <c r="I1463" s="90">
        <v>8800018632023</v>
      </c>
      <c r="J1463" s="91">
        <v>45140</v>
      </c>
      <c r="K1463" s="92">
        <v>1</v>
      </c>
      <c r="L1463" s="93"/>
    </row>
    <row r="1464" spans="1:12" ht="15.75" customHeight="1">
      <c r="A1464" s="75">
        <v>1461</v>
      </c>
      <c r="B1464" s="94" t="s">
        <v>23</v>
      </c>
      <c r="C1464" s="95" t="s">
        <v>5641</v>
      </c>
      <c r="D1464" s="96" t="s">
        <v>3983</v>
      </c>
      <c r="E1464" s="97"/>
      <c r="F1464" s="97"/>
      <c r="G1464" s="98" t="s">
        <v>5223</v>
      </c>
      <c r="H1464" s="98" t="s">
        <v>3263</v>
      </c>
      <c r="I1464" s="103">
        <v>8800026652023</v>
      </c>
      <c r="J1464" s="100">
        <v>45157</v>
      </c>
      <c r="K1464" s="82">
        <v>1</v>
      </c>
      <c r="L1464" s="116"/>
    </row>
    <row r="1465" spans="1:12" ht="15.75" customHeight="1">
      <c r="A1465" s="84">
        <v>1462</v>
      </c>
      <c r="B1465" s="85" t="s">
        <v>23</v>
      </c>
      <c r="C1465" s="86" t="s">
        <v>5699</v>
      </c>
      <c r="D1465" s="87" t="s">
        <v>5648</v>
      </c>
      <c r="E1465" s="88"/>
      <c r="F1465" s="88"/>
      <c r="G1465" s="89" t="s">
        <v>5649</v>
      </c>
      <c r="H1465" s="89" t="s">
        <v>5650</v>
      </c>
      <c r="I1465" s="90">
        <v>8800027282023</v>
      </c>
      <c r="J1465" s="91">
        <v>45159</v>
      </c>
      <c r="K1465" s="92">
        <v>1</v>
      </c>
      <c r="L1465" s="93"/>
    </row>
    <row r="1466" spans="1:12" ht="15.75" customHeight="1">
      <c r="A1466" s="75">
        <v>1463</v>
      </c>
      <c r="B1466" s="94" t="s">
        <v>23</v>
      </c>
      <c r="C1466" s="95" t="s">
        <v>5698</v>
      </c>
      <c r="D1466" s="96" t="s">
        <v>5648</v>
      </c>
      <c r="E1466" s="97"/>
      <c r="F1466" s="97"/>
      <c r="G1466" s="98" t="s">
        <v>5649</v>
      </c>
      <c r="H1466" s="98" t="s">
        <v>5650</v>
      </c>
      <c r="I1466" s="103">
        <v>8800027302023</v>
      </c>
      <c r="J1466" s="100">
        <v>45159</v>
      </c>
      <c r="K1466" s="82">
        <v>1</v>
      </c>
      <c r="L1466" s="116"/>
    </row>
    <row r="1467" spans="1:12" ht="15.75" customHeight="1">
      <c r="A1467" s="84">
        <v>1464</v>
      </c>
      <c r="B1467" s="85" t="s">
        <v>23</v>
      </c>
      <c r="C1467" s="86" t="s">
        <v>5697</v>
      </c>
      <c r="D1467" s="87" t="s">
        <v>5648</v>
      </c>
      <c r="E1467" s="88"/>
      <c r="F1467" s="88"/>
      <c r="G1467" s="89" t="s">
        <v>5649</v>
      </c>
      <c r="H1467" s="89" t="s">
        <v>5650</v>
      </c>
      <c r="I1467" s="90">
        <v>8800027312023</v>
      </c>
      <c r="J1467" s="91">
        <v>45159</v>
      </c>
      <c r="K1467" s="92">
        <v>1</v>
      </c>
      <c r="L1467" s="93"/>
    </row>
    <row r="1468" spans="1:12" ht="15.75" customHeight="1">
      <c r="A1468" s="75">
        <v>1465</v>
      </c>
      <c r="B1468" s="94" t="s">
        <v>23</v>
      </c>
      <c r="C1468" s="95" t="s">
        <v>5020</v>
      </c>
      <c r="D1468" s="96" t="s">
        <v>4978</v>
      </c>
      <c r="E1468" s="97"/>
      <c r="F1468" s="97"/>
      <c r="G1468" s="98" t="s">
        <v>4979</v>
      </c>
      <c r="H1468" s="98" t="s">
        <v>3263</v>
      </c>
      <c r="I1468" s="103">
        <v>8800022262023</v>
      </c>
      <c r="J1468" s="100">
        <v>45146</v>
      </c>
      <c r="K1468" s="82">
        <v>1</v>
      </c>
      <c r="L1468" s="116"/>
    </row>
    <row r="1469" spans="1:12" ht="15.75" customHeight="1">
      <c r="A1469" s="84">
        <v>1466</v>
      </c>
      <c r="B1469" s="85" t="s">
        <v>23</v>
      </c>
      <c r="C1469" s="86" t="s">
        <v>3982</v>
      </c>
      <c r="D1469" s="87" t="s">
        <v>3983</v>
      </c>
      <c r="E1469" s="88"/>
      <c r="F1469" s="88"/>
      <c r="G1469" s="89" t="s">
        <v>3984</v>
      </c>
      <c r="H1469" s="89" t="s">
        <v>3263</v>
      </c>
      <c r="I1469" s="104" t="s">
        <v>10555</v>
      </c>
      <c r="J1469" s="91">
        <v>45133</v>
      </c>
      <c r="K1469" s="85">
        <v>1</v>
      </c>
      <c r="L1469" s="93"/>
    </row>
    <row r="1470" spans="1:12" ht="15.75" customHeight="1">
      <c r="A1470" s="75">
        <v>1467</v>
      </c>
      <c r="B1470" s="94" t="s">
        <v>23</v>
      </c>
      <c r="C1470" s="95" t="s">
        <v>5224</v>
      </c>
      <c r="D1470" s="96" t="s">
        <v>3983</v>
      </c>
      <c r="E1470" s="149"/>
      <c r="F1470" s="149"/>
      <c r="G1470" s="98" t="s">
        <v>5223</v>
      </c>
      <c r="H1470" s="98" t="s">
        <v>3263</v>
      </c>
      <c r="I1470" s="99" t="s">
        <v>10556</v>
      </c>
      <c r="J1470" s="100">
        <v>45151</v>
      </c>
      <c r="K1470" s="94">
        <v>1</v>
      </c>
      <c r="L1470" s="116"/>
    </row>
    <row r="1471" spans="1:12" ht="15.75" customHeight="1">
      <c r="A1471" s="84">
        <v>1468</v>
      </c>
      <c r="B1471" s="85" t="s">
        <v>23</v>
      </c>
      <c r="C1471" s="86" t="s">
        <v>5845</v>
      </c>
      <c r="D1471" s="87" t="s">
        <v>4146</v>
      </c>
      <c r="E1471" s="88"/>
      <c r="F1471" s="88"/>
      <c r="G1471" s="89" t="s">
        <v>5846</v>
      </c>
      <c r="H1471" s="89" t="s">
        <v>3776</v>
      </c>
      <c r="I1471" s="90">
        <v>8800027842023</v>
      </c>
      <c r="J1471" s="91">
        <v>45161</v>
      </c>
      <c r="K1471" s="92">
        <v>1</v>
      </c>
      <c r="L1471" s="93"/>
    </row>
    <row r="1472" spans="1:12" ht="15.75" customHeight="1">
      <c r="A1472" s="75">
        <v>1469</v>
      </c>
      <c r="B1472" s="94" t="s">
        <v>23</v>
      </c>
      <c r="C1472" s="95" t="s">
        <v>5018</v>
      </c>
      <c r="D1472" s="96" t="s">
        <v>4978</v>
      </c>
      <c r="E1472" s="97"/>
      <c r="F1472" s="97"/>
      <c r="G1472" s="98" t="s">
        <v>4979</v>
      </c>
      <c r="H1472" s="98" t="s">
        <v>3263</v>
      </c>
      <c r="I1472" s="103">
        <v>8800022322023</v>
      </c>
      <c r="J1472" s="100">
        <v>45146</v>
      </c>
      <c r="K1472" s="82">
        <v>1</v>
      </c>
      <c r="L1472" s="116"/>
    </row>
    <row r="1473" spans="1:12" ht="15.75" customHeight="1">
      <c r="A1473" s="84">
        <v>1470</v>
      </c>
      <c r="B1473" s="85" t="s">
        <v>23</v>
      </c>
      <c r="C1473" s="86" t="s">
        <v>5463</v>
      </c>
      <c r="D1473" s="87" t="s">
        <v>5464</v>
      </c>
      <c r="E1473" s="88"/>
      <c r="F1473" s="88"/>
      <c r="G1473" s="89" t="s">
        <v>3775</v>
      </c>
      <c r="H1473" s="89" t="s">
        <v>3776</v>
      </c>
      <c r="I1473" s="90">
        <v>8800025372023</v>
      </c>
      <c r="J1473" s="91">
        <v>45154</v>
      </c>
      <c r="K1473" s="92">
        <v>1</v>
      </c>
      <c r="L1473" s="93"/>
    </row>
    <row r="1474" spans="1:12" ht="15.75" customHeight="1">
      <c r="A1474" s="75">
        <v>1471</v>
      </c>
      <c r="B1474" s="94" t="s">
        <v>23</v>
      </c>
      <c r="C1474" s="95" t="s">
        <v>5858</v>
      </c>
      <c r="D1474" s="96" t="s">
        <v>5859</v>
      </c>
      <c r="E1474" s="97"/>
      <c r="F1474" s="97"/>
      <c r="G1474" s="98" t="s">
        <v>5849</v>
      </c>
      <c r="H1474" s="98" t="s">
        <v>3263</v>
      </c>
      <c r="I1474" s="103">
        <v>8800028182023</v>
      </c>
      <c r="J1474" s="100">
        <v>45161</v>
      </c>
      <c r="K1474" s="82">
        <v>1</v>
      </c>
      <c r="L1474" s="116"/>
    </row>
    <row r="1475" spans="1:12" ht="15.75" customHeight="1">
      <c r="A1475" s="84">
        <v>1472</v>
      </c>
      <c r="B1475" s="85" t="s">
        <v>23</v>
      </c>
      <c r="C1475" s="86" t="s">
        <v>3770</v>
      </c>
      <c r="D1475" s="87" t="s">
        <v>3771</v>
      </c>
      <c r="E1475" s="88"/>
      <c r="F1475" s="88"/>
      <c r="G1475" s="89" t="s">
        <v>3772</v>
      </c>
      <c r="H1475" s="89" t="s">
        <v>3263</v>
      </c>
      <c r="I1475" s="90">
        <v>8800013942023</v>
      </c>
      <c r="J1475" s="91">
        <v>45131</v>
      </c>
      <c r="K1475" s="92">
        <v>1</v>
      </c>
      <c r="L1475" s="93"/>
    </row>
    <row r="1476" spans="1:12" ht="15.75" customHeight="1">
      <c r="A1476" s="75">
        <v>1473</v>
      </c>
      <c r="B1476" s="94" t="s">
        <v>23</v>
      </c>
      <c r="C1476" s="95" t="s">
        <v>3977</v>
      </c>
      <c r="D1476" s="96" t="s">
        <v>3975</v>
      </c>
      <c r="E1476" s="97"/>
      <c r="F1476" s="97"/>
      <c r="G1476" s="98" t="s">
        <v>3976</v>
      </c>
      <c r="H1476" s="98" t="s">
        <v>3263</v>
      </c>
      <c r="I1476" s="103">
        <v>8800014922023</v>
      </c>
      <c r="J1476" s="100">
        <v>45133</v>
      </c>
      <c r="K1476" s="82">
        <v>1</v>
      </c>
      <c r="L1476" s="116"/>
    </row>
    <row r="1477" spans="1:12" ht="15.75" customHeight="1">
      <c r="A1477" s="84">
        <v>1474</v>
      </c>
      <c r="B1477" s="85" t="s">
        <v>23</v>
      </c>
      <c r="C1477" s="86" t="s">
        <v>4761</v>
      </c>
      <c r="D1477" s="87" t="s">
        <v>4762</v>
      </c>
      <c r="E1477" s="88"/>
      <c r="F1477" s="88"/>
      <c r="G1477" s="89" t="s">
        <v>3775</v>
      </c>
      <c r="H1477" s="89" t="s">
        <v>3776</v>
      </c>
      <c r="I1477" s="104" t="s">
        <v>10557</v>
      </c>
      <c r="J1477" s="91">
        <v>45141</v>
      </c>
      <c r="K1477" s="85">
        <v>1</v>
      </c>
      <c r="L1477" s="93"/>
    </row>
    <row r="1478" spans="1:12" ht="15.75" customHeight="1">
      <c r="A1478" s="75">
        <v>1475</v>
      </c>
      <c r="B1478" s="94" t="s">
        <v>23</v>
      </c>
      <c r="C1478" s="95" t="s">
        <v>4766</v>
      </c>
      <c r="D1478" s="96" t="s">
        <v>4767</v>
      </c>
      <c r="E1478" s="149"/>
      <c r="F1478" s="149"/>
      <c r="G1478" s="98" t="s">
        <v>4765</v>
      </c>
      <c r="H1478" s="98" t="s">
        <v>3263</v>
      </c>
      <c r="I1478" s="99" t="s">
        <v>10558</v>
      </c>
      <c r="J1478" s="100">
        <v>45141</v>
      </c>
      <c r="K1478" s="94">
        <v>1</v>
      </c>
      <c r="L1478" s="116"/>
    </row>
    <row r="1479" spans="1:12" ht="15.75" customHeight="1">
      <c r="A1479" s="84">
        <v>1476</v>
      </c>
      <c r="B1479" s="85" t="s">
        <v>23</v>
      </c>
      <c r="C1479" s="86" t="s">
        <v>3985</v>
      </c>
      <c r="D1479" s="87" t="s">
        <v>3983</v>
      </c>
      <c r="E1479" s="88"/>
      <c r="F1479" s="88"/>
      <c r="G1479" s="89" t="s">
        <v>3984</v>
      </c>
      <c r="H1479" s="89" t="s">
        <v>3263</v>
      </c>
      <c r="I1479" s="90">
        <v>8800015032023</v>
      </c>
      <c r="J1479" s="91">
        <v>45133</v>
      </c>
      <c r="K1479" s="92">
        <v>1</v>
      </c>
      <c r="L1479" s="93"/>
    </row>
    <row r="1480" spans="1:12" ht="15.75" customHeight="1">
      <c r="A1480" s="75">
        <v>1477</v>
      </c>
      <c r="B1480" s="94" t="s">
        <v>23</v>
      </c>
      <c r="C1480" s="95" t="s">
        <v>5363</v>
      </c>
      <c r="D1480" s="96" t="s">
        <v>3983</v>
      </c>
      <c r="E1480" s="97"/>
      <c r="F1480" s="97"/>
      <c r="G1480" s="98" t="s">
        <v>5223</v>
      </c>
      <c r="H1480" s="98" t="s">
        <v>3263</v>
      </c>
      <c r="I1480" s="103">
        <v>8800024752023</v>
      </c>
      <c r="J1480" s="100">
        <v>45153</v>
      </c>
      <c r="K1480" s="82">
        <v>1</v>
      </c>
      <c r="L1480" s="116"/>
    </row>
    <row r="1481" spans="1:12" ht="15.75" customHeight="1">
      <c r="A1481" s="84">
        <v>1478</v>
      </c>
      <c r="B1481" s="85" t="s">
        <v>23</v>
      </c>
      <c r="C1481" s="86" t="s">
        <v>4977</v>
      </c>
      <c r="D1481" s="87" t="s">
        <v>4978</v>
      </c>
      <c r="E1481" s="88"/>
      <c r="F1481" s="88"/>
      <c r="G1481" s="89" t="s">
        <v>4979</v>
      </c>
      <c r="H1481" s="89" t="s">
        <v>3263</v>
      </c>
      <c r="I1481" s="90">
        <v>8800021912023</v>
      </c>
      <c r="J1481" s="91">
        <v>45145</v>
      </c>
      <c r="K1481" s="92">
        <v>1</v>
      </c>
      <c r="L1481" s="93"/>
    </row>
    <row r="1482" spans="1:12" ht="15.75" customHeight="1">
      <c r="A1482" s="75">
        <v>1479</v>
      </c>
      <c r="B1482" s="94" t="s">
        <v>23</v>
      </c>
      <c r="C1482" s="95" t="s">
        <v>5701</v>
      </c>
      <c r="D1482" s="96" t="s">
        <v>5648</v>
      </c>
      <c r="E1482" s="97"/>
      <c r="F1482" s="97"/>
      <c r="G1482" s="98" t="s">
        <v>5649</v>
      </c>
      <c r="H1482" s="98" t="s">
        <v>5650</v>
      </c>
      <c r="I1482" s="103">
        <v>8800027272023</v>
      </c>
      <c r="J1482" s="100">
        <v>45159</v>
      </c>
      <c r="K1482" s="82">
        <v>1</v>
      </c>
      <c r="L1482" s="116"/>
    </row>
    <row r="1483" spans="1:12" ht="15.75" customHeight="1">
      <c r="A1483" s="84">
        <v>1480</v>
      </c>
      <c r="B1483" s="85" t="s">
        <v>23</v>
      </c>
      <c r="C1483" s="86" t="s">
        <v>5700</v>
      </c>
      <c r="D1483" s="87" t="s">
        <v>5648</v>
      </c>
      <c r="E1483" s="88"/>
      <c r="F1483" s="88"/>
      <c r="G1483" s="89" t="s">
        <v>5649</v>
      </c>
      <c r="H1483" s="89" t="s">
        <v>5650</v>
      </c>
      <c r="I1483" s="90">
        <v>8800027262023</v>
      </c>
      <c r="J1483" s="91">
        <v>45159</v>
      </c>
      <c r="K1483" s="92">
        <v>1</v>
      </c>
      <c r="L1483" s="93"/>
    </row>
    <row r="1484" spans="1:12" ht="15.75" customHeight="1">
      <c r="A1484" s="75">
        <v>1481</v>
      </c>
      <c r="B1484" s="94" t="s">
        <v>23</v>
      </c>
      <c r="C1484" s="95" t="s">
        <v>5646</v>
      </c>
      <c r="D1484" s="96" t="s">
        <v>3975</v>
      </c>
      <c r="E1484" s="97"/>
      <c r="F1484" s="97"/>
      <c r="G1484" s="98" t="s">
        <v>4412</v>
      </c>
      <c r="H1484" s="98" t="s">
        <v>3263</v>
      </c>
      <c r="I1484" s="103">
        <v>8800026672023</v>
      </c>
      <c r="J1484" s="100">
        <v>45157</v>
      </c>
      <c r="K1484" s="82">
        <v>1</v>
      </c>
      <c r="L1484" s="116"/>
    </row>
    <row r="1485" spans="1:12" ht="15.75" customHeight="1">
      <c r="A1485" s="84">
        <v>1482</v>
      </c>
      <c r="B1485" s="85" t="s">
        <v>23</v>
      </c>
      <c r="C1485" s="86" t="s">
        <v>5225</v>
      </c>
      <c r="D1485" s="87" t="s">
        <v>3983</v>
      </c>
      <c r="E1485" s="88"/>
      <c r="F1485" s="88"/>
      <c r="G1485" s="89" t="s">
        <v>5223</v>
      </c>
      <c r="H1485" s="89" t="s">
        <v>3263</v>
      </c>
      <c r="I1485" s="104" t="s">
        <v>10559</v>
      </c>
      <c r="J1485" s="91">
        <v>45151</v>
      </c>
      <c r="K1485" s="85">
        <v>1</v>
      </c>
      <c r="L1485" s="93"/>
    </row>
    <row r="1486" spans="1:12" ht="15.75" customHeight="1">
      <c r="A1486" s="75">
        <v>1483</v>
      </c>
      <c r="B1486" s="94" t="s">
        <v>23</v>
      </c>
      <c r="C1486" s="95" t="s">
        <v>5168</v>
      </c>
      <c r="D1486" s="96" t="s">
        <v>3975</v>
      </c>
      <c r="E1486" s="149"/>
      <c r="F1486" s="149"/>
      <c r="G1486" s="98" t="s">
        <v>3976</v>
      </c>
      <c r="H1486" s="98" t="s">
        <v>3263</v>
      </c>
      <c r="I1486" s="99" t="s">
        <v>10560</v>
      </c>
      <c r="J1486" s="100">
        <v>45148</v>
      </c>
      <c r="K1486" s="94">
        <v>1</v>
      </c>
      <c r="L1486" s="116"/>
    </row>
    <row r="1487" spans="1:12" ht="15.75" customHeight="1">
      <c r="A1487" s="84">
        <v>1484</v>
      </c>
      <c r="B1487" s="85" t="s">
        <v>23</v>
      </c>
      <c r="C1487" s="86" t="s">
        <v>5643</v>
      </c>
      <c r="D1487" s="87" t="s">
        <v>3983</v>
      </c>
      <c r="E1487" s="88"/>
      <c r="F1487" s="88"/>
      <c r="G1487" s="89" t="s">
        <v>5223</v>
      </c>
      <c r="H1487" s="89" t="s">
        <v>3263</v>
      </c>
      <c r="I1487" s="90">
        <v>8800026612023</v>
      </c>
      <c r="J1487" s="91">
        <v>45157</v>
      </c>
      <c r="K1487" s="92">
        <v>1</v>
      </c>
      <c r="L1487" s="93"/>
    </row>
    <row r="1488" spans="1:12" ht="15.75" customHeight="1">
      <c r="A1488" s="75">
        <v>1485</v>
      </c>
      <c r="B1488" s="94" t="s">
        <v>23</v>
      </c>
      <c r="C1488" s="95" t="s">
        <v>3777</v>
      </c>
      <c r="D1488" s="96" t="s">
        <v>3778</v>
      </c>
      <c r="E1488" s="97"/>
      <c r="F1488" s="97"/>
      <c r="G1488" s="98" t="s">
        <v>3779</v>
      </c>
      <c r="H1488" s="98" t="s">
        <v>3263</v>
      </c>
      <c r="I1488" s="103">
        <v>8800013982023</v>
      </c>
      <c r="J1488" s="100">
        <v>45131</v>
      </c>
      <c r="K1488" s="82">
        <v>1</v>
      </c>
      <c r="L1488" s="116"/>
    </row>
    <row r="1489" spans="1:12" ht="15.75" customHeight="1">
      <c r="A1489" s="84">
        <v>1486</v>
      </c>
      <c r="B1489" s="85" t="s">
        <v>23</v>
      </c>
      <c r="C1489" s="86" t="s">
        <v>4039</v>
      </c>
      <c r="D1489" s="87" t="s">
        <v>4040</v>
      </c>
      <c r="E1489" s="88"/>
      <c r="F1489" s="88"/>
      <c r="G1489" s="89" t="s">
        <v>4041</v>
      </c>
      <c r="H1489" s="89" t="s">
        <v>3263</v>
      </c>
      <c r="I1489" s="90">
        <v>8800015932023</v>
      </c>
      <c r="J1489" s="91">
        <v>45134</v>
      </c>
      <c r="K1489" s="92">
        <v>1</v>
      </c>
      <c r="L1489" s="93"/>
    </row>
    <row r="1490" spans="1:12" ht="15.75" customHeight="1">
      <c r="A1490" s="75">
        <v>1487</v>
      </c>
      <c r="B1490" s="94" t="s">
        <v>23</v>
      </c>
      <c r="C1490" s="95" t="s">
        <v>7562</v>
      </c>
      <c r="D1490" s="96" t="s">
        <v>7241</v>
      </c>
      <c r="E1490" s="97"/>
      <c r="F1490" s="97"/>
      <c r="G1490" s="98" t="s">
        <v>7242</v>
      </c>
      <c r="H1490" s="98" t="s">
        <v>3776</v>
      </c>
      <c r="I1490" s="103">
        <v>8800042752023</v>
      </c>
      <c r="J1490" s="100">
        <v>45208</v>
      </c>
      <c r="K1490" s="82">
        <v>1</v>
      </c>
      <c r="L1490" s="116"/>
    </row>
    <row r="1491" spans="1:12" ht="15.75" customHeight="1">
      <c r="A1491" s="84">
        <v>1488</v>
      </c>
      <c r="B1491" s="85" t="s">
        <v>23</v>
      </c>
      <c r="C1491" s="86" t="s">
        <v>7564</v>
      </c>
      <c r="D1491" s="87" t="s">
        <v>7241</v>
      </c>
      <c r="E1491" s="88"/>
      <c r="F1491" s="88"/>
      <c r="G1491" s="89" t="s">
        <v>7242</v>
      </c>
      <c r="H1491" s="89" t="s">
        <v>3776</v>
      </c>
      <c r="I1491" s="90">
        <v>8800042772023</v>
      </c>
      <c r="J1491" s="91">
        <v>45208</v>
      </c>
      <c r="K1491" s="92">
        <v>1</v>
      </c>
      <c r="L1491" s="93"/>
    </row>
    <row r="1492" spans="1:12" ht="15.75" customHeight="1">
      <c r="A1492" s="75">
        <v>1489</v>
      </c>
      <c r="B1492" s="94" t="s">
        <v>23</v>
      </c>
      <c r="C1492" s="95" t="s">
        <v>7568</v>
      </c>
      <c r="D1492" s="96" t="s">
        <v>7241</v>
      </c>
      <c r="E1492" s="97"/>
      <c r="F1492" s="97"/>
      <c r="G1492" s="98" t="s">
        <v>7242</v>
      </c>
      <c r="H1492" s="98" t="s">
        <v>3776</v>
      </c>
      <c r="I1492" s="103">
        <v>8800042822023</v>
      </c>
      <c r="J1492" s="100">
        <v>45208</v>
      </c>
      <c r="K1492" s="82">
        <v>1</v>
      </c>
      <c r="L1492" s="116"/>
    </row>
    <row r="1493" spans="1:12" ht="15.75" customHeight="1">
      <c r="A1493" s="84">
        <v>1490</v>
      </c>
      <c r="B1493" s="85" t="s">
        <v>23</v>
      </c>
      <c r="C1493" s="86" t="s">
        <v>7662</v>
      </c>
      <c r="D1493" s="87" t="s">
        <v>7241</v>
      </c>
      <c r="E1493" s="88"/>
      <c r="F1493" s="88"/>
      <c r="G1493" s="89" t="s">
        <v>7242</v>
      </c>
      <c r="H1493" s="89" t="s">
        <v>3776</v>
      </c>
      <c r="I1493" s="104" t="s">
        <v>10561</v>
      </c>
      <c r="J1493" s="91">
        <v>45211</v>
      </c>
      <c r="K1493" s="85">
        <v>1</v>
      </c>
      <c r="L1493" s="93"/>
    </row>
    <row r="1494" spans="1:12" ht="15.75" customHeight="1">
      <c r="A1494" s="75">
        <v>1491</v>
      </c>
      <c r="B1494" s="94" t="s">
        <v>23</v>
      </c>
      <c r="C1494" s="95" t="s">
        <v>7561</v>
      </c>
      <c r="D1494" s="96" t="s">
        <v>7241</v>
      </c>
      <c r="E1494" s="149"/>
      <c r="F1494" s="149"/>
      <c r="G1494" s="98" t="s">
        <v>7242</v>
      </c>
      <c r="H1494" s="98" t="s">
        <v>3776</v>
      </c>
      <c r="I1494" s="99" t="s">
        <v>10562</v>
      </c>
      <c r="J1494" s="100">
        <v>45208</v>
      </c>
      <c r="K1494" s="94">
        <v>1</v>
      </c>
      <c r="L1494" s="116"/>
    </row>
    <row r="1495" spans="1:12" ht="15.75" customHeight="1">
      <c r="A1495" s="84">
        <v>1492</v>
      </c>
      <c r="B1495" s="85" t="s">
        <v>23</v>
      </c>
      <c r="C1495" s="86" t="s">
        <v>7814</v>
      </c>
      <c r="D1495" s="87" t="s">
        <v>5859</v>
      </c>
      <c r="E1495" s="88"/>
      <c r="F1495" s="88"/>
      <c r="G1495" s="89" t="s">
        <v>7815</v>
      </c>
      <c r="H1495" s="89" t="s">
        <v>3263</v>
      </c>
      <c r="I1495" s="90">
        <v>8800044992023</v>
      </c>
      <c r="J1495" s="91">
        <v>45225</v>
      </c>
      <c r="K1495" s="92">
        <v>1</v>
      </c>
      <c r="L1495" s="93"/>
    </row>
    <row r="1496" spans="1:12" ht="15.75" customHeight="1">
      <c r="A1496" s="75">
        <v>1493</v>
      </c>
      <c r="B1496" s="94" t="s">
        <v>23</v>
      </c>
      <c r="C1496" s="95" t="s">
        <v>7667</v>
      </c>
      <c r="D1496" s="96" t="s">
        <v>7241</v>
      </c>
      <c r="E1496" s="97"/>
      <c r="F1496" s="97"/>
      <c r="G1496" s="98" t="s">
        <v>7242</v>
      </c>
      <c r="H1496" s="98" t="s">
        <v>3776</v>
      </c>
      <c r="I1496" s="103">
        <v>8800043542023</v>
      </c>
      <c r="J1496" s="100">
        <v>45211</v>
      </c>
      <c r="K1496" s="82">
        <v>1</v>
      </c>
      <c r="L1496" s="116"/>
    </row>
    <row r="1497" spans="1:12" ht="15.75" customHeight="1">
      <c r="A1497" s="84">
        <v>1494</v>
      </c>
      <c r="B1497" s="85" t="s">
        <v>23</v>
      </c>
      <c r="C1497" s="86" t="s">
        <v>7668</v>
      </c>
      <c r="D1497" s="87" t="s">
        <v>7241</v>
      </c>
      <c r="E1497" s="88"/>
      <c r="F1497" s="88"/>
      <c r="G1497" s="89" t="s">
        <v>7242</v>
      </c>
      <c r="H1497" s="89" t="s">
        <v>3776</v>
      </c>
      <c r="I1497" s="90">
        <v>8800043582023</v>
      </c>
      <c r="J1497" s="91">
        <v>45211</v>
      </c>
      <c r="K1497" s="92">
        <v>1</v>
      </c>
      <c r="L1497" s="93"/>
    </row>
    <row r="1498" spans="1:12" ht="15.75" customHeight="1">
      <c r="A1498" s="75">
        <v>1495</v>
      </c>
      <c r="B1498" s="94" t="s">
        <v>23</v>
      </c>
      <c r="C1498" s="95" t="s">
        <v>7567</v>
      </c>
      <c r="D1498" s="96" t="s">
        <v>7241</v>
      </c>
      <c r="E1498" s="97"/>
      <c r="F1498" s="97"/>
      <c r="G1498" s="98" t="s">
        <v>7242</v>
      </c>
      <c r="H1498" s="98" t="s">
        <v>3776</v>
      </c>
      <c r="I1498" s="103">
        <v>8800042812023</v>
      </c>
      <c r="J1498" s="100">
        <v>45208</v>
      </c>
      <c r="K1498" s="82">
        <v>1</v>
      </c>
      <c r="L1498" s="116"/>
    </row>
    <row r="1499" spans="1:12" ht="15.75" customHeight="1">
      <c r="A1499" s="84">
        <v>1496</v>
      </c>
      <c r="B1499" s="85" t="s">
        <v>23</v>
      </c>
      <c r="C1499" s="86" t="s">
        <v>7560</v>
      </c>
      <c r="D1499" s="87" t="s">
        <v>7241</v>
      </c>
      <c r="E1499" s="88"/>
      <c r="F1499" s="88"/>
      <c r="G1499" s="89" t="s">
        <v>7242</v>
      </c>
      <c r="H1499" s="89" t="s">
        <v>3776</v>
      </c>
      <c r="I1499" s="90">
        <v>8800042732023</v>
      </c>
      <c r="J1499" s="91">
        <v>45208</v>
      </c>
      <c r="K1499" s="92">
        <v>1</v>
      </c>
      <c r="L1499" s="93"/>
    </row>
    <row r="1500" spans="1:12" ht="15.75" customHeight="1">
      <c r="A1500" s="75">
        <v>1497</v>
      </c>
      <c r="B1500" s="94" t="s">
        <v>23</v>
      </c>
      <c r="C1500" s="95" t="s">
        <v>7563</v>
      </c>
      <c r="D1500" s="96" t="s">
        <v>7241</v>
      </c>
      <c r="E1500" s="97"/>
      <c r="F1500" s="97"/>
      <c r="G1500" s="98" t="s">
        <v>7242</v>
      </c>
      <c r="H1500" s="98" t="s">
        <v>3776</v>
      </c>
      <c r="I1500" s="103">
        <v>8800042762023</v>
      </c>
      <c r="J1500" s="100">
        <v>45208</v>
      </c>
      <c r="K1500" s="82">
        <v>1</v>
      </c>
      <c r="L1500" s="116"/>
    </row>
    <row r="1501" spans="1:12" ht="15.75" customHeight="1">
      <c r="A1501" s="84">
        <v>1498</v>
      </c>
      <c r="B1501" s="85" t="s">
        <v>23</v>
      </c>
      <c r="C1501" s="86" t="s">
        <v>7565</v>
      </c>
      <c r="D1501" s="87" t="s">
        <v>7241</v>
      </c>
      <c r="E1501" s="88"/>
      <c r="F1501" s="88"/>
      <c r="G1501" s="89" t="s">
        <v>7242</v>
      </c>
      <c r="H1501" s="89" t="s">
        <v>3776</v>
      </c>
      <c r="I1501" s="104" t="s">
        <v>10563</v>
      </c>
      <c r="J1501" s="91">
        <v>45208</v>
      </c>
      <c r="K1501" s="85">
        <v>1</v>
      </c>
      <c r="L1501" s="93"/>
    </row>
    <row r="1502" spans="1:12" ht="15.75" customHeight="1">
      <c r="A1502" s="75">
        <v>1499</v>
      </c>
      <c r="B1502" s="94" t="s">
        <v>23</v>
      </c>
      <c r="C1502" s="95" t="s">
        <v>7663</v>
      </c>
      <c r="D1502" s="96" t="s">
        <v>7241</v>
      </c>
      <c r="E1502" s="149"/>
      <c r="F1502" s="149"/>
      <c r="G1502" s="98" t="s">
        <v>7242</v>
      </c>
      <c r="H1502" s="98" t="s">
        <v>3776</v>
      </c>
      <c r="I1502" s="99" t="s">
        <v>10564</v>
      </c>
      <c r="J1502" s="100">
        <v>45211</v>
      </c>
      <c r="K1502" s="94">
        <v>1</v>
      </c>
      <c r="L1502" s="116"/>
    </row>
    <row r="1503" spans="1:12" ht="15.75" customHeight="1">
      <c r="A1503" s="84">
        <v>1500</v>
      </c>
      <c r="B1503" s="85" t="s">
        <v>23</v>
      </c>
      <c r="C1503" s="86" t="s">
        <v>7664</v>
      </c>
      <c r="D1503" s="87" t="s">
        <v>7241</v>
      </c>
      <c r="E1503" s="88"/>
      <c r="F1503" s="88"/>
      <c r="G1503" s="89" t="s">
        <v>7242</v>
      </c>
      <c r="H1503" s="89" t="s">
        <v>3776</v>
      </c>
      <c r="I1503" s="90">
        <v>8800043532023</v>
      </c>
      <c r="J1503" s="91">
        <v>45211</v>
      </c>
      <c r="K1503" s="92">
        <v>1</v>
      </c>
      <c r="L1503" s="93"/>
    </row>
    <row r="1504" spans="1:12" ht="15.75" customHeight="1">
      <c r="A1504" s="75">
        <v>1501</v>
      </c>
      <c r="B1504" s="94" t="s">
        <v>23</v>
      </c>
      <c r="C1504" s="95" t="s">
        <v>7665</v>
      </c>
      <c r="D1504" s="96" t="s">
        <v>7241</v>
      </c>
      <c r="E1504" s="97"/>
      <c r="F1504" s="97"/>
      <c r="G1504" s="98" t="s">
        <v>7242</v>
      </c>
      <c r="H1504" s="98" t="s">
        <v>3776</v>
      </c>
      <c r="I1504" s="103">
        <v>8800043562023</v>
      </c>
      <c r="J1504" s="100">
        <v>45211</v>
      </c>
      <c r="K1504" s="82">
        <v>1</v>
      </c>
      <c r="L1504" s="116"/>
    </row>
    <row r="1505" spans="1:12" ht="15.75" customHeight="1">
      <c r="A1505" s="84">
        <v>1502</v>
      </c>
      <c r="B1505" s="85" t="s">
        <v>23</v>
      </c>
      <c r="C1505" s="86" t="s">
        <v>7666</v>
      </c>
      <c r="D1505" s="87" t="s">
        <v>7241</v>
      </c>
      <c r="E1505" s="88"/>
      <c r="F1505" s="88"/>
      <c r="G1505" s="89" t="s">
        <v>7242</v>
      </c>
      <c r="H1505" s="89" t="s">
        <v>3776</v>
      </c>
      <c r="I1505" s="90">
        <v>8800043572023</v>
      </c>
      <c r="J1505" s="91">
        <v>45211</v>
      </c>
      <c r="K1505" s="92">
        <v>1</v>
      </c>
      <c r="L1505" s="93"/>
    </row>
    <row r="1506" spans="1:12" ht="15.75" customHeight="1">
      <c r="A1506" s="75">
        <v>1503</v>
      </c>
      <c r="B1506" s="94" t="s">
        <v>23</v>
      </c>
      <c r="C1506" s="95" t="s">
        <v>7430</v>
      </c>
      <c r="D1506" s="96" t="s">
        <v>7241</v>
      </c>
      <c r="E1506" s="97"/>
      <c r="F1506" s="97"/>
      <c r="G1506" s="98" t="s">
        <v>7242</v>
      </c>
      <c r="H1506" s="98" t="s">
        <v>3776</v>
      </c>
      <c r="I1506" s="103">
        <v>8800041612023</v>
      </c>
      <c r="J1506" s="100">
        <v>45203</v>
      </c>
      <c r="K1506" s="82">
        <v>1</v>
      </c>
      <c r="L1506" s="116"/>
    </row>
    <row r="1507" spans="1:12" ht="15.75" customHeight="1">
      <c r="A1507" s="84">
        <v>1504</v>
      </c>
      <c r="B1507" s="85" t="s">
        <v>23</v>
      </c>
      <c r="C1507" s="86" t="s">
        <v>7432</v>
      </c>
      <c r="D1507" s="87" t="s">
        <v>7241</v>
      </c>
      <c r="E1507" s="88"/>
      <c r="F1507" s="88"/>
      <c r="G1507" s="89" t="s">
        <v>7242</v>
      </c>
      <c r="H1507" s="89" t="s">
        <v>3776</v>
      </c>
      <c r="I1507" s="90">
        <v>8800041632023</v>
      </c>
      <c r="J1507" s="91">
        <v>45203</v>
      </c>
      <c r="K1507" s="92">
        <v>1</v>
      </c>
      <c r="L1507" s="93"/>
    </row>
    <row r="1508" spans="1:12" ht="15.75" customHeight="1">
      <c r="A1508" s="75">
        <v>1505</v>
      </c>
      <c r="B1508" s="94" t="s">
        <v>23</v>
      </c>
      <c r="C1508" s="95" t="s">
        <v>7431</v>
      </c>
      <c r="D1508" s="96" t="s">
        <v>7241</v>
      </c>
      <c r="E1508" s="97"/>
      <c r="F1508" s="97"/>
      <c r="G1508" s="98" t="s">
        <v>7242</v>
      </c>
      <c r="H1508" s="98" t="s">
        <v>3776</v>
      </c>
      <c r="I1508" s="103">
        <v>8800041622023</v>
      </c>
      <c r="J1508" s="100">
        <v>45203</v>
      </c>
      <c r="K1508" s="82">
        <v>1</v>
      </c>
      <c r="L1508" s="116"/>
    </row>
    <row r="1509" spans="1:12" ht="15.75" customHeight="1">
      <c r="A1509" s="84">
        <v>1506</v>
      </c>
      <c r="B1509" s="85" t="s">
        <v>23</v>
      </c>
      <c r="C1509" s="86" t="s">
        <v>7434</v>
      </c>
      <c r="D1509" s="87" t="s">
        <v>7241</v>
      </c>
      <c r="E1509" s="88"/>
      <c r="F1509" s="88"/>
      <c r="G1509" s="89" t="s">
        <v>7242</v>
      </c>
      <c r="H1509" s="89" t="s">
        <v>3776</v>
      </c>
      <c r="I1509" s="104" t="s">
        <v>10565</v>
      </c>
      <c r="J1509" s="91">
        <v>45203</v>
      </c>
      <c r="K1509" s="85">
        <v>1</v>
      </c>
      <c r="L1509" s="93"/>
    </row>
    <row r="1510" spans="1:12" ht="15.75" customHeight="1">
      <c r="A1510" s="75">
        <v>1507</v>
      </c>
      <c r="B1510" s="94" t="s">
        <v>23</v>
      </c>
      <c r="C1510" s="95" t="s">
        <v>7433</v>
      </c>
      <c r="D1510" s="96" t="s">
        <v>4149</v>
      </c>
      <c r="E1510" s="149"/>
      <c r="F1510" s="149"/>
      <c r="G1510" s="98" t="s">
        <v>3779</v>
      </c>
      <c r="H1510" s="98" t="s">
        <v>3263</v>
      </c>
      <c r="I1510" s="99" t="s">
        <v>10566</v>
      </c>
      <c r="J1510" s="100">
        <v>45203</v>
      </c>
      <c r="K1510" s="94">
        <v>1</v>
      </c>
      <c r="L1510" s="116"/>
    </row>
    <row r="1511" spans="1:12" ht="15.75" customHeight="1">
      <c r="A1511" s="84">
        <v>1508</v>
      </c>
      <c r="B1511" s="85" t="s">
        <v>23</v>
      </c>
      <c r="C1511" s="86" t="s">
        <v>7566</v>
      </c>
      <c r="D1511" s="87" t="s">
        <v>7241</v>
      </c>
      <c r="E1511" s="88"/>
      <c r="F1511" s="88"/>
      <c r="G1511" s="89" t="s">
        <v>7242</v>
      </c>
      <c r="H1511" s="89" t="s">
        <v>3776</v>
      </c>
      <c r="I1511" s="90">
        <v>8800042802023</v>
      </c>
      <c r="J1511" s="91">
        <v>45208</v>
      </c>
      <c r="K1511" s="92">
        <v>1</v>
      </c>
      <c r="L1511" s="93"/>
    </row>
    <row r="1512" spans="1:12" ht="15.75" customHeight="1">
      <c r="A1512" s="75">
        <v>1509</v>
      </c>
      <c r="B1512" s="94" t="s">
        <v>23</v>
      </c>
      <c r="C1512" s="95" t="s">
        <v>7527</v>
      </c>
      <c r="D1512" s="96" t="s">
        <v>4978</v>
      </c>
      <c r="E1512" s="97"/>
      <c r="F1512" s="97"/>
      <c r="G1512" s="98" t="s">
        <v>4979</v>
      </c>
      <c r="H1512" s="98" t="s">
        <v>3263</v>
      </c>
      <c r="I1512" s="103">
        <v>8800042272023</v>
      </c>
      <c r="J1512" s="100">
        <v>45205</v>
      </c>
      <c r="K1512" s="82">
        <v>1</v>
      </c>
      <c r="L1512" s="116"/>
    </row>
    <row r="1513" spans="1:12" ht="15.75" customHeight="1">
      <c r="A1513" s="84">
        <v>1510</v>
      </c>
      <c r="B1513" s="85" t="s">
        <v>23</v>
      </c>
      <c r="C1513" s="86" t="s">
        <v>6965</v>
      </c>
      <c r="D1513" s="87" t="s">
        <v>4978</v>
      </c>
      <c r="E1513" s="88"/>
      <c r="F1513" s="88"/>
      <c r="G1513" s="89" t="s">
        <v>4979</v>
      </c>
      <c r="H1513" s="89" t="s">
        <v>3263</v>
      </c>
      <c r="I1513" s="90">
        <v>8800037872023</v>
      </c>
      <c r="J1513" s="91">
        <v>45190</v>
      </c>
      <c r="K1513" s="92">
        <v>1</v>
      </c>
      <c r="L1513" s="93"/>
    </row>
    <row r="1514" spans="1:12" ht="15.75" customHeight="1">
      <c r="A1514" s="75">
        <v>1511</v>
      </c>
      <c r="B1514" s="94" t="s">
        <v>23</v>
      </c>
      <c r="C1514" s="95" t="s">
        <v>7057</v>
      </c>
      <c r="D1514" s="96" t="s">
        <v>5648</v>
      </c>
      <c r="E1514" s="97"/>
      <c r="F1514" s="97"/>
      <c r="G1514" s="98" t="s">
        <v>5649</v>
      </c>
      <c r="H1514" s="98" t="s">
        <v>5650</v>
      </c>
      <c r="I1514" s="103">
        <v>8800038812023</v>
      </c>
      <c r="J1514" s="100">
        <v>45195</v>
      </c>
      <c r="K1514" s="82">
        <v>1</v>
      </c>
      <c r="L1514" s="116"/>
    </row>
    <row r="1515" spans="1:12" ht="15.75" customHeight="1">
      <c r="A1515" s="84">
        <v>1512</v>
      </c>
      <c r="B1515" s="85" t="s">
        <v>23</v>
      </c>
      <c r="C1515" s="86" t="s">
        <v>7240</v>
      </c>
      <c r="D1515" s="87" t="s">
        <v>7241</v>
      </c>
      <c r="E1515" s="88"/>
      <c r="F1515" s="88"/>
      <c r="G1515" s="89" t="s">
        <v>7242</v>
      </c>
      <c r="H1515" s="89" t="s">
        <v>3776</v>
      </c>
      <c r="I1515" s="90">
        <v>8800040042023</v>
      </c>
      <c r="J1515" s="91">
        <v>45198</v>
      </c>
      <c r="K1515" s="92">
        <v>1</v>
      </c>
      <c r="L1515" s="93"/>
    </row>
    <row r="1516" spans="1:12" ht="15.75" customHeight="1">
      <c r="A1516" s="75">
        <v>1513</v>
      </c>
      <c r="B1516" s="94" t="s">
        <v>23</v>
      </c>
      <c r="C1516" s="95" t="s">
        <v>7058</v>
      </c>
      <c r="D1516" s="96" t="s">
        <v>7059</v>
      </c>
      <c r="E1516" s="97"/>
      <c r="F1516" s="97"/>
      <c r="G1516" s="98" t="s">
        <v>3779</v>
      </c>
      <c r="H1516" s="98" t="s">
        <v>3263</v>
      </c>
      <c r="I1516" s="103">
        <v>8800038822023</v>
      </c>
      <c r="J1516" s="100">
        <v>45195</v>
      </c>
      <c r="K1516" s="82">
        <v>1</v>
      </c>
      <c r="L1516" s="116"/>
    </row>
    <row r="1517" spans="1:12" ht="15.75" customHeight="1">
      <c r="A1517" s="84">
        <v>1514</v>
      </c>
      <c r="B1517" s="85" t="s">
        <v>23</v>
      </c>
      <c r="C1517" s="86" t="s">
        <v>7294</v>
      </c>
      <c r="D1517" s="87" t="s">
        <v>5648</v>
      </c>
      <c r="E1517" s="88"/>
      <c r="F1517" s="88"/>
      <c r="G1517" s="89" t="s">
        <v>5649</v>
      </c>
      <c r="H1517" s="89" t="s">
        <v>5650</v>
      </c>
      <c r="I1517" s="104" t="s">
        <v>10567</v>
      </c>
      <c r="J1517" s="91">
        <v>45201</v>
      </c>
      <c r="K1517" s="85">
        <v>1</v>
      </c>
      <c r="L1517" s="93"/>
    </row>
    <row r="1518" spans="1:12" ht="15.75" customHeight="1">
      <c r="A1518" s="75">
        <v>1515</v>
      </c>
      <c r="B1518" s="94" t="s">
        <v>23</v>
      </c>
      <c r="C1518" s="95" t="s">
        <v>7056</v>
      </c>
      <c r="D1518" s="96" t="s">
        <v>4149</v>
      </c>
      <c r="E1518" s="149"/>
      <c r="F1518" s="149"/>
      <c r="G1518" s="98" t="s">
        <v>3779</v>
      </c>
      <c r="H1518" s="98" t="s">
        <v>3263</v>
      </c>
      <c r="I1518" s="99" t="s">
        <v>10568</v>
      </c>
      <c r="J1518" s="100">
        <v>45195</v>
      </c>
      <c r="K1518" s="94">
        <v>1</v>
      </c>
      <c r="L1518" s="116"/>
    </row>
    <row r="1519" spans="1:12" ht="15.75" customHeight="1">
      <c r="A1519" s="84">
        <v>1516</v>
      </c>
      <c r="B1519" s="85" t="s">
        <v>23</v>
      </c>
      <c r="C1519" s="86" t="s">
        <v>7487</v>
      </c>
      <c r="D1519" s="87" t="s">
        <v>7299</v>
      </c>
      <c r="E1519" s="88"/>
      <c r="F1519" s="88"/>
      <c r="G1519" s="89" t="s">
        <v>7209</v>
      </c>
      <c r="H1519" s="89" t="s">
        <v>7210</v>
      </c>
      <c r="I1519" s="90">
        <v>8800041992023</v>
      </c>
      <c r="J1519" s="91">
        <v>45204</v>
      </c>
      <c r="K1519" s="92">
        <v>1</v>
      </c>
      <c r="L1519" s="93"/>
    </row>
    <row r="1520" spans="1:12" ht="15.75" customHeight="1">
      <c r="A1520" s="75">
        <v>1517</v>
      </c>
      <c r="B1520" s="94" t="s">
        <v>23</v>
      </c>
      <c r="C1520" s="95" t="s">
        <v>6967</v>
      </c>
      <c r="D1520" s="96" t="s">
        <v>4978</v>
      </c>
      <c r="E1520" s="97"/>
      <c r="F1520" s="97"/>
      <c r="G1520" s="98" t="s">
        <v>4979</v>
      </c>
      <c r="H1520" s="98" t="s">
        <v>3263</v>
      </c>
      <c r="I1520" s="103">
        <v>8800037332023</v>
      </c>
      <c r="J1520" s="100">
        <v>45190</v>
      </c>
      <c r="K1520" s="82">
        <v>1</v>
      </c>
      <c r="L1520" s="116"/>
    </row>
    <row r="1521" spans="1:12" ht="15.75" customHeight="1">
      <c r="A1521" s="84">
        <v>1518</v>
      </c>
      <c r="B1521" s="85" t="s">
        <v>23</v>
      </c>
      <c r="C1521" s="86" t="s">
        <v>7020</v>
      </c>
      <c r="D1521" s="87" t="s">
        <v>3902</v>
      </c>
      <c r="E1521" s="88"/>
      <c r="F1521" s="88"/>
      <c r="G1521" s="89" t="s">
        <v>3779</v>
      </c>
      <c r="H1521" s="89" t="s">
        <v>3263</v>
      </c>
      <c r="I1521" s="90">
        <v>8800038252023</v>
      </c>
      <c r="J1521" s="91">
        <v>45194</v>
      </c>
      <c r="K1521" s="92">
        <v>1</v>
      </c>
      <c r="L1521" s="93"/>
    </row>
    <row r="1522" spans="1:12" ht="15.75" customHeight="1">
      <c r="A1522" s="75">
        <v>1519</v>
      </c>
      <c r="B1522" s="94" t="s">
        <v>23</v>
      </c>
      <c r="C1522" s="95" t="s">
        <v>6968</v>
      </c>
      <c r="D1522" s="96" t="s">
        <v>4978</v>
      </c>
      <c r="E1522" s="97"/>
      <c r="F1522" s="97"/>
      <c r="G1522" s="98" t="s">
        <v>4979</v>
      </c>
      <c r="H1522" s="98" t="s">
        <v>3263</v>
      </c>
      <c r="I1522" s="103">
        <v>8800037342023</v>
      </c>
      <c r="J1522" s="100">
        <v>45190</v>
      </c>
      <c r="K1522" s="82">
        <v>1</v>
      </c>
      <c r="L1522" s="116"/>
    </row>
    <row r="1523" spans="1:12" ht="15.75" customHeight="1">
      <c r="A1523" s="84">
        <v>1520</v>
      </c>
      <c r="B1523" s="85" t="s">
        <v>23</v>
      </c>
      <c r="C1523" s="86" t="s">
        <v>7008</v>
      </c>
      <c r="D1523" s="87" t="s">
        <v>4149</v>
      </c>
      <c r="E1523" s="88"/>
      <c r="F1523" s="88"/>
      <c r="G1523" s="89" t="s">
        <v>3779</v>
      </c>
      <c r="H1523" s="89" t="s">
        <v>3263</v>
      </c>
      <c r="I1523" s="90">
        <v>8800038222023</v>
      </c>
      <c r="J1523" s="91">
        <v>45193</v>
      </c>
      <c r="K1523" s="92">
        <v>1</v>
      </c>
      <c r="L1523" s="93"/>
    </row>
    <row r="1524" spans="1:12" ht="15.75" customHeight="1">
      <c r="A1524" s="75">
        <v>1521</v>
      </c>
      <c r="B1524" s="94" t="s">
        <v>23</v>
      </c>
      <c r="C1524" s="95" t="s">
        <v>7007</v>
      </c>
      <c r="D1524" s="96" t="s">
        <v>4978</v>
      </c>
      <c r="E1524" s="97"/>
      <c r="F1524" s="97"/>
      <c r="G1524" s="98" t="s">
        <v>4979</v>
      </c>
      <c r="H1524" s="98" t="s">
        <v>3263</v>
      </c>
      <c r="I1524" s="103">
        <v>8800038182023</v>
      </c>
      <c r="J1524" s="100">
        <v>45192</v>
      </c>
      <c r="K1524" s="82">
        <v>1</v>
      </c>
      <c r="L1524" s="116"/>
    </row>
    <row r="1525" spans="1:12" ht="15.75" customHeight="1">
      <c r="A1525" s="84">
        <v>1522</v>
      </c>
      <c r="B1525" s="85" t="s">
        <v>23</v>
      </c>
      <c r="C1525" s="86" t="s">
        <v>6966</v>
      </c>
      <c r="D1525" s="87" t="s">
        <v>4978</v>
      </c>
      <c r="E1525" s="88"/>
      <c r="F1525" s="88"/>
      <c r="G1525" s="89" t="s">
        <v>4979</v>
      </c>
      <c r="H1525" s="89" t="s">
        <v>3263</v>
      </c>
      <c r="I1525" s="104" t="s">
        <v>10569</v>
      </c>
      <c r="J1525" s="91">
        <v>45190</v>
      </c>
      <c r="K1525" s="85">
        <v>1</v>
      </c>
      <c r="L1525" s="93"/>
    </row>
    <row r="1526" spans="1:12" ht="15.75" customHeight="1">
      <c r="A1526" s="75">
        <v>1523</v>
      </c>
      <c r="B1526" s="94" t="s">
        <v>23</v>
      </c>
      <c r="C1526" s="95" t="s">
        <v>6964</v>
      </c>
      <c r="D1526" s="96" t="s">
        <v>4978</v>
      </c>
      <c r="E1526" s="149"/>
      <c r="F1526" s="149"/>
      <c r="G1526" s="98" t="s">
        <v>4979</v>
      </c>
      <c r="H1526" s="98" t="s">
        <v>3263</v>
      </c>
      <c r="I1526" s="99" t="s">
        <v>10570</v>
      </c>
      <c r="J1526" s="100">
        <v>45190</v>
      </c>
      <c r="K1526" s="94">
        <v>1</v>
      </c>
      <c r="L1526" s="116"/>
    </row>
    <row r="1527" spans="1:12" ht="15.75" customHeight="1">
      <c r="A1527" s="84">
        <v>1524</v>
      </c>
      <c r="B1527" s="85" t="s">
        <v>23</v>
      </c>
      <c r="C1527" s="86" t="s">
        <v>3901</v>
      </c>
      <c r="D1527" s="87" t="s">
        <v>3902</v>
      </c>
      <c r="E1527" s="88"/>
      <c r="F1527" s="88"/>
      <c r="G1527" s="89" t="s">
        <v>3779</v>
      </c>
      <c r="H1527" s="89" t="s">
        <v>3263</v>
      </c>
      <c r="I1527" s="90">
        <v>8800014882023</v>
      </c>
      <c r="J1527" s="91">
        <v>45132</v>
      </c>
      <c r="K1527" s="92">
        <v>1</v>
      </c>
      <c r="L1527" s="93"/>
    </row>
    <row r="1528" spans="1:12" ht="15.75" customHeight="1">
      <c r="A1528" s="75">
        <v>1525</v>
      </c>
      <c r="B1528" s="94" t="s">
        <v>23</v>
      </c>
      <c r="C1528" s="95" t="s">
        <v>6969</v>
      </c>
      <c r="D1528" s="96" t="s">
        <v>4978</v>
      </c>
      <c r="E1528" s="97"/>
      <c r="F1528" s="97"/>
      <c r="G1528" s="98" t="s">
        <v>4979</v>
      </c>
      <c r="H1528" s="98" t="s">
        <v>3263</v>
      </c>
      <c r="I1528" s="103">
        <v>8800037502023</v>
      </c>
      <c r="J1528" s="100">
        <v>45190</v>
      </c>
      <c r="K1528" s="82">
        <v>1</v>
      </c>
      <c r="L1528" s="116"/>
    </row>
    <row r="1529" spans="1:12" ht="15.75" customHeight="1">
      <c r="A1529" s="84">
        <v>1526</v>
      </c>
      <c r="B1529" s="85" t="s">
        <v>23</v>
      </c>
      <c r="C1529" s="86" t="s">
        <v>6882</v>
      </c>
      <c r="D1529" s="87" t="s">
        <v>3975</v>
      </c>
      <c r="E1529" s="88"/>
      <c r="F1529" s="88"/>
      <c r="G1529" s="89" t="s">
        <v>3976</v>
      </c>
      <c r="H1529" s="89" t="s">
        <v>3263</v>
      </c>
      <c r="I1529" s="90">
        <v>8800037022023</v>
      </c>
      <c r="J1529" s="91">
        <v>45188</v>
      </c>
      <c r="K1529" s="92">
        <v>1</v>
      </c>
      <c r="L1529" s="93"/>
    </row>
    <row r="1530" spans="1:12" ht="15.75" customHeight="1">
      <c r="A1530" s="75">
        <v>1527</v>
      </c>
      <c r="B1530" s="94" t="s">
        <v>23</v>
      </c>
      <c r="C1530" s="95" t="s">
        <v>6881</v>
      </c>
      <c r="D1530" s="96" t="s">
        <v>4978</v>
      </c>
      <c r="E1530" s="97"/>
      <c r="F1530" s="97"/>
      <c r="G1530" s="98" t="s">
        <v>4979</v>
      </c>
      <c r="H1530" s="98" t="s">
        <v>3263</v>
      </c>
      <c r="I1530" s="103">
        <v>8800037002023</v>
      </c>
      <c r="J1530" s="100">
        <v>45188</v>
      </c>
      <c r="K1530" s="82">
        <v>1</v>
      </c>
      <c r="L1530" s="116"/>
    </row>
    <row r="1531" spans="1:12" ht="15.75" customHeight="1">
      <c r="A1531" s="84">
        <v>1528</v>
      </c>
      <c r="B1531" s="85" t="s">
        <v>23</v>
      </c>
      <c r="C1531" s="86" t="s">
        <v>6556</v>
      </c>
      <c r="D1531" s="87" t="s">
        <v>5648</v>
      </c>
      <c r="E1531" s="88"/>
      <c r="F1531" s="88"/>
      <c r="G1531" s="89" t="s">
        <v>5649</v>
      </c>
      <c r="H1531" s="89" t="s">
        <v>5650</v>
      </c>
      <c r="I1531" s="90">
        <v>8800033602023</v>
      </c>
      <c r="J1531" s="91">
        <v>45179</v>
      </c>
      <c r="K1531" s="92">
        <v>1</v>
      </c>
      <c r="L1531" s="93"/>
    </row>
    <row r="1532" spans="1:12" ht="15.75" customHeight="1">
      <c r="A1532" s="75">
        <v>1529</v>
      </c>
      <c r="B1532" s="94" t="s">
        <v>23</v>
      </c>
      <c r="C1532" s="95" t="s">
        <v>6559</v>
      </c>
      <c r="D1532" s="96" t="s">
        <v>6321</v>
      </c>
      <c r="E1532" s="97"/>
      <c r="F1532" s="97"/>
      <c r="G1532" s="98" t="s">
        <v>6322</v>
      </c>
      <c r="H1532" s="98" t="s">
        <v>3776</v>
      </c>
      <c r="I1532" s="103">
        <v>8800033632023</v>
      </c>
      <c r="J1532" s="100">
        <v>45179</v>
      </c>
      <c r="K1532" s="82">
        <v>1</v>
      </c>
      <c r="L1532" s="116"/>
    </row>
    <row r="1533" spans="1:12" ht="15.75" customHeight="1">
      <c r="A1533" s="84">
        <v>1530</v>
      </c>
      <c r="B1533" s="85" t="s">
        <v>23</v>
      </c>
      <c r="C1533" s="86" t="s">
        <v>6317</v>
      </c>
      <c r="D1533" s="87" t="s">
        <v>4146</v>
      </c>
      <c r="E1533" s="88"/>
      <c r="F1533" s="88"/>
      <c r="G1533" s="89" t="s">
        <v>6318</v>
      </c>
      <c r="H1533" s="89" t="s">
        <v>3776</v>
      </c>
      <c r="I1533" s="104" t="s">
        <v>10571</v>
      </c>
      <c r="J1533" s="91">
        <v>45173</v>
      </c>
      <c r="K1533" s="85">
        <v>1</v>
      </c>
      <c r="L1533" s="93"/>
    </row>
    <row r="1534" spans="1:12" ht="15.75" customHeight="1">
      <c r="A1534" s="75">
        <v>1531</v>
      </c>
      <c r="B1534" s="94" t="s">
        <v>23</v>
      </c>
      <c r="C1534" s="95" t="s">
        <v>6437</v>
      </c>
      <c r="D1534" s="96" t="s">
        <v>5648</v>
      </c>
      <c r="E1534" s="149"/>
      <c r="F1534" s="149"/>
      <c r="G1534" s="98" t="s">
        <v>5649</v>
      </c>
      <c r="H1534" s="98" t="s">
        <v>5650</v>
      </c>
      <c r="I1534" s="99" t="s">
        <v>10572</v>
      </c>
      <c r="J1534" s="100">
        <v>45175</v>
      </c>
      <c r="K1534" s="94">
        <v>1</v>
      </c>
      <c r="L1534" s="116"/>
    </row>
    <row r="1535" spans="1:12" ht="15.75" customHeight="1">
      <c r="A1535" s="84">
        <v>1532</v>
      </c>
      <c r="B1535" s="85" t="s">
        <v>23</v>
      </c>
      <c r="C1535" s="86" t="s">
        <v>5362</v>
      </c>
      <c r="D1535" s="87" t="s">
        <v>3983</v>
      </c>
      <c r="E1535" s="88"/>
      <c r="F1535" s="88"/>
      <c r="G1535" s="89" t="s">
        <v>5223</v>
      </c>
      <c r="H1535" s="89" t="s">
        <v>3263</v>
      </c>
      <c r="I1535" s="90">
        <v>8800024142023</v>
      </c>
      <c r="J1535" s="91">
        <v>45153</v>
      </c>
      <c r="K1535" s="92">
        <v>1</v>
      </c>
      <c r="L1535" s="93"/>
    </row>
    <row r="1536" spans="1:12" ht="15.75" customHeight="1">
      <c r="A1536" s="75">
        <v>1533</v>
      </c>
      <c r="B1536" s="94" t="s">
        <v>23</v>
      </c>
      <c r="C1536" s="95" t="s">
        <v>6433</v>
      </c>
      <c r="D1536" s="96" t="s">
        <v>5648</v>
      </c>
      <c r="E1536" s="97"/>
      <c r="F1536" s="97"/>
      <c r="G1536" s="98" t="s">
        <v>5649</v>
      </c>
      <c r="H1536" s="98" t="s">
        <v>5650</v>
      </c>
      <c r="I1536" s="103">
        <v>8800032462023</v>
      </c>
      <c r="J1536" s="100">
        <v>45175</v>
      </c>
      <c r="K1536" s="82">
        <v>1</v>
      </c>
      <c r="L1536" s="116"/>
    </row>
    <row r="1537" spans="1:12" ht="15.75" customHeight="1">
      <c r="A1537" s="84">
        <v>1534</v>
      </c>
      <c r="B1537" s="85" t="s">
        <v>23</v>
      </c>
      <c r="C1537" s="86" t="s">
        <v>5852</v>
      </c>
      <c r="D1537" s="87" t="s">
        <v>5853</v>
      </c>
      <c r="E1537" s="88"/>
      <c r="F1537" s="88"/>
      <c r="G1537" s="89" t="s">
        <v>5849</v>
      </c>
      <c r="H1537" s="89" t="s">
        <v>3263</v>
      </c>
      <c r="I1537" s="90">
        <v>8800028152023</v>
      </c>
      <c r="J1537" s="91">
        <v>45161</v>
      </c>
      <c r="K1537" s="92">
        <v>1</v>
      </c>
      <c r="L1537" s="93"/>
    </row>
    <row r="1538" spans="1:12" ht="15.75" customHeight="1">
      <c r="A1538" s="75">
        <v>1535</v>
      </c>
      <c r="B1538" s="94" t="s">
        <v>23</v>
      </c>
      <c r="C1538" s="95" t="s">
        <v>6560</v>
      </c>
      <c r="D1538" s="96" t="s">
        <v>3975</v>
      </c>
      <c r="E1538" s="97"/>
      <c r="F1538" s="97"/>
      <c r="G1538" s="98" t="s">
        <v>4412</v>
      </c>
      <c r="H1538" s="98" t="s">
        <v>3263</v>
      </c>
      <c r="I1538" s="103">
        <v>8800033652023</v>
      </c>
      <c r="J1538" s="100">
        <v>45179</v>
      </c>
      <c r="K1538" s="82">
        <v>1</v>
      </c>
      <c r="L1538" s="116"/>
    </row>
    <row r="1539" spans="1:12" ht="15.75" customHeight="1">
      <c r="A1539" s="84">
        <v>1536</v>
      </c>
      <c r="B1539" s="85" t="s">
        <v>23</v>
      </c>
      <c r="C1539" s="86" t="s">
        <v>5850</v>
      </c>
      <c r="D1539" s="87" t="s">
        <v>5851</v>
      </c>
      <c r="E1539" s="88"/>
      <c r="F1539" s="88"/>
      <c r="G1539" s="89" t="s">
        <v>5849</v>
      </c>
      <c r="H1539" s="89" t="s">
        <v>3263</v>
      </c>
      <c r="I1539" s="90">
        <v>8800028142023</v>
      </c>
      <c r="J1539" s="91">
        <v>45161</v>
      </c>
      <c r="K1539" s="92">
        <v>1</v>
      </c>
      <c r="L1539" s="93"/>
    </row>
    <row r="1540" spans="1:12" ht="15.75" customHeight="1">
      <c r="A1540" s="75">
        <v>1537</v>
      </c>
      <c r="B1540" s="94" t="s">
        <v>23</v>
      </c>
      <c r="C1540" s="95" t="s">
        <v>5226</v>
      </c>
      <c r="D1540" s="96" t="s">
        <v>3983</v>
      </c>
      <c r="E1540" s="97"/>
      <c r="F1540" s="97"/>
      <c r="G1540" s="98" t="s">
        <v>5223</v>
      </c>
      <c r="H1540" s="98" t="s">
        <v>3263</v>
      </c>
      <c r="I1540" s="103">
        <v>8800023662023</v>
      </c>
      <c r="J1540" s="100">
        <v>45151</v>
      </c>
      <c r="K1540" s="82">
        <v>1</v>
      </c>
      <c r="L1540" s="116"/>
    </row>
    <row r="1541" spans="1:12" ht="15.75" customHeight="1">
      <c r="A1541" s="84">
        <v>1538</v>
      </c>
      <c r="B1541" s="85" t="s">
        <v>23</v>
      </c>
      <c r="C1541" s="86" t="s">
        <v>6431</v>
      </c>
      <c r="D1541" s="87" t="s">
        <v>5648</v>
      </c>
      <c r="E1541" s="88"/>
      <c r="F1541" s="88"/>
      <c r="G1541" s="89" t="s">
        <v>5649</v>
      </c>
      <c r="H1541" s="89" t="s">
        <v>5650</v>
      </c>
      <c r="I1541" s="104" t="s">
        <v>10573</v>
      </c>
      <c r="J1541" s="91">
        <v>45175</v>
      </c>
      <c r="K1541" s="85">
        <v>1</v>
      </c>
      <c r="L1541" s="93"/>
    </row>
    <row r="1542" spans="1:12" ht="15.75" customHeight="1">
      <c r="A1542" s="75">
        <v>1539</v>
      </c>
      <c r="B1542" s="94" t="s">
        <v>23</v>
      </c>
      <c r="C1542" s="95" t="s">
        <v>6558</v>
      </c>
      <c r="D1542" s="96" t="s">
        <v>3983</v>
      </c>
      <c r="E1542" s="149"/>
      <c r="F1542" s="149"/>
      <c r="G1542" s="98" t="s">
        <v>5223</v>
      </c>
      <c r="H1542" s="98" t="s">
        <v>3263</v>
      </c>
      <c r="I1542" s="99" t="s">
        <v>10574</v>
      </c>
      <c r="J1542" s="100">
        <v>45179</v>
      </c>
      <c r="K1542" s="94">
        <v>1</v>
      </c>
      <c r="L1542" s="116"/>
    </row>
    <row r="1543" spans="1:12" ht="15.75" customHeight="1">
      <c r="A1543" s="84">
        <v>1540</v>
      </c>
      <c r="B1543" s="85" t="s">
        <v>23</v>
      </c>
      <c r="C1543" s="86" t="s">
        <v>6557</v>
      </c>
      <c r="D1543" s="87" t="s">
        <v>3983</v>
      </c>
      <c r="E1543" s="88"/>
      <c r="F1543" s="88"/>
      <c r="G1543" s="89" t="s">
        <v>5223</v>
      </c>
      <c r="H1543" s="89" t="s">
        <v>3263</v>
      </c>
      <c r="I1543" s="90">
        <v>8800033582023</v>
      </c>
      <c r="J1543" s="91">
        <v>45179</v>
      </c>
      <c r="K1543" s="92">
        <v>1</v>
      </c>
      <c r="L1543" s="93"/>
    </row>
    <row r="1544" spans="1:12" ht="15.75" customHeight="1">
      <c r="A1544" s="75">
        <v>1541</v>
      </c>
      <c r="B1544" s="94" t="s">
        <v>23</v>
      </c>
      <c r="C1544" s="95" t="s">
        <v>6916</v>
      </c>
      <c r="D1544" s="96" t="s">
        <v>4978</v>
      </c>
      <c r="E1544" s="97"/>
      <c r="F1544" s="97"/>
      <c r="G1544" s="98" t="s">
        <v>4979</v>
      </c>
      <c r="H1544" s="98" t="s">
        <v>3263</v>
      </c>
      <c r="I1544" s="103">
        <v>8800037052023</v>
      </c>
      <c r="J1544" s="100">
        <v>45189</v>
      </c>
      <c r="K1544" s="82">
        <v>1</v>
      </c>
      <c r="L1544" s="116"/>
    </row>
    <row r="1545" spans="1:12" ht="15.75" customHeight="1">
      <c r="A1545" s="84">
        <v>1542</v>
      </c>
      <c r="B1545" s="85" t="s">
        <v>23</v>
      </c>
      <c r="C1545" s="86" t="s">
        <v>6432</v>
      </c>
      <c r="D1545" s="87" t="s">
        <v>5648</v>
      </c>
      <c r="E1545" s="88"/>
      <c r="F1545" s="88"/>
      <c r="G1545" s="89" t="s">
        <v>5649</v>
      </c>
      <c r="H1545" s="89" t="s">
        <v>5650</v>
      </c>
      <c r="I1545" s="90">
        <v>8800032452023</v>
      </c>
      <c r="J1545" s="91">
        <v>45175</v>
      </c>
      <c r="K1545" s="92">
        <v>1</v>
      </c>
      <c r="L1545" s="93"/>
    </row>
    <row r="1546" spans="1:12" ht="15.75" customHeight="1">
      <c r="A1546" s="75">
        <v>1543</v>
      </c>
      <c r="B1546" s="94" t="s">
        <v>23</v>
      </c>
      <c r="C1546" s="95" t="s">
        <v>6430</v>
      </c>
      <c r="D1546" s="96" t="s">
        <v>5648</v>
      </c>
      <c r="E1546" s="97"/>
      <c r="F1546" s="97"/>
      <c r="G1546" s="98" t="s">
        <v>5649</v>
      </c>
      <c r="H1546" s="98" t="s">
        <v>5650</v>
      </c>
      <c r="I1546" s="103">
        <v>8800032422023</v>
      </c>
      <c r="J1546" s="100">
        <v>45175</v>
      </c>
      <c r="K1546" s="82">
        <v>1</v>
      </c>
      <c r="L1546" s="116"/>
    </row>
    <row r="1547" spans="1:12" ht="15.75" customHeight="1">
      <c r="A1547" s="84">
        <v>1544</v>
      </c>
      <c r="B1547" s="85" t="s">
        <v>23</v>
      </c>
      <c r="C1547" s="86" t="s">
        <v>5019</v>
      </c>
      <c r="D1547" s="87" t="s">
        <v>4978</v>
      </c>
      <c r="E1547" s="88"/>
      <c r="F1547" s="88"/>
      <c r="G1547" s="89" t="s">
        <v>4979</v>
      </c>
      <c r="H1547" s="89" t="s">
        <v>3263</v>
      </c>
      <c r="I1547" s="90">
        <v>8800022152023</v>
      </c>
      <c r="J1547" s="91">
        <v>45146</v>
      </c>
      <c r="K1547" s="92">
        <v>1</v>
      </c>
      <c r="L1547" s="93"/>
    </row>
    <row r="1548" spans="1:12" ht="15.75" customHeight="1">
      <c r="A1548" s="75">
        <v>1545</v>
      </c>
      <c r="B1548" s="94" t="s">
        <v>23</v>
      </c>
      <c r="C1548" s="95" t="s">
        <v>5645</v>
      </c>
      <c r="D1548" s="96" t="s">
        <v>3983</v>
      </c>
      <c r="E1548" s="97"/>
      <c r="F1548" s="97"/>
      <c r="G1548" s="98" t="s">
        <v>5223</v>
      </c>
      <c r="H1548" s="98" t="s">
        <v>3263</v>
      </c>
      <c r="I1548" s="103">
        <v>8800026602023</v>
      </c>
      <c r="J1548" s="100">
        <v>45157</v>
      </c>
      <c r="K1548" s="82">
        <v>1</v>
      </c>
      <c r="L1548" s="116"/>
    </row>
    <row r="1549" spans="1:12" ht="15.75" customHeight="1">
      <c r="A1549" s="84">
        <v>1546</v>
      </c>
      <c r="B1549" s="85" t="s">
        <v>23</v>
      </c>
      <c r="C1549" s="86" t="s">
        <v>5702</v>
      </c>
      <c r="D1549" s="87" t="s">
        <v>5648</v>
      </c>
      <c r="E1549" s="88"/>
      <c r="F1549" s="88"/>
      <c r="G1549" s="89" t="s">
        <v>5649</v>
      </c>
      <c r="H1549" s="89" t="s">
        <v>5650</v>
      </c>
      <c r="I1549" s="104" t="s">
        <v>10575</v>
      </c>
      <c r="J1549" s="91">
        <v>45159</v>
      </c>
      <c r="K1549" s="85">
        <v>1</v>
      </c>
      <c r="L1549" s="93"/>
    </row>
    <row r="1550" spans="1:12" ht="15.75" customHeight="1">
      <c r="A1550" s="75">
        <v>1547</v>
      </c>
      <c r="B1550" s="94" t="s">
        <v>23</v>
      </c>
      <c r="C1550" s="95" t="s">
        <v>4497</v>
      </c>
      <c r="D1550" s="96" t="s">
        <v>4149</v>
      </c>
      <c r="E1550" s="149"/>
      <c r="F1550" s="149"/>
      <c r="G1550" s="98" t="s">
        <v>3779</v>
      </c>
      <c r="H1550" s="98" t="s">
        <v>3263</v>
      </c>
      <c r="I1550" s="99" t="s">
        <v>10576</v>
      </c>
      <c r="J1550" s="100">
        <v>45139</v>
      </c>
      <c r="K1550" s="94">
        <v>1</v>
      </c>
      <c r="L1550" s="116"/>
    </row>
    <row r="1551" spans="1:12" ht="15.75" customHeight="1">
      <c r="A1551" s="84">
        <v>1548</v>
      </c>
      <c r="B1551" s="85" t="s">
        <v>23</v>
      </c>
      <c r="C1551" s="86" t="s">
        <v>4763</v>
      </c>
      <c r="D1551" s="87" t="s">
        <v>4764</v>
      </c>
      <c r="E1551" s="88"/>
      <c r="F1551" s="88"/>
      <c r="G1551" s="89" t="s">
        <v>4765</v>
      </c>
      <c r="H1551" s="89" t="s">
        <v>3263</v>
      </c>
      <c r="I1551" s="90">
        <v>8800020462023</v>
      </c>
      <c r="J1551" s="91">
        <v>45141</v>
      </c>
      <c r="K1551" s="92">
        <v>1</v>
      </c>
      <c r="L1551" s="93"/>
    </row>
    <row r="1552" spans="1:12" ht="15.75" customHeight="1">
      <c r="A1552" s="75">
        <v>1549</v>
      </c>
      <c r="B1552" s="94" t="s">
        <v>23</v>
      </c>
      <c r="C1552" s="95" t="s">
        <v>6434</v>
      </c>
      <c r="D1552" s="96" t="s">
        <v>5648</v>
      </c>
      <c r="E1552" s="97"/>
      <c r="F1552" s="97"/>
      <c r="G1552" s="98" t="s">
        <v>5649</v>
      </c>
      <c r="H1552" s="98" t="s">
        <v>5650</v>
      </c>
      <c r="I1552" s="103">
        <v>8800032472023</v>
      </c>
      <c r="J1552" s="100">
        <v>45175</v>
      </c>
      <c r="K1552" s="82">
        <v>1</v>
      </c>
      <c r="L1552" s="116"/>
    </row>
    <row r="1553" spans="1:12" ht="15.75" customHeight="1">
      <c r="A1553" s="84">
        <v>1550</v>
      </c>
      <c r="B1553" s="85" t="s">
        <v>23</v>
      </c>
      <c r="C1553" s="86" t="s">
        <v>6099</v>
      </c>
      <c r="D1553" s="87" t="s">
        <v>4978</v>
      </c>
      <c r="E1553" s="88"/>
      <c r="F1553" s="88"/>
      <c r="G1553" s="89" t="s">
        <v>4979</v>
      </c>
      <c r="H1553" s="89" t="s">
        <v>3263</v>
      </c>
      <c r="I1553" s="90">
        <v>8800030502023</v>
      </c>
      <c r="J1553" s="91">
        <v>45169</v>
      </c>
      <c r="K1553" s="92">
        <v>1</v>
      </c>
      <c r="L1553" s="93"/>
    </row>
    <row r="1554" spans="1:12" ht="15.75" customHeight="1">
      <c r="A1554" s="75">
        <v>1551</v>
      </c>
      <c r="B1554" s="94" t="s">
        <v>699</v>
      </c>
      <c r="C1554" s="95" t="s">
        <v>5087</v>
      </c>
      <c r="D1554" s="96" t="s">
        <v>5088</v>
      </c>
      <c r="E1554" s="97"/>
      <c r="F1554" s="97"/>
      <c r="G1554" s="98" t="s">
        <v>5086</v>
      </c>
      <c r="H1554" s="98" t="s">
        <v>3252</v>
      </c>
      <c r="I1554" s="103">
        <v>8800022502023</v>
      </c>
      <c r="J1554" s="100">
        <v>45147</v>
      </c>
      <c r="K1554" s="82">
        <v>1</v>
      </c>
      <c r="L1554" s="116"/>
    </row>
    <row r="1555" spans="1:12" ht="15.75" customHeight="1">
      <c r="A1555" s="84">
        <v>1552</v>
      </c>
      <c r="B1555" s="85" t="s">
        <v>699</v>
      </c>
      <c r="C1555" s="86" t="s">
        <v>3677</v>
      </c>
      <c r="D1555" s="87" t="s">
        <v>3678</v>
      </c>
      <c r="E1555" s="88"/>
      <c r="F1555" s="88"/>
      <c r="G1555" s="89" t="s">
        <v>3679</v>
      </c>
      <c r="H1555" s="89" t="s">
        <v>3506</v>
      </c>
      <c r="I1555" s="90">
        <v>8800012652023</v>
      </c>
      <c r="J1555" s="91">
        <v>45128</v>
      </c>
      <c r="K1555" s="92">
        <v>1</v>
      </c>
      <c r="L1555" s="93"/>
    </row>
    <row r="1556" spans="1:12" ht="15.75" customHeight="1">
      <c r="A1556" s="75">
        <v>1553</v>
      </c>
      <c r="B1556" s="94" t="s">
        <v>699</v>
      </c>
      <c r="C1556" s="95" t="s">
        <v>4276</v>
      </c>
      <c r="D1556" s="96" t="s">
        <v>4277</v>
      </c>
      <c r="E1556" s="97"/>
      <c r="F1556" s="97"/>
      <c r="G1556" s="98" t="s">
        <v>4278</v>
      </c>
      <c r="H1556" s="98" t="s">
        <v>3502</v>
      </c>
      <c r="I1556" s="103">
        <v>8800017072023</v>
      </c>
      <c r="J1556" s="100">
        <v>45137</v>
      </c>
      <c r="K1556" s="82">
        <v>1</v>
      </c>
      <c r="L1556" s="116"/>
    </row>
    <row r="1557" spans="1:12" ht="15.75" customHeight="1">
      <c r="A1557" s="84">
        <v>1554</v>
      </c>
      <c r="B1557" s="85" t="s">
        <v>699</v>
      </c>
      <c r="C1557" s="86" t="s">
        <v>4309</v>
      </c>
      <c r="D1557" s="87" t="s">
        <v>4310</v>
      </c>
      <c r="E1557" s="88"/>
      <c r="F1557" s="88"/>
      <c r="G1557" s="89" t="s">
        <v>4311</v>
      </c>
      <c r="H1557" s="89" t="s">
        <v>3506</v>
      </c>
      <c r="I1557" s="104" t="s">
        <v>10577</v>
      </c>
      <c r="J1557" s="91">
        <v>45137</v>
      </c>
      <c r="K1557" s="85">
        <v>1</v>
      </c>
      <c r="L1557" s="93"/>
    </row>
    <row r="1558" spans="1:12" ht="15.75" customHeight="1">
      <c r="A1558" s="75">
        <v>1555</v>
      </c>
      <c r="B1558" s="94" t="s">
        <v>699</v>
      </c>
      <c r="C1558" s="95" t="s">
        <v>3517</v>
      </c>
      <c r="D1558" s="96" t="s">
        <v>3437</v>
      </c>
      <c r="E1558" s="149"/>
      <c r="F1558" s="149"/>
      <c r="G1558" s="98" t="s">
        <v>3438</v>
      </c>
      <c r="H1558" s="98" t="s">
        <v>3252</v>
      </c>
      <c r="I1558" s="99" t="s">
        <v>10578</v>
      </c>
      <c r="J1558" s="100">
        <v>45126</v>
      </c>
      <c r="K1558" s="94">
        <v>1</v>
      </c>
      <c r="L1558" s="116"/>
    </row>
    <row r="1559" spans="1:12" ht="15.75" customHeight="1">
      <c r="A1559" s="84">
        <v>1556</v>
      </c>
      <c r="B1559" s="85" t="s">
        <v>699</v>
      </c>
      <c r="C1559" s="86" t="s">
        <v>3515</v>
      </c>
      <c r="D1559" s="87" t="s">
        <v>3516</v>
      </c>
      <c r="E1559" s="88"/>
      <c r="F1559" s="88"/>
      <c r="G1559" s="89" t="s">
        <v>3438</v>
      </c>
      <c r="H1559" s="89" t="s">
        <v>3252</v>
      </c>
      <c r="I1559" s="90">
        <v>8800011872023</v>
      </c>
      <c r="J1559" s="91">
        <v>45126</v>
      </c>
      <c r="K1559" s="92">
        <v>1</v>
      </c>
      <c r="L1559" s="93"/>
    </row>
    <row r="1560" spans="1:12" ht="15.75" customHeight="1">
      <c r="A1560" s="75">
        <v>1557</v>
      </c>
      <c r="B1560" s="94" t="s">
        <v>699</v>
      </c>
      <c r="C1560" s="95" t="s">
        <v>3791</v>
      </c>
      <c r="D1560" s="96" t="s">
        <v>3792</v>
      </c>
      <c r="E1560" s="97"/>
      <c r="F1560" s="97"/>
      <c r="G1560" s="98" t="s">
        <v>3793</v>
      </c>
      <c r="H1560" s="98" t="s">
        <v>3506</v>
      </c>
      <c r="I1560" s="103">
        <v>8800013492023</v>
      </c>
      <c r="J1560" s="100">
        <v>45131</v>
      </c>
      <c r="K1560" s="82">
        <v>1</v>
      </c>
      <c r="L1560" s="116"/>
    </row>
    <row r="1561" spans="1:12" ht="15.75" customHeight="1">
      <c r="A1561" s="84">
        <v>1558</v>
      </c>
      <c r="B1561" s="85" t="s">
        <v>699</v>
      </c>
      <c r="C1561" s="86" t="s">
        <v>3518</v>
      </c>
      <c r="D1561" s="87" t="s">
        <v>3497</v>
      </c>
      <c r="E1561" s="88"/>
      <c r="F1561" s="88"/>
      <c r="G1561" s="89" t="s">
        <v>3438</v>
      </c>
      <c r="H1561" s="89" t="s">
        <v>3252</v>
      </c>
      <c r="I1561" s="90">
        <v>8800011882023</v>
      </c>
      <c r="J1561" s="91">
        <v>45126</v>
      </c>
      <c r="K1561" s="92">
        <v>1</v>
      </c>
      <c r="L1561" s="93"/>
    </row>
    <row r="1562" spans="1:12" ht="15.75" customHeight="1">
      <c r="A1562" s="75">
        <v>1559</v>
      </c>
      <c r="B1562" s="94" t="s">
        <v>699</v>
      </c>
      <c r="C1562" s="95" t="s">
        <v>3817</v>
      </c>
      <c r="D1562" s="96" t="s">
        <v>3818</v>
      </c>
      <c r="E1562" s="97"/>
      <c r="F1562" s="97"/>
      <c r="G1562" s="98" t="s">
        <v>3819</v>
      </c>
      <c r="H1562" s="98" t="s">
        <v>3252</v>
      </c>
      <c r="I1562" s="103">
        <v>8800013712023</v>
      </c>
      <c r="J1562" s="100">
        <v>45131</v>
      </c>
      <c r="K1562" s="82">
        <v>1</v>
      </c>
      <c r="L1562" s="116"/>
    </row>
    <row r="1563" spans="1:12" ht="15.75" customHeight="1">
      <c r="A1563" s="84">
        <v>1560</v>
      </c>
      <c r="B1563" s="85" t="s">
        <v>699</v>
      </c>
      <c r="C1563" s="86" t="s">
        <v>4318</v>
      </c>
      <c r="D1563" s="87" t="s">
        <v>4319</v>
      </c>
      <c r="E1563" s="88"/>
      <c r="F1563" s="88"/>
      <c r="G1563" s="89" t="s">
        <v>4320</v>
      </c>
      <c r="H1563" s="89" t="s">
        <v>3506</v>
      </c>
      <c r="I1563" s="90">
        <v>8800017142023</v>
      </c>
      <c r="J1563" s="91">
        <v>45137</v>
      </c>
      <c r="K1563" s="92">
        <v>1</v>
      </c>
      <c r="L1563" s="93"/>
    </row>
    <row r="1564" spans="1:12" ht="15.75" customHeight="1">
      <c r="A1564" s="75">
        <v>1561</v>
      </c>
      <c r="B1564" s="94" t="s">
        <v>699</v>
      </c>
      <c r="C1564" s="95" t="s">
        <v>3460</v>
      </c>
      <c r="D1564" s="96" t="s">
        <v>3461</v>
      </c>
      <c r="E1564" s="97"/>
      <c r="F1564" s="97"/>
      <c r="G1564" s="98" t="s">
        <v>3438</v>
      </c>
      <c r="H1564" s="98" t="s">
        <v>3252</v>
      </c>
      <c r="I1564" s="103">
        <v>8800011312023</v>
      </c>
      <c r="J1564" s="100">
        <v>45125</v>
      </c>
      <c r="K1564" s="82">
        <v>1</v>
      </c>
      <c r="L1564" s="116"/>
    </row>
    <row r="1565" spans="1:12" ht="15.75" customHeight="1">
      <c r="A1565" s="84">
        <v>1562</v>
      </c>
      <c r="B1565" s="85" t="s">
        <v>699</v>
      </c>
      <c r="C1565" s="86" t="s">
        <v>3934</v>
      </c>
      <c r="D1565" s="87" t="s">
        <v>3935</v>
      </c>
      <c r="E1565" s="88"/>
      <c r="F1565" s="88"/>
      <c r="G1565" s="89" t="s">
        <v>3682</v>
      </c>
      <c r="H1565" s="89" t="s">
        <v>3252</v>
      </c>
      <c r="I1565" s="104" t="s">
        <v>10579</v>
      </c>
      <c r="J1565" s="91">
        <v>45132</v>
      </c>
      <c r="K1565" s="85">
        <v>1</v>
      </c>
      <c r="L1565" s="93"/>
    </row>
    <row r="1566" spans="1:12" ht="15.75" customHeight="1">
      <c r="A1566" s="75">
        <v>1563</v>
      </c>
      <c r="B1566" s="94" t="s">
        <v>699</v>
      </c>
      <c r="C1566" s="95" t="s">
        <v>3462</v>
      </c>
      <c r="D1566" s="96" t="s">
        <v>3463</v>
      </c>
      <c r="E1566" s="149"/>
      <c r="F1566" s="149"/>
      <c r="G1566" s="98" t="s">
        <v>3438</v>
      </c>
      <c r="H1566" s="98" t="s">
        <v>3252</v>
      </c>
      <c r="I1566" s="99" t="s">
        <v>10580</v>
      </c>
      <c r="J1566" s="100">
        <v>45125</v>
      </c>
      <c r="K1566" s="94">
        <v>1</v>
      </c>
      <c r="L1566" s="116"/>
    </row>
    <row r="1567" spans="1:12" ht="15.75" customHeight="1">
      <c r="A1567" s="84">
        <v>1564</v>
      </c>
      <c r="B1567" s="85" t="s">
        <v>699</v>
      </c>
      <c r="C1567" s="86" t="s">
        <v>3908</v>
      </c>
      <c r="D1567" s="87" t="s">
        <v>3495</v>
      </c>
      <c r="E1567" s="88"/>
      <c r="F1567" s="88"/>
      <c r="G1567" s="89" t="s">
        <v>3492</v>
      </c>
      <c r="H1567" s="89" t="s">
        <v>3252</v>
      </c>
      <c r="I1567" s="90">
        <v>8800014222023</v>
      </c>
      <c r="J1567" s="91">
        <v>45132</v>
      </c>
      <c r="K1567" s="92">
        <v>1</v>
      </c>
      <c r="L1567" s="93"/>
    </row>
    <row r="1568" spans="1:12" ht="15.75" customHeight="1">
      <c r="A1568" s="75">
        <v>1565</v>
      </c>
      <c r="B1568" s="94" t="s">
        <v>699</v>
      </c>
      <c r="C1568" s="95" t="s">
        <v>4306</v>
      </c>
      <c r="D1568" s="96" t="s">
        <v>4307</v>
      </c>
      <c r="E1568" s="97"/>
      <c r="F1568" s="97"/>
      <c r="G1568" s="98" t="s">
        <v>4308</v>
      </c>
      <c r="H1568" s="98" t="s">
        <v>3502</v>
      </c>
      <c r="I1568" s="103">
        <v>8800017062023</v>
      </c>
      <c r="J1568" s="100">
        <v>45137</v>
      </c>
      <c r="K1568" s="82">
        <v>1</v>
      </c>
      <c r="L1568" s="116"/>
    </row>
    <row r="1569" spans="1:12" ht="15.75" customHeight="1">
      <c r="A1569" s="84">
        <v>1566</v>
      </c>
      <c r="B1569" s="85" t="s">
        <v>699</v>
      </c>
      <c r="C1569" s="86" t="s">
        <v>3494</v>
      </c>
      <c r="D1569" s="87" t="s">
        <v>3495</v>
      </c>
      <c r="E1569" s="88"/>
      <c r="F1569" s="88"/>
      <c r="G1569" s="89" t="s">
        <v>3492</v>
      </c>
      <c r="H1569" s="89" t="s">
        <v>3252</v>
      </c>
      <c r="I1569" s="90">
        <v>8800012082023</v>
      </c>
      <c r="J1569" s="91">
        <v>45126</v>
      </c>
      <c r="K1569" s="92">
        <v>1</v>
      </c>
      <c r="L1569" s="93"/>
    </row>
    <row r="1570" spans="1:12" ht="15.75" customHeight="1">
      <c r="A1570" s="75">
        <v>1567</v>
      </c>
      <c r="B1570" s="94" t="s">
        <v>699</v>
      </c>
      <c r="C1570" s="95" t="s">
        <v>4780</v>
      </c>
      <c r="D1570" s="96" t="s">
        <v>4781</v>
      </c>
      <c r="E1570" s="97"/>
      <c r="F1570" s="97"/>
      <c r="G1570" s="98" t="s">
        <v>4782</v>
      </c>
      <c r="H1570" s="98" t="s">
        <v>3502</v>
      </c>
      <c r="I1570" s="103">
        <v>8800020722023</v>
      </c>
      <c r="J1570" s="100">
        <v>45141</v>
      </c>
      <c r="K1570" s="82">
        <v>1</v>
      </c>
      <c r="L1570" s="116"/>
    </row>
    <row r="1571" spans="1:12" ht="15.75" customHeight="1">
      <c r="A1571" s="84">
        <v>1568</v>
      </c>
      <c r="B1571" s="85" t="s">
        <v>699</v>
      </c>
      <c r="C1571" s="86" t="s">
        <v>4897</v>
      </c>
      <c r="D1571" s="87" t="s">
        <v>4898</v>
      </c>
      <c r="E1571" s="88"/>
      <c r="F1571" s="88"/>
      <c r="G1571" s="89" t="s">
        <v>4899</v>
      </c>
      <c r="H1571" s="89" t="s">
        <v>3252</v>
      </c>
      <c r="I1571" s="90">
        <v>8800021082023</v>
      </c>
      <c r="J1571" s="91">
        <v>45142</v>
      </c>
      <c r="K1571" s="92">
        <v>1</v>
      </c>
      <c r="L1571" s="93"/>
    </row>
    <row r="1572" spans="1:12" ht="15.75" customHeight="1">
      <c r="A1572" s="75">
        <v>1569</v>
      </c>
      <c r="B1572" s="94" t="s">
        <v>699</v>
      </c>
      <c r="C1572" s="95" t="s">
        <v>3903</v>
      </c>
      <c r="D1572" s="96" t="s">
        <v>3904</v>
      </c>
      <c r="E1572" s="97"/>
      <c r="F1572" s="97"/>
      <c r="G1572" s="98" t="s">
        <v>3492</v>
      </c>
      <c r="H1572" s="98" t="s">
        <v>3252</v>
      </c>
      <c r="I1572" s="103">
        <v>8800014182023</v>
      </c>
      <c r="J1572" s="100">
        <v>45132</v>
      </c>
      <c r="K1572" s="82">
        <v>1</v>
      </c>
      <c r="L1572" s="116"/>
    </row>
    <row r="1573" spans="1:12" ht="15.75" customHeight="1">
      <c r="A1573" s="84">
        <v>1570</v>
      </c>
      <c r="B1573" s="85" t="s">
        <v>699</v>
      </c>
      <c r="C1573" s="86" t="s">
        <v>3917</v>
      </c>
      <c r="D1573" s="87" t="s">
        <v>3918</v>
      </c>
      <c r="E1573" s="88"/>
      <c r="F1573" s="88"/>
      <c r="G1573" s="89" t="s">
        <v>3438</v>
      </c>
      <c r="H1573" s="89" t="s">
        <v>3252</v>
      </c>
      <c r="I1573" s="104" t="s">
        <v>10581</v>
      </c>
      <c r="J1573" s="91">
        <v>45132</v>
      </c>
      <c r="K1573" s="85">
        <v>1</v>
      </c>
      <c r="L1573" s="93"/>
    </row>
    <row r="1574" spans="1:12" ht="15.75" customHeight="1">
      <c r="A1574" s="75">
        <v>1571</v>
      </c>
      <c r="B1574" s="94" t="s">
        <v>699</v>
      </c>
      <c r="C1574" s="95" t="s">
        <v>3905</v>
      </c>
      <c r="D1574" s="96" t="s">
        <v>3495</v>
      </c>
      <c r="E1574" s="149"/>
      <c r="F1574" s="149"/>
      <c r="G1574" s="98" t="s">
        <v>3492</v>
      </c>
      <c r="H1574" s="98" t="s">
        <v>3252</v>
      </c>
      <c r="I1574" s="99" t="s">
        <v>10582</v>
      </c>
      <c r="J1574" s="100">
        <v>45132</v>
      </c>
      <c r="K1574" s="94">
        <v>1</v>
      </c>
      <c r="L1574" s="116"/>
    </row>
    <row r="1575" spans="1:12" ht="15.75" customHeight="1">
      <c r="A1575" s="84">
        <v>1572</v>
      </c>
      <c r="B1575" s="85" t="s">
        <v>699</v>
      </c>
      <c r="C1575" s="86" t="s">
        <v>3611</v>
      </c>
      <c r="D1575" s="87" t="s">
        <v>3609</v>
      </c>
      <c r="E1575" s="88"/>
      <c r="F1575" s="88"/>
      <c r="G1575" s="89" t="s">
        <v>3438</v>
      </c>
      <c r="H1575" s="89" t="s">
        <v>3252</v>
      </c>
      <c r="I1575" s="90">
        <v>8800012282023</v>
      </c>
      <c r="J1575" s="91">
        <v>45127</v>
      </c>
      <c r="K1575" s="92">
        <v>1</v>
      </c>
      <c r="L1575" s="93"/>
    </row>
    <row r="1576" spans="1:12" ht="15.75" customHeight="1">
      <c r="A1576" s="75">
        <v>1573</v>
      </c>
      <c r="B1576" s="94" t="s">
        <v>699</v>
      </c>
      <c r="C1576" s="95" t="s">
        <v>3612</v>
      </c>
      <c r="D1576" s="96" t="s">
        <v>3437</v>
      </c>
      <c r="E1576" s="97"/>
      <c r="F1576" s="97"/>
      <c r="G1576" s="98" t="s">
        <v>3438</v>
      </c>
      <c r="H1576" s="98" t="s">
        <v>3252</v>
      </c>
      <c r="I1576" s="103">
        <v>8800012312023</v>
      </c>
      <c r="J1576" s="100">
        <v>45127</v>
      </c>
      <c r="K1576" s="82">
        <v>1</v>
      </c>
      <c r="L1576" s="116"/>
    </row>
    <row r="1577" spans="1:12" ht="15.75" customHeight="1">
      <c r="A1577" s="84">
        <v>1574</v>
      </c>
      <c r="B1577" s="85" t="s">
        <v>699</v>
      </c>
      <c r="C1577" s="86" t="s">
        <v>4777</v>
      </c>
      <c r="D1577" s="87" t="s">
        <v>4778</v>
      </c>
      <c r="E1577" s="88"/>
      <c r="F1577" s="88"/>
      <c r="G1577" s="89" t="s">
        <v>4779</v>
      </c>
      <c r="H1577" s="89" t="s">
        <v>3502</v>
      </c>
      <c r="I1577" s="90">
        <v>8800020702023</v>
      </c>
      <c r="J1577" s="91">
        <v>45141</v>
      </c>
      <c r="K1577" s="92">
        <v>1</v>
      </c>
      <c r="L1577" s="93"/>
    </row>
    <row r="1578" spans="1:12" ht="15.75" customHeight="1">
      <c r="A1578" s="75">
        <v>1575</v>
      </c>
      <c r="B1578" s="94" t="s">
        <v>699</v>
      </c>
      <c r="C1578" s="95" t="s">
        <v>3915</v>
      </c>
      <c r="D1578" s="96" t="s">
        <v>3681</v>
      </c>
      <c r="E1578" s="97"/>
      <c r="F1578" s="97"/>
      <c r="G1578" s="98" t="s">
        <v>3682</v>
      </c>
      <c r="H1578" s="98" t="s">
        <v>3252</v>
      </c>
      <c r="I1578" s="103">
        <v>8800014652023</v>
      </c>
      <c r="J1578" s="100">
        <v>45132</v>
      </c>
      <c r="K1578" s="82">
        <v>1</v>
      </c>
      <c r="L1578" s="116"/>
    </row>
    <row r="1579" spans="1:12" ht="15.75" customHeight="1">
      <c r="A1579" s="84">
        <v>1576</v>
      </c>
      <c r="B1579" s="85" t="s">
        <v>699</v>
      </c>
      <c r="C1579" s="86" t="s">
        <v>4498</v>
      </c>
      <c r="D1579" s="87" t="s">
        <v>4499</v>
      </c>
      <c r="E1579" s="88"/>
      <c r="F1579" s="88"/>
      <c r="G1579" s="89" t="s">
        <v>4500</v>
      </c>
      <c r="H1579" s="89" t="s">
        <v>3252</v>
      </c>
      <c r="I1579" s="90">
        <v>8800018032023</v>
      </c>
      <c r="J1579" s="91">
        <v>45139</v>
      </c>
      <c r="K1579" s="92">
        <v>1</v>
      </c>
      <c r="L1579" s="93"/>
    </row>
    <row r="1580" spans="1:12" ht="15.75" customHeight="1">
      <c r="A1580" s="75">
        <v>1577</v>
      </c>
      <c r="B1580" s="94" t="s">
        <v>699</v>
      </c>
      <c r="C1580" s="95" t="s">
        <v>4615</v>
      </c>
      <c r="D1580" s="96" t="s">
        <v>4616</v>
      </c>
      <c r="E1580" s="97"/>
      <c r="F1580" s="97"/>
      <c r="G1580" s="98" t="s">
        <v>3255</v>
      </c>
      <c r="H1580" s="98" t="s">
        <v>3252</v>
      </c>
      <c r="I1580" s="103">
        <v>8800019442023</v>
      </c>
      <c r="J1580" s="100">
        <v>45140</v>
      </c>
      <c r="K1580" s="82">
        <v>1</v>
      </c>
      <c r="L1580" s="116"/>
    </row>
    <row r="1581" spans="1:12" ht="15.75" customHeight="1">
      <c r="A1581" s="84">
        <v>1578</v>
      </c>
      <c r="B1581" s="85" t="s">
        <v>699</v>
      </c>
      <c r="C1581" s="86" t="s">
        <v>5469</v>
      </c>
      <c r="D1581" s="87" t="s">
        <v>5470</v>
      </c>
      <c r="E1581" s="88"/>
      <c r="F1581" s="88"/>
      <c r="G1581" s="89" t="s">
        <v>5371</v>
      </c>
      <c r="H1581" s="89" t="s">
        <v>3506</v>
      </c>
      <c r="I1581" s="104" t="s">
        <v>10583</v>
      </c>
      <c r="J1581" s="91">
        <v>45154</v>
      </c>
      <c r="K1581" s="85">
        <v>1</v>
      </c>
      <c r="L1581" s="93"/>
    </row>
    <row r="1582" spans="1:12" ht="15.75" customHeight="1">
      <c r="A1582" s="75">
        <v>1579</v>
      </c>
      <c r="B1582" s="94" t="s">
        <v>699</v>
      </c>
      <c r="C1582" s="95" t="s">
        <v>4619</v>
      </c>
      <c r="D1582" s="96" t="s">
        <v>4620</v>
      </c>
      <c r="E1582" s="149"/>
      <c r="F1582" s="149"/>
      <c r="G1582" s="98" t="s">
        <v>3255</v>
      </c>
      <c r="H1582" s="98" t="s">
        <v>3252</v>
      </c>
      <c r="I1582" s="99" t="s">
        <v>10584</v>
      </c>
      <c r="J1582" s="100">
        <v>45140</v>
      </c>
      <c r="K1582" s="94">
        <v>1</v>
      </c>
      <c r="L1582" s="116"/>
    </row>
    <row r="1583" spans="1:12" ht="15.75" customHeight="1">
      <c r="A1583" s="84">
        <v>1580</v>
      </c>
      <c r="B1583" s="85" t="s">
        <v>699</v>
      </c>
      <c r="C1583" s="86" t="s">
        <v>3664</v>
      </c>
      <c r="D1583" s="87" t="s">
        <v>3665</v>
      </c>
      <c r="E1583" s="88"/>
      <c r="F1583" s="88"/>
      <c r="G1583" s="89" t="s">
        <v>3666</v>
      </c>
      <c r="H1583" s="89" t="s">
        <v>3506</v>
      </c>
      <c r="I1583" s="90">
        <v>8800012662023</v>
      </c>
      <c r="J1583" s="91">
        <v>45128</v>
      </c>
      <c r="K1583" s="92">
        <v>1</v>
      </c>
      <c r="L1583" s="93"/>
    </row>
    <row r="1584" spans="1:12" ht="15.75" customHeight="1">
      <c r="A1584" s="75">
        <v>1581</v>
      </c>
      <c r="B1584" s="94" t="s">
        <v>699</v>
      </c>
      <c r="C1584" s="95" t="s">
        <v>5376</v>
      </c>
      <c r="D1584" s="96" t="s">
        <v>5377</v>
      </c>
      <c r="E1584" s="97"/>
      <c r="F1584" s="97"/>
      <c r="G1584" s="98" t="s">
        <v>5378</v>
      </c>
      <c r="H1584" s="98" t="s">
        <v>3506</v>
      </c>
      <c r="I1584" s="103">
        <v>8800024342023</v>
      </c>
      <c r="J1584" s="100">
        <v>45153</v>
      </c>
      <c r="K1584" s="82">
        <v>1</v>
      </c>
      <c r="L1584" s="116"/>
    </row>
    <row r="1585" spans="1:12" ht="15.75" customHeight="1">
      <c r="A1585" s="84">
        <v>1582</v>
      </c>
      <c r="B1585" s="85" t="s">
        <v>699</v>
      </c>
      <c r="C1585" s="86" t="s">
        <v>4419</v>
      </c>
      <c r="D1585" s="87" t="s">
        <v>4420</v>
      </c>
      <c r="E1585" s="88"/>
      <c r="F1585" s="88"/>
      <c r="G1585" s="89" t="s">
        <v>4421</v>
      </c>
      <c r="H1585" s="89" t="s">
        <v>3252</v>
      </c>
      <c r="I1585" s="90">
        <v>8800017302023</v>
      </c>
      <c r="J1585" s="91">
        <v>45138</v>
      </c>
      <c r="K1585" s="92">
        <v>1</v>
      </c>
      <c r="L1585" s="93"/>
    </row>
    <row r="1586" spans="1:12" ht="15.75" customHeight="1">
      <c r="A1586" s="75">
        <v>1583</v>
      </c>
      <c r="B1586" s="94" t="s">
        <v>699</v>
      </c>
      <c r="C1586" s="95" t="s">
        <v>3496</v>
      </c>
      <c r="D1586" s="96" t="s">
        <v>3497</v>
      </c>
      <c r="E1586" s="97"/>
      <c r="F1586" s="97"/>
      <c r="G1586" s="98" t="s">
        <v>3438</v>
      </c>
      <c r="H1586" s="98" t="s">
        <v>3252</v>
      </c>
      <c r="I1586" s="103">
        <v>8800011792023</v>
      </c>
      <c r="J1586" s="100">
        <v>45126</v>
      </c>
      <c r="K1586" s="82">
        <v>1</v>
      </c>
      <c r="L1586" s="116"/>
    </row>
    <row r="1587" spans="1:12" ht="15.75" customHeight="1">
      <c r="A1587" s="84">
        <v>1584</v>
      </c>
      <c r="B1587" s="85" t="s">
        <v>699</v>
      </c>
      <c r="C1587" s="86" t="s">
        <v>4162</v>
      </c>
      <c r="D1587" s="87" t="s">
        <v>4163</v>
      </c>
      <c r="E1587" s="88"/>
      <c r="F1587" s="88"/>
      <c r="G1587" s="89" t="s">
        <v>4164</v>
      </c>
      <c r="H1587" s="89" t="s">
        <v>3502</v>
      </c>
      <c r="I1587" s="90">
        <v>8800016142023</v>
      </c>
      <c r="J1587" s="91">
        <v>45135</v>
      </c>
      <c r="K1587" s="92">
        <v>1</v>
      </c>
      <c r="L1587" s="93"/>
    </row>
    <row r="1588" spans="1:12" ht="15.75" customHeight="1">
      <c r="A1588" s="75">
        <v>1585</v>
      </c>
      <c r="B1588" s="94" t="s">
        <v>699</v>
      </c>
      <c r="C1588" s="95" t="s">
        <v>3814</v>
      </c>
      <c r="D1588" s="96" t="s">
        <v>3815</v>
      </c>
      <c r="E1588" s="97"/>
      <c r="F1588" s="97"/>
      <c r="G1588" s="98" t="s">
        <v>3816</v>
      </c>
      <c r="H1588" s="98" t="s">
        <v>3506</v>
      </c>
      <c r="I1588" s="103">
        <v>8800013462023</v>
      </c>
      <c r="J1588" s="100">
        <v>45131</v>
      </c>
      <c r="K1588" s="82">
        <v>1</v>
      </c>
      <c r="L1588" s="116"/>
    </row>
    <row r="1589" spans="1:12" ht="15.75" customHeight="1">
      <c r="A1589" s="84">
        <v>1586</v>
      </c>
      <c r="B1589" s="85" t="s">
        <v>699</v>
      </c>
      <c r="C1589" s="86" t="s">
        <v>3939</v>
      </c>
      <c r="D1589" s="87" t="s">
        <v>3940</v>
      </c>
      <c r="E1589" s="88"/>
      <c r="F1589" s="88"/>
      <c r="G1589" s="89" t="s">
        <v>3438</v>
      </c>
      <c r="H1589" s="89" t="s">
        <v>3252</v>
      </c>
      <c r="I1589" s="104" t="s">
        <v>10585</v>
      </c>
      <c r="J1589" s="91">
        <v>45132</v>
      </c>
      <c r="K1589" s="85">
        <v>1</v>
      </c>
      <c r="L1589" s="93"/>
    </row>
    <row r="1590" spans="1:12" ht="15.75" customHeight="1">
      <c r="A1590" s="75">
        <v>1587</v>
      </c>
      <c r="B1590" s="94" t="s">
        <v>699</v>
      </c>
      <c r="C1590" s="95" t="s">
        <v>5393</v>
      </c>
      <c r="D1590" s="96" t="s">
        <v>5377</v>
      </c>
      <c r="E1590" s="149"/>
      <c r="F1590" s="149"/>
      <c r="G1590" s="98" t="s">
        <v>5394</v>
      </c>
      <c r="H1590" s="98" t="s">
        <v>3506</v>
      </c>
      <c r="I1590" s="99" t="s">
        <v>10586</v>
      </c>
      <c r="J1590" s="100">
        <v>45153</v>
      </c>
      <c r="K1590" s="94">
        <v>1</v>
      </c>
      <c r="L1590" s="116"/>
    </row>
    <row r="1591" spans="1:12" ht="15.75" customHeight="1">
      <c r="A1591" s="84">
        <v>1588</v>
      </c>
      <c r="B1591" s="85" t="s">
        <v>699</v>
      </c>
      <c r="C1591" s="86" t="s">
        <v>4617</v>
      </c>
      <c r="D1591" s="87" t="s">
        <v>4618</v>
      </c>
      <c r="E1591" s="88"/>
      <c r="F1591" s="88"/>
      <c r="G1591" s="89" t="s">
        <v>3255</v>
      </c>
      <c r="H1591" s="89" t="s">
        <v>3252</v>
      </c>
      <c r="I1591" s="90">
        <v>8800019362023</v>
      </c>
      <c r="J1591" s="91">
        <v>45140</v>
      </c>
      <c r="K1591" s="92">
        <v>1</v>
      </c>
      <c r="L1591" s="93"/>
    </row>
    <row r="1592" spans="1:12" ht="15.75" customHeight="1">
      <c r="A1592" s="75">
        <v>1589</v>
      </c>
      <c r="B1592" s="94" t="s">
        <v>699</v>
      </c>
      <c r="C1592" s="95" t="s">
        <v>4788</v>
      </c>
      <c r="D1592" s="96" t="s">
        <v>3461</v>
      </c>
      <c r="E1592" s="97"/>
      <c r="F1592" s="97"/>
      <c r="G1592" s="98" t="s">
        <v>3438</v>
      </c>
      <c r="H1592" s="98" t="s">
        <v>3252</v>
      </c>
      <c r="I1592" s="103">
        <v>8800019702023</v>
      </c>
      <c r="J1592" s="100">
        <v>45141</v>
      </c>
      <c r="K1592" s="82">
        <v>1</v>
      </c>
      <c r="L1592" s="116"/>
    </row>
    <row r="1593" spans="1:12" ht="15.75" customHeight="1">
      <c r="A1593" s="84">
        <v>1590</v>
      </c>
      <c r="B1593" s="85" t="s">
        <v>699</v>
      </c>
      <c r="C1593" s="86" t="s">
        <v>4980</v>
      </c>
      <c r="D1593" s="87" t="s">
        <v>4981</v>
      </c>
      <c r="E1593" s="88"/>
      <c r="F1593" s="88"/>
      <c r="G1593" s="89" t="s">
        <v>4899</v>
      </c>
      <c r="H1593" s="89" t="s">
        <v>3252</v>
      </c>
      <c r="I1593" s="90">
        <v>8800021602023</v>
      </c>
      <c r="J1593" s="91">
        <v>45145</v>
      </c>
      <c r="K1593" s="92">
        <v>1</v>
      </c>
      <c r="L1593" s="93"/>
    </row>
    <row r="1594" spans="1:12" ht="15.75" customHeight="1">
      <c r="A1594" s="75">
        <v>1591</v>
      </c>
      <c r="B1594" s="94" t="s">
        <v>699</v>
      </c>
      <c r="C1594" s="95" t="s">
        <v>3937</v>
      </c>
      <c r="D1594" s="96" t="s">
        <v>3935</v>
      </c>
      <c r="E1594" s="97"/>
      <c r="F1594" s="97"/>
      <c r="G1594" s="98" t="s">
        <v>3682</v>
      </c>
      <c r="H1594" s="98" t="s">
        <v>3252</v>
      </c>
      <c r="I1594" s="103">
        <v>8800014752023</v>
      </c>
      <c r="J1594" s="100">
        <v>45132</v>
      </c>
      <c r="K1594" s="82">
        <v>1</v>
      </c>
      <c r="L1594" s="116"/>
    </row>
    <row r="1595" spans="1:12" ht="15.75" customHeight="1">
      <c r="A1595" s="84">
        <v>1592</v>
      </c>
      <c r="B1595" s="85" t="s">
        <v>699</v>
      </c>
      <c r="C1595" s="86" t="s">
        <v>4903</v>
      </c>
      <c r="D1595" s="87" t="s">
        <v>4904</v>
      </c>
      <c r="E1595" s="88"/>
      <c r="F1595" s="88"/>
      <c r="G1595" s="89" t="s">
        <v>4905</v>
      </c>
      <c r="H1595" s="89" t="s">
        <v>3502</v>
      </c>
      <c r="I1595" s="90">
        <v>8800020902023</v>
      </c>
      <c r="J1595" s="91">
        <v>45142</v>
      </c>
      <c r="K1595" s="92">
        <v>1</v>
      </c>
      <c r="L1595" s="93"/>
    </row>
    <row r="1596" spans="1:12" ht="15.75" customHeight="1">
      <c r="A1596" s="75">
        <v>1593</v>
      </c>
      <c r="B1596" s="94" t="s">
        <v>699</v>
      </c>
      <c r="C1596" s="95" t="s">
        <v>3610</v>
      </c>
      <c r="D1596" s="96" t="s">
        <v>3516</v>
      </c>
      <c r="E1596" s="97"/>
      <c r="F1596" s="97"/>
      <c r="G1596" s="98" t="s">
        <v>3438</v>
      </c>
      <c r="H1596" s="98" t="s">
        <v>3252</v>
      </c>
      <c r="I1596" s="103">
        <v>8800012262023</v>
      </c>
      <c r="J1596" s="100">
        <v>45127</v>
      </c>
      <c r="K1596" s="82">
        <v>1</v>
      </c>
      <c r="L1596" s="116"/>
    </row>
    <row r="1597" spans="1:12" ht="15.75" customHeight="1">
      <c r="A1597" s="84">
        <v>1594</v>
      </c>
      <c r="B1597" s="85" t="s">
        <v>699</v>
      </c>
      <c r="C1597" s="86" t="s">
        <v>3746</v>
      </c>
      <c r="D1597" s="87" t="s">
        <v>3744</v>
      </c>
      <c r="E1597" s="88"/>
      <c r="F1597" s="88"/>
      <c r="G1597" s="89" t="s">
        <v>3747</v>
      </c>
      <c r="H1597" s="89" t="s">
        <v>3506</v>
      </c>
      <c r="I1597" s="104" t="s">
        <v>10587</v>
      </c>
      <c r="J1597" s="91">
        <v>45130</v>
      </c>
      <c r="K1597" s="85">
        <v>1</v>
      </c>
      <c r="L1597" s="93"/>
    </row>
    <row r="1598" spans="1:12" ht="15.75" customHeight="1">
      <c r="A1598" s="75">
        <v>1595</v>
      </c>
      <c r="B1598" s="94" t="s">
        <v>699</v>
      </c>
      <c r="C1598" s="95" t="s">
        <v>3794</v>
      </c>
      <c r="D1598" s="96" t="s">
        <v>3744</v>
      </c>
      <c r="E1598" s="149"/>
      <c r="F1598" s="149"/>
      <c r="G1598" s="98" t="s">
        <v>3795</v>
      </c>
      <c r="H1598" s="98" t="s">
        <v>3506</v>
      </c>
      <c r="I1598" s="99" t="s">
        <v>10588</v>
      </c>
      <c r="J1598" s="100">
        <v>45131</v>
      </c>
      <c r="K1598" s="94">
        <v>1</v>
      </c>
      <c r="L1598" s="116"/>
    </row>
    <row r="1599" spans="1:12" ht="15.75" customHeight="1">
      <c r="A1599" s="84">
        <v>1596</v>
      </c>
      <c r="B1599" s="85" t="s">
        <v>699</v>
      </c>
      <c r="C1599" s="86" t="s">
        <v>3510</v>
      </c>
      <c r="D1599" s="87" t="s">
        <v>3497</v>
      </c>
      <c r="E1599" s="88"/>
      <c r="F1599" s="88"/>
      <c r="G1599" s="89" t="s">
        <v>3438</v>
      </c>
      <c r="H1599" s="89" t="s">
        <v>3252</v>
      </c>
      <c r="I1599" s="90">
        <v>8800011822023</v>
      </c>
      <c r="J1599" s="91">
        <v>45126</v>
      </c>
      <c r="K1599" s="92">
        <v>1</v>
      </c>
      <c r="L1599" s="93"/>
    </row>
    <row r="1600" spans="1:12" ht="15.75" customHeight="1">
      <c r="A1600" s="75">
        <v>1597</v>
      </c>
      <c r="B1600" s="94" t="s">
        <v>699</v>
      </c>
      <c r="C1600" s="95" t="s">
        <v>3936</v>
      </c>
      <c r="D1600" s="96" t="s">
        <v>3681</v>
      </c>
      <c r="E1600" s="97"/>
      <c r="F1600" s="97"/>
      <c r="G1600" s="98" t="s">
        <v>3682</v>
      </c>
      <c r="H1600" s="98" t="s">
        <v>3252</v>
      </c>
      <c r="I1600" s="103">
        <v>8800014742023</v>
      </c>
      <c r="J1600" s="100">
        <v>45132</v>
      </c>
      <c r="K1600" s="82">
        <v>1</v>
      </c>
      <c r="L1600" s="116"/>
    </row>
    <row r="1601" spans="1:12" ht="15.75" customHeight="1">
      <c r="A1601" s="84">
        <v>1598</v>
      </c>
      <c r="B1601" s="85" t="s">
        <v>699</v>
      </c>
      <c r="C1601" s="86" t="s">
        <v>4315</v>
      </c>
      <c r="D1601" s="87" t="s">
        <v>4316</v>
      </c>
      <c r="E1601" s="88"/>
      <c r="F1601" s="88"/>
      <c r="G1601" s="89" t="s">
        <v>4317</v>
      </c>
      <c r="H1601" s="89" t="s">
        <v>3506</v>
      </c>
      <c r="I1601" s="90">
        <v>8800017132023</v>
      </c>
      <c r="J1601" s="91">
        <v>45137</v>
      </c>
      <c r="K1601" s="92">
        <v>1</v>
      </c>
      <c r="L1601" s="93"/>
    </row>
    <row r="1602" spans="1:12" ht="15.75" customHeight="1">
      <c r="A1602" s="75">
        <v>1599</v>
      </c>
      <c r="B1602" s="94" t="s">
        <v>699</v>
      </c>
      <c r="C1602" s="95" t="s">
        <v>5293</v>
      </c>
      <c r="D1602" s="96" t="s">
        <v>5294</v>
      </c>
      <c r="E1602" s="97"/>
      <c r="F1602" s="97"/>
      <c r="G1602" s="98" t="s">
        <v>5295</v>
      </c>
      <c r="H1602" s="98" t="s">
        <v>3502</v>
      </c>
      <c r="I1602" s="103">
        <v>8800023712023</v>
      </c>
      <c r="J1602" s="100">
        <v>45152</v>
      </c>
      <c r="K1602" s="82">
        <v>1</v>
      </c>
      <c r="L1602" s="116"/>
    </row>
    <row r="1603" spans="1:12" ht="15.75" customHeight="1">
      <c r="A1603" s="84">
        <v>1600</v>
      </c>
      <c r="B1603" s="85" t="s">
        <v>699</v>
      </c>
      <c r="C1603" s="86" t="s">
        <v>3507</v>
      </c>
      <c r="D1603" s="87" t="s">
        <v>3508</v>
      </c>
      <c r="E1603" s="88"/>
      <c r="F1603" s="88"/>
      <c r="G1603" s="89" t="s">
        <v>3509</v>
      </c>
      <c r="H1603" s="89" t="s">
        <v>3502</v>
      </c>
      <c r="I1603" s="90">
        <v>8800011752023</v>
      </c>
      <c r="J1603" s="91">
        <v>45126</v>
      </c>
      <c r="K1603" s="92">
        <v>1</v>
      </c>
      <c r="L1603" s="93"/>
    </row>
    <row r="1604" spans="1:12" ht="15.75" customHeight="1">
      <c r="A1604" s="75">
        <v>1601</v>
      </c>
      <c r="B1604" s="94" t="s">
        <v>699</v>
      </c>
      <c r="C1604" s="95" t="s">
        <v>4291</v>
      </c>
      <c r="D1604" s="96" t="s">
        <v>4292</v>
      </c>
      <c r="E1604" s="97"/>
      <c r="F1604" s="97"/>
      <c r="G1604" s="98" t="s">
        <v>4293</v>
      </c>
      <c r="H1604" s="98" t="s">
        <v>3506</v>
      </c>
      <c r="I1604" s="103">
        <v>8800017242023</v>
      </c>
      <c r="J1604" s="100">
        <v>45137</v>
      </c>
      <c r="K1604" s="82">
        <v>1</v>
      </c>
      <c r="L1604" s="116"/>
    </row>
    <row r="1605" spans="1:12" ht="15.75" customHeight="1">
      <c r="A1605" s="84">
        <v>1602</v>
      </c>
      <c r="B1605" s="85" t="s">
        <v>699</v>
      </c>
      <c r="C1605" s="86" t="s">
        <v>4156</v>
      </c>
      <c r="D1605" s="87" t="s">
        <v>4157</v>
      </c>
      <c r="E1605" s="88"/>
      <c r="F1605" s="88"/>
      <c r="G1605" s="89" t="s">
        <v>4158</v>
      </c>
      <c r="H1605" s="89" t="s">
        <v>3502</v>
      </c>
      <c r="I1605" s="104" t="s">
        <v>10589</v>
      </c>
      <c r="J1605" s="91">
        <v>45135</v>
      </c>
      <c r="K1605" s="85">
        <v>1</v>
      </c>
      <c r="L1605" s="93"/>
    </row>
    <row r="1606" spans="1:12" ht="15.75" customHeight="1">
      <c r="A1606" s="75">
        <v>1603</v>
      </c>
      <c r="B1606" s="94" t="s">
        <v>699</v>
      </c>
      <c r="C1606" s="95" t="s">
        <v>5566</v>
      </c>
      <c r="D1606" s="96" t="s">
        <v>5294</v>
      </c>
      <c r="E1606" s="149"/>
      <c r="F1606" s="149"/>
      <c r="G1606" s="98" t="s">
        <v>5567</v>
      </c>
      <c r="H1606" s="98" t="s">
        <v>3502</v>
      </c>
      <c r="I1606" s="99" t="s">
        <v>10590</v>
      </c>
      <c r="J1606" s="100">
        <v>45155</v>
      </c>
      <c r="K1606" s="94">
        <v>1</v>
      </c>
      <c r="L1606" s="116"/>
    </row>
    <row r="1607" spans="1:12" ht="15.75" customHeight="1">
      <c r="A1607" s="84">
        <v>1604</v>
      </c>
      <c r="B1607" s="85" t="s">
        <v>699</v>
      </c>
      <c r="C1607" s="86" t="s">
        <v>4153</v>
      </c>
      <c r="D1607" s="87" t="s">
        <v>4154</v>
      </c>
      <c r="E1607" s="88"/>
      <c r="F1607" s="88"/>
      <c r="G1607" s="89" t="s">
        <v>4155</v>
      </c>
      <c r="H1607" s="89" t="s">
        <v>3502</v>
      </c>
      <c r="I1607" s="90">
        <v>8800016172023</v>
      </c>
      <c r="J1607" s="91">
        <v>45135</v>
      </c>
      <c r="K1607" s="92">
        <v>1</v>
      </c>
      <c r="L1607" s="93"/>
    </row>
    <row r="1608" spans="1:12" ht="15.75" customHeight="1">
      <c r="A1608" s="75">
        <v>1605</v>
      </c>
      <c r="B1608" s="94" t="s">
        <v>699</v>
      </c>
      <c r="C1608" s="95" t="s">
        <v>3436</v>
      </c>
      <c r="D1608" s="96" t="s">
        <v>3437</v>
      </c>
      <c r="E1608" s="97"/>
      <c r="F1608" s="97"/>
      <c r="G1608" s="98" t="s">
        <v>3438</v>
      </c>
      <c r="H1608" s="98" t="s">
        <v>3252</v>
      </c>
      <c r="I1608" s="103">
        <v>8800011212023</v>
      </c>
      <c r="J1608" s="100">
        <v>45125</v>
      </c>
      <c r="K1608" s="82">
        <v>1</v>
      </c>
      <c r="L1608" s="116"/>
    </row>
    <row r="1609" spans="1:12" ht="15.75" customHeight="1">
      <c r="A1609" s="84">
        <v>1606</v>
      </c>
      <c r="B1609" s="85" t="s">
        <v>699</v>
      </c>
      <c r="C1609" s="86" t="s">
        <v>5707</v>
      </c>
      <c r="D1609" s="87" t="s">
        <v>5708</v>
      </c>
      <c r="E1609" s="88"/>
      <c r="F1609" s="88"/>
      <c r="G1609" s="89" t="s">
        <v>5371</v>
      </c>
      <c r="H1609" s="89" t="s">
        <v>3506</v>
      </c>
      <c r="I1609" s="90">
        <v>8800026752023</v>
      </c>
      <c r="J1609" s="91">
        <v>45159</v>
      </c>
      <c r="K1609" s="92">
        <v>1</v>
      </c>
      <c r="L1609" s="93"/>
    </row>
    <row r="1610" spans="1:12" ht="15.75" customHeight="1">
      <c r="A1610" s="75">
        <v>1607</v>
      </c>
      <c r="B1610" s="94" t="s">
        <v>699</v>
      </c>
      <c r="C1610" s="95" t="s">
        <v>5386</v>
      </c>
      <c r="D1610" s="96" t="s">
        <v>5387</v>
      </c>
      <c r="E1610" s="97"/>
      <c r="F1610" s="97"/>
      <c r="G1610" s="98" t="s">
        <v>5388</v>
      </c>
      <c r="H1610" s="98" t="s">
        <v>3252</v>
      </c>
      <c r="I1610" s="103">
        <v>8800024212023</v>
      </c>
      <c r="J1610" s="100">
        <v>45153</v>
      </c>
      <c r="K1610" s="82">
        <v>1</v>
      </c>
      <c r="L1610" s="116"/>
    </row>
    <row r="1611" spans="1:12" ht="15.75" customHeight="1">
      <c r="A1611" s="84">
        <v>1608</v>
      </c>
      <c r="B1611" s="85" t="s">
        <v>699</v>
      </c>
      <c r="C1611" s="86" t="s">
        <v>3493</v>
      </c>
      <c r="D1611" s="87" t="s">
        <v>3491</v>
      </c>
      <c r="E1611" s="88"/>
      <c r="F1611" s="88"/>
      <c r="G1611" s="89" t="s">
        <v>3492</v>
      </c>
      <c r="H1611" s="89" t="s">
        <v>3252</v>
      </c>
      <c r="I1611" s="90">
        <v>8800012092023</v>
      </c>
      <c r="J1611" s="91">
        <v>45126</v>
      </c>
      <c r="K1611" s="92">
        <v>1</v>
      </c>
      <c r="L1611" s="93"/>
    </row>
    <row r="1612" spans="1:12" ht="15.75" customHeight="1">
      <c r="A1612" s="75">
        <v>1609</v>
      </c>
      <c r="B1612" s="94" t="s">
        <v>699</v>
      </c>
      <c r="C1612" s="95" t="s">
        <v>5242</v>
      </c>
      <c r="D1612" s="96" t="s">
        <v>5243</v>
      </c>
      <c r="E1612" s="97"/>
      <c r="F1612" s="97"/>
      <c r="G1612" s="98" t="s">
        <v>5244</v>
      </c>
      <c r="H1612" s="98" t="s">
        <v>3506</v>
      </c>
      <c r="I1612" s="103">
        <v>8800023622023</v>
      </c>
      <c r="J1612" s="100">
        <v>45151</v>
      </c>
      <c r="K1612" s="82">
        <v>1</v>
      </c>
      <c r="L1612" s="116"/>
    </row>
    <row r="1613" spans="1:12" ht="15.75" customHeight="1">
      <c r="A1613" s="84">
        <v>1610</v>
      </c>
      <c r="B1613" s="85" t="s">
        <v>699</v>
      </c>
      <c r="C1613" s="86" t="s">
        <v>5573</v>
      </c>
      <c r="D1613" s="87" t="s">
        <v>5574</v>
      </c>
      <c r="E1613" s="88"/>
      <c r="F1613" s="88"/>
      <c r="G1613" s="89" t="s">
        <v>5371</v>
      </c>
      <c r="H1613" s="89" t="s">
        <v>3506</v>
      </c>
      <c r="I1613" s="104" t="s">
        <v>10591</v>
      </c>
      <c r="J1613" s="91">
        <v>45155</v>
      </c>
      <c r="K1613" s="85">
        <v>1</v>
      </c>
      <c r="L1613" s="93"/>
    </row>
    <row r="1614" spans="1:12" ht="15.75" customHeight="1">
      <c r="A1614" s="75">
        <v>1611</v>
      </c>
      <c r="B1614" s="94" t="s">
        <v>699</v>
      </c>
      <c r="C1614" s="95" t="s">
        <v>5577</v>
      </c>
      <c r="D1614" s="96" t="s">
        <v>5578</v>
      </c>
      <c r="E1614" s="149"/>
      <c r="F1614" s="149"/>
      <c r="G1614" s="98" t="s">
        <v>5371</v>
      </c>
      <c r="H1614" s="98" t="s">
        <v>3506</v>
      </c>
      <c r="I1614" s="99" t="s">
        <v>10592</v>
      </c>
      <c r="J1614" s="100">
        <v>45155</v>
      </c>
      <c r="K1614" s="94">
        <v>1</v>
      </c>
      <c r="L1614" s="116"/>
    </row>
    <row r="1615" spans="1:12" ht="15.75" customHeight="1">
      <c r="A1615" s="84">
        <v>1612</v>
      </c>
      <c r="B1615" s="85" t="s">
        <v>699</v>
      </c>
      <c r="C1615" s="86" t="s">
        <v>5568</v>
      </c>
      <c r="D1615" s="87" t="s">
        <v>5569</v>
      </c>
      <c r="E1615" s="88"/>
      <c r="F1615" s="88"/>
      <c r="G1615" s="89" t="s">
        <v>5570</v>
      </c>
      <c r="H1615" s="89" t="s">
        <v>3502</v>
      </c>
      <c r="I1615" s="90">
        <v>8800026272023</v>
      </c>
      <c r="J1615" s="91">
        <v>45155</v>
      </c>
      <c r="K1615" s="92">
        <v>1</v>
      </c>
      <c r="L1615" s="93"/>
    </row>
    <row r="1616" spans="1:12" ht="15.75" customHeight="1">
      <c r="A1616" s="75">
        <v>1613</v>
      </c>
      <c r="B1616" s="94" t="s">
        <v>699</v>
      </c>
      <c r="C1616" s="95" t="s">
        <v>5564</v>
      </c>
      <c r="D1616" s="96" t="s">
        <v>5294</v>
      </c>
      <c r="E1616" s="97"/>
      <c r="F1616" s="97"/>
      <c r="G1616" s="98" t="s">
        <v>5565</v>
      </c>
      <c r="H1616" s="98" t="s">
        <v>3502</v>
      </c>
      <c r="I1616" s="103">
        <v>8800026252023</v>
      </c>
      <c r="J1616" s="100">
        <v>45155</v>
      </c>
      <c r="K1616" s="82">
        <v>1</v>
      </c>
      <c r="L1616" s="116"/>
    </row>
    <row r="1617" spans="1:12" ht="15.75" customHeight="1">
      <c r="A1617" s="84">
        <v>1614</v>
      </c>
      <c r="B1617" s="85" t="s">
        <v>699</v>
      </c>
      <c r="C1617" s="86" t="s">
        <v>3499</v>
      </c>
      <c r="D1617" s="87" t="s">
        <v>3500</v>
      </c>
      <c r="E1617" s="88"/>
      <c r="F1617" s="88"/>
      <c r="G1617" s="89" t="s">
        <v>3501</v>
      </c>
      <c r="H1617" s="89" t="s">
        <v>3502</v>
      </c>
      <c r="I1617" s="90">
        <v>8800011952023</v>
      </c>
      <c r="J1617" s="91">
        <v>45126</v>
      </c>
      <c r="K1617" s="92">
        <v>1</v>
      </c>
      <c r="L1617" s="93"/>
    </row>
    <row r="1618" spans="1:12" ht="15.75" customHeight="1">
      <c r="A1618" s="75">
        <v>1615</v>
      </c>
      <c r="B1618" s="94" t="s">
        <v>699</v>
      </c>
      <c r="C1618" s="95" t="s">
        <v>4303</v>
      </c>
      <c r="D1618" s="96" t="s">
        <v>4304</v>
      </c>
      <c r="E1618" s="97"/>
      <c r="F1618" s="97"/>
      <c r="G1618" s="98" t="s">
        <v>4305</v>
      </c>
      <c r="H1618" s="98" t="s">
        <v>3506</v>
      </c>
      <c r="I1618" s="103">
        <v>8800017002023</v>
      </c>
      <c r="J1618" s="100">
        <v>45137</v>
      </c>
      <c r="K1618" s="82">
        <v>1</v>
      </c>
      <c r="L1618" s="116"/>
    </row>
    <row r="1619" spans="1:12" ht="15.75" customHeight="1">
      <c r="A1619" s="84">
        <v>1616</v>
      </c>
      <c r="B1619" s="85" t="s">
        <v>699</v>
      </c>
      <c r="C1619" s="86" t="s">
        <v>3820</v>
      </c>
      <c r="D1619" s="87" t="s">
        <v>3821</v>
      </c>
      <c r="E1619" s="88"/>
      <c r="F1619" s="88"/>
      <c r="G1619" s="89" t="s">
        <v>3822</v>
      </c>
      <c r="H1619" s="89" t="s">
        <v>3502</v>
      </c>
      <c r="I1619" s="90">
        <v>8800013792023</v>
      </c>
      <c r="J1619" s="91">
        <v>45131</v>
      </c>
      <c r="K1619" s="92">
        <v>1</v>
      </c>
      <c r="L1619" s="93"/>
    </row>
    <row r="1620" spans="1:12" ht="15.75" customHeight="1">
      <c r="A1620" s="75">
        <v>1617</v>
      </c>
      <c r="B1620" s="94" t="s">
        <v>699</v>
      </c>
      <c r="C1620" s="95" t="s">
        <v>5575</v>
      </c>
      <c r="D1620" s="96" t="s">
        <v>5576</v>
      </c>
      <c r="E1620" s="97"/>
      <c r="F1620" s="97"/>
      <c r="G1620" s="98" t="s">
        <v>5371</v>
      </c>
      <c r="H1620" s="98" t="s">
        <v>3506</v>
      </c>
      <c r="I1620" s="103">
        <v>8800025882023</v>
      </c>
      <c r="J1620" s="100">
        <v>45155</v>
      </c>
      <c r="K1620" s="82">
        <v>1</v>
      </c>
      <c r="L1620" s="116"/>
    </row>
    <row r="1621" spans="1:12" ht="15.75" customHeight="1">
      <c r="A1621" s="84">
        <v>1618</v>
      </c>
      <c r="B1621" s="85" t="s">
        <v>699</v>
      </c>
      <c r="C1621" s="86" t="s">
        <v>5372</v>
      </c>
      <c r="D1621" s="87" t="s">
        <v>5373</v>
      </c>
      <c r="E1621" s="88"/>
      <c r="F1621" s="88"/>
      <c r="G1621" s="89" t="s">
        <v>5171</v>
      </c>
      <c r="H1621" s="89" t="s">
        <v>3506</v>
      </c>
      <c r="I1621" s="104" t="s">
        <v>10593</v>
      </c>
      <c r="J1621" s="91">
        <v>45153</v>
      </c>
      <c r="K1621" s="85">
        <v>1</v>
      </c>
      <c r="L1621" s="93"/>
    </row>
    <row r="1622" spans="1:12" ht="15.75" customHeight="1">
      <c r="A1622" s="75">
        <v>1619</v>
      </c>
      <c r="B1622" s="94" t="s">
        <v>699</v>
      </c>
      <c r="C1622" s="95" t="s">
        <v>4786</v>
      </c>
      <c r="D1622" s="96" t="s">
        <v>4787</v>
      </c>
      <c r="E1622" s="149"/>
      <c r="F1622" s="149"/>
      <c r="G1622" s="98" t="s">
        <v>3255</v>
      </c>
      <c r="H1622" s="98" t="s">
        <v>3252</v>
      </c>
      <c r="I1622" s="99" t="s">
        <v>10594</v>
      </c>
      <c r="J1622" s="100">
        <v>45141</v>
      </c>
      <c r="K1622" s="94">
        <v>1</v>
      </c>
      <c r="L1622" s="116"/>
    </row>
    <row r="1623" spans="1:12" ht="15.75" customHeight="1">
      <c r="A1623" s="84">
        <v>1620</v>
      </c>
      <c r="B1623" s="85" t="s">
        <v>699</v>
      </c>
      <c r="C1623" s="86" t="s">
        <v>3498</v>
      </c>
      <c r="D1623" s="87" t="s">
        <v>3456</v>
      </c>
      <c r="E1623" s="88"/>
      <c r="F1623" s="88"/>
      <c r="G1623" s="89" t="s">
        <v>3438</v>
      </c>
      <c r="H1623" s="89" t="s">
        <v>3252</v>
      </c>
      <c r="I1623" s="90">
        <v>8800011722023</v>
      </c>
      <c r="J1623" s="91">
        <v>45126</v>
      </c>
      <c r="K1623" s="92">
        <v>1</v>
      </c>
      <c r="L1623" s="93"/>
    </row>
    <row r="1624" spans="1:12" ht="15.75" customHeight="1">
      <c r="A1624" s="75">
        <v>1621</v>
      </c>
      <c r="B1624" s="94" t="s">
        <v>699</v>
      </c>
      <c r="C1624" s="95" t="s">
        <v>4900</v>
      </c>
      <c r="D1624" s="96" t="s">
        <v>4901</v>
      </c>
      <c r="E1624" s="97"/>
      <c r="F1624" s="97"/>
      <c r="G1624" s="98" t="s">
        <v>4902</v>
      </c>
      <c r="H1624" s="98" t="s">
        <v>3502</v>
      </c>
      <c r="I1624" s="103">
        <v>8800021052023</v>
      </c>
      <c r="J1624" s="100">
        <v>45142</v>
      </c>
      <c r="K1624" s="82">
        <v>1</v>
      </c>
      <c r="L1624" s="116"/>
    </row>
    <row r="1625" spans="1:12" ht="15.75" customHeight="1">
      <c r="A1625" s="84">
        <v>1622</v>
      </c>
      <c r="B1625" s="85" t="s">
        <v>699</v>
      </c>
      <c r="C1625" s="86" t="s">
        <v>5236</v>
      </c>
      <c r="D1625" s="87" t="s">
        <v>5237</v>
      </c>
      <c r="E1625" s="88"/>
      <c r="F1625" s="88"/>
      <c r="G1625" s="89" t="s">
        <v>5238</v>
      </c>
      <c r="H1625" s="89" t="s">
        <v>3506</v>
      </c>
      <c r="I1625" s="90">
        <v>8800023602023</v>
      </c>
      <c r="J1625" s="91">
        <v>45151</v>
      </c>
      <c r="K1625" s="92">
        <v>1</v>
      </c>
      <c r="L1625" s="93"/>
    </row>
    <row r="1626" spans="1:12" ht="15.75" customHeight="1">
      <c r="A1626" s="75">
        <v>1623</v>
      </c>
      <c r="B1626" s="94" t="s">
        <v>699</v>
      </c>
      <c r="C1626" s="95" t="s">
        <v>5084</v>
      </c>
      <c r="D1626" s="96" t="s">
        <v>5085</v>
      </c>
      <c r="E1626" s="97"/>
      <c r="F1626" s="97"/>
      <c r="G1626" s="98" t="s">
        <v>5086</v>
      </c>
      <c r="H1626" s="98" t="s">
        <v>3252</v>
      </c>
      <c r="I1626" s="103">
        <v>8800022492023</v>
      </c>
      <c r="J1626" s="100">
        <v>45147</v>
      </c>
      <c r="K1626" s="82">
        <v>1</v>
      </c>
      <c r="L1626" s="116"/>
    </row>
    <row r="1627" spans="1:12" ht="15.75" customHeight="1">
      <c r="A1627" s="84">
        <v>1624</v>
      </c>
      <c r="B1627" s="85" t="s">
        <v>699</v>
      </c>
      <c r="C1627" s="86" t="s">
        <v>5290</v>
      </c>
      <c r="D1627" s="87" t="s">
        <v>5291</v>
      </c>
      <c r="E1627" s="88"/>
      <c r="F1627" s="88"/>
      <c r="G1627" s="89" t="s">
        <v>5292</v>
      </c>
      <c r="H1627" s="89" t="s">
        <v>3506</v>
      </c>
      <c r="I1627" s="90">
        <v>8800023732023</v>
      </c>
      <c r="J1627" s="91">
        <v>45152</v>
      </c>
      <c r="K1627" s="92">
        <v>1</v>
      </c>
      <c r="L1627" s="93"/>
    </row>
    <row r="1628" spans="1:12" ht="15.75" customHeight="1">
      <c r="A1628" s="75">
        <v>1625</v>
      </c>
      <c r="B1628" s="94" t="s">
        <v>699</v>
      </c>
      <c r="C1628" s="95" t="s">
        <v>5571</v>
      </c>
      <c r="D1628" s="96" t="s">
        <v>5572</v>
      </c>
      <c r="E1628" s="97"/>
      <c r="F1628" s="97"/>
      <c r="G1628" s="98" t="s">
        <v>5383</v>
      </c>
      <c r="H1628" s="98" t="s">
        <v>3506</v>
      </c>
      <c r="I1628" s="103">
        <v>8800025852023</v>
      </c>
      <c r="J1628" s="100">
        <v>45155</v>
      </c>
      <c r="K1628" s="82">
        <v>1</v>
      </c>
      <c r="L1628" s="116"/>
    </row>
    <row r="1629" spans="1:12" ht="15.75" customHeight="1">
      <c r="A1629" s="84">
        <v>1626</v>
      </c>
      <c r="B1629" s="85" t="s">
        <v>699</v>
      </c>
      <c r="C1629" s="86" t="s">
        <v>5391</v>
      </c>
      <c r="D1629" s="87" t="s">
        <v>5392</v>
      </c>
      <c r="E1629" s="88"/>
      <c r="F1629" s="88"/>
      <c r="G1629" s="89" t="s">
        <v>5171</v>
      </c>
      <c r="H1629" s="89" t="s">
        <v>3506</v>
      </c>
      <c r="I1629" s="104" t="s">
        <v>10595</v>
      </c>
      <c r="J1629" s="91">
        <v>45153</v>
      </c>
      <c r="K1629" s="85">
        <v>1</v>
      </c>
      <c r="L1629" s="93"/>
    </row>
    <row r="1630" spans="1:12" ht="15.75" customHeight="1">
      <c r="A1630" s="75">
        <v>1627</v>
      </c>
      <c r="B1630" s="94" t="s">
        <v>699</v>
      </c>
      <c r="C1630" s="95" t="s">
        <v>3529</v>
      </c>
      <c r="D1630" s="96" t="s">
        <v>3530</v>
      </c>
      <c r="E1630" s="149"/>
      <c r="F1630" s="149"/>
      <c r="G1630" s="98" t="s">
        <v>3531</v>
      </c>
      <c r="H1630" s="98" t="s">
        <v>3502</v>
      </c>
      <c r="I1630" s="99" t="s">
        <v>10596</v>
      </c>
      <c r="J1630" s="100">
        <v>45126</v>
      </c>
      <c r="K1630" s="94">
        <v>1</v>
      </c>
      <c r="L1630" s="116"/>
    </row>
    <row r="1631" spans="1:12" ht="15.75" customHeight="1">
      <c r="A1631" s="84">
        <v>1628</v>
      </c>
      <c r="B1631" s="85" t="s">
        <v>699</v>
      </c>
      <c r="C1631" s="86" t="s">
        <v>3680</v>
      </c>
      <c r="D1631" s="87" t="s">
        <v>3681</v>
      </c>
      <c r="E1631" s="88"/>
      <c r="F1631" s="88"/>
      <c r="G1631" s="89" t="s">
        <v>3682</v>
      </c>
      <c r="H1631" s="89" t="s">
        <v>3252</v>
      </c>
      <c r="I1631" s="90">
        <v>8800012972023</v>
      </c>
      <c r="J1631" s="91">
        <v>45128</v>
      </c>
      <c r="K1631" s="92">
        <v>1</v>
      </c>
      <c r="L1631" s="93"/>
    </row>
    <row r="1632" spans="1:12" ht="15.75" customHeight="1">
      <c r="A1632" s="75">
        <v>1629</v>
      </c>
      <c r="B1632" s="94" t="s">
        <v>699</v>
      </c>
      <c r="C1632" s="95" t="s">
        <v>3520</v>
      </c>
      <c r="D1632" s="96" t="s">
        <v>3521</v>
      </c>
      <c r="E1632" s="97"/>
      <c r="F1632" s="97"/>
      <c r="G1632" s="98" t="s">
        <v>3522</v>
      </c>
      <c r="H1632" s="98" t="s">
        <v>3502</v>
      </c>
      <c r="I1632" s="103">
        <v>8800011942023</v>
      </c>
      <c r="J1632" s="100">
        <v>45126</v>
      </c>
      <c r="K1632" s="82">
        <v>1</v>
      </c>
      <c r="L1632" s="116"/>
    </row>
    <row r="1633" spans="1:12" ht="15.75" customHeight="1">
      <c r="A1633" s="84">
        <v>1630</v>
      </c>
      <c r="B1633" s="85" t="s">
        <v>699</v>
      </c>
      <c r="C1633" s="86" t="s">
        <v>7778</v>
      </c>
      <c r="D1633" s="87" t="s">
        <v>7779</v>
      </c>
      <c r="E1633" s="88"/>
      <c r="F1633" s="88"/>
      <c r="G1633" s="89" t="s">
        <v>7780</v>
      </c>
      <c r="H1633" s="89" t="s">
        <v>5931</v>
      </c>
      <c r="I1633" s="90">
        <v>8800044932023</v>
      </c>
      <c r="J1633" s="91">
        <v>45224</v>
      </c>
      <c r="K1633" s="92">
        <v>1</v>
      </c>
      <c r="L1633" s="93"/>
    </row>
    <row r="1634" spans="1:12" ht="15.75" customHeight="1">
      <c r="A1634" s="75">
        <v>1631</v>
      </c>
      <c r="B1634" s="94" t="s">
        <v>699</v>
      </c>
      <c r="C1634" s="95" t="s">
        <v>7781</v>
      </c>
      <c r="D1634" s="96" t="s">
        <v>7782</v>
      </c>
      <c r="E1634" s="97"/>
      <c r="F1634" s="97"/>
      <c r="G1634" s="98" t="s">
        <v>7783</v>
      </c>
      <c r="H1634" s="98" t="s">
        <v>5931</v>
      </c>
      <c r="I1634" s="103">
        <v>8800044862023</v>
      </c>
      <c r="J1634" s="100">
        <v>45224</v>
      </c>
      <c r="K1634" s="82">
        <v>1</v>
      </c>
      <c r="L1634" s="116"/>
    </row>
    <row r="1635" spans="1:12" ht="15.75" customHeight="1">
      <c r="A1635" s="84">
        <v>1632</v>
      </c>
      <c r="B1635" s="85" t="s">
        <v>699</v>
      </c>
      <c r="C1635" s="86" t="s">
        <v>7488</v>
      </c>
      <c r="D1635" s="87" t="s">
        <v>7489</v>
      </c>
      <c r="E1635" s="88"/>
      <c r="F1635" s="88"/>
      <c r="G1635" s="89" t="s">
        <v>7490</v>
      </c>
      <c r="H1635" s="89" t="s">
        <v>3252</v>
      </c>
      <c r="I1635" s="90">
        <v>8800042082023</v>
      </c>
      <c r="J1635" s="91">
        <v>45204</v>
      </c>
      <c r="K1635" s="92">
        <v>1</v>
      </c>
      <c r="L1635" s="93"/>
    </row>
    <row r="1636" spans="1:12" ht="15.75" customHeight="1">
      <c r="A1636" s="75">
        <v>1633</v>
      </c>
      <c r="B1636" s="94" t="s">
        <v>699</v>
      </c>
      <c r="C1636" s="95" t="s">
        <v>7491</v>
      </c>
      <c r="D1636" s="96" t="s">
        <v>7492</v>
      </c>
      <c r="E1636" s="97"/>
      <c r="F1636" s="97"/>
      <c r="G1636" s="98" t="s">
        <v>7493</v>
      </c>
      <c r="H1636" s="98" t="s">
        <v>3506</v>
      </c>
      <c r="I1636" s="103">
        <v>8800041972023</v>
      </c>
      <c r="J1636" s="100">
        <v>45204</v>
      </c>
      <c r="K1636" s="82">
        <v>1</v>
      </c>
      <c r="L1636" s="116"/>
    </row>
    <row r="1637" spans="1:12" ht="15.75" customHeight="1">
      <c r="A1637" s="84">
        <v>1634</v>
      </c>
      <c r="B1637" s="85" t="s">
        <v>699</v>
      </c>
      <c r="C1637" s="86" t="s">
        <v>7204</v>
      </c>
      <c r="D1637" s="87" t="s">
        <v>7205</v>
      </c>
      <c r="E1637" s="88"/>
      <c r="F1637" s="88"/>
      <c r="G1637" s="89" t="s">
        <v>7206</v>
      </c>
      <c r="H1637" s="89" t="s">
        <v>3502</v>
      </c>
      <c r="I1637" s="104" t="s">
        <v>10597</v>
      </c>
      <c r="J1637" s="91">
        <v>45197</v>
      </c>
      <c r="K1637" s="85">
        <v>1</v>
      </c>
      <c r="L1637" s="93"/>
    </row>
    <row r="1638" spans="1:12" ht="15.75" customHeight="1">
      <c r="A1638" s="75">
        <v>1635</v>
      </c>
      <c r="B1638" s="94" t="s">
        <v>699</v>
      </c>
      <c r="C1638" s="95" t="s">
        <v>7024</v>
      </c>
      <c r="D1638" s="96" t="s">
        <v>7025</v>
      </c>
      <c r="E1638" s="149"/>
      <c r="F1638" s="149"/>
      <c r="G1638" s="98" t="s">
        <v>7026</v>
      </c>
      <c r="H1638" s="98" t="s">
        <v>3252</v>
      </c>
      <c r="I1638" s="99" t="s">
        <v>10598</v>
      </c>
      <c r="J1638" s="100">
        <v>45194</v>
      </c>
      <c r="K1638" s="94">
        <v>1</v>
      </c>
      <c r="L1638" s="116"/>
    </row>
    <row r="1639" spans="1:12" ht="15.75" customHeight="1">
      <c r="A1639" s="84">
        <v>1636</v>
      </c>
      <c r="B1639" s="85" t="s">
        <v>699</v>
      </c>
      <c r="C1639" s="86" t="s">
        <v>7435</v>
      </c>
      <c r="D1639" s="87" t="s">
        <v>7436</v>
      </c>
      <c r="E1639" s="88"/>
      <c r="F1639" s="88"/>
      <c r="G1639" s="89" t="s">
        <v>7437</v>
      </c>
      <c r="H1639" s="89" t="s">
        <v>5931</v>
      </c>
      <c r="I1639" s="90">
        <v>8800041692023</v>
      </c>
      <c r="J1639" s="91">
        <v>45203</v>
      </c>
      <c r="K1639" s="92">
        <v>1</v>
      </c>
      <c r="L1639" s="93"/>
    </row>
    <row r="1640" spans="1:12" ht="15.75" customHeight="1">
      <c r="A1640" s="75">
        <v>1637</v>
      </c>
      <c r="B1640" s="94" t="s">
        <v>699</v>
      </c>
      <c r="C1640" s="95" t="s">
        <v>7359</v>
      </c>
      <c r="D1640" s="96" t="s">
        <v>7360</v>
      </c>
      <c r="E1640" s="97"/>
      <c r="F1640" s="97"/>
      <c r="G1640" s="98" t="s">
        <v>6887</v>
      </c>
      <c r="H1640" s="98" t="s">
        <v>3502</v>
      </c>
      <c r="I1640" s="103">
        <v>8800040982023</v>
      </c>
      <c r="J1640" s="100">
        <v>45202</v>
      </c>
      <c r="K1640" s="82">
        <v>1</v>
      </c>
      <c r="L1640" s="116"/>
    </row>
    <row r="1641" spans="1:12" ht="15.75" customHeight="1">
      <c r="A1641" s="84">
        <v>1638</v>
      </c>
      <c r="B1641" s="85" t="s">
        <v>699</v>
      </c>
      <c r="C1641" s="86" t="s">
        <v>7357</v>
      </c>
      <c r="D1641" s="87" t="s">
        <v>7358</v>
      </c>
      <c r="E1641" s="88"/>
      <c r="F1641" s="88"/>
      <c r="G1641" s="89" t="s">
        <v>6777</v>
      </c>
      <c r="H1641" s="89" t="s">
        <v>3506</v>
      </c>
      <c r="I1641" s="90">
        <v>8800041112023</v>
      </c>
      <c r="J1641" s="91">
        <v>45202</v>
      </c>
      <c r="K1641" s="92">
        <v>1</v>
      </c>
      <c r="L1641" s="93"/>
    </row>
    <row r="1642" spans="1:12" ht="15.75" customHeight="1">
      <c r="A1642" s="75">
        <v>1639</v>
      </c>
      <c r="B1642" s="94" t="s">
        <v>699</v>
      </c>
      <c r="C1642" s="95" t="s">
        <v>7355</v>
      </c>
      <c r="D1642" s="96" t="s">
        <v>7356</v>
      </c>
      <c r="E1642" s="97"/>
      <c r="F1642" s="97"/>
      <c r="G1642" s="98" t="s">
        <v>6611</v>
      </c>
      <c r="H1642" s="98" t="s">
        <v>5931</v>
      </c>
      <c r="I1642" s="103">
        <v>8800041122023</v>
      </c>
      <c r="J1642" s="100">
        <v>45202</v>
      </c>
      <c r="K1642" s="82">
        <v>1</v>
      </c>
      <c r="L1642" s="116"/>
    </row>
    <row r="1643" spans="1:12" ht="15.75" customHeight="1">
      <c r="A1643" s="84">
        <v>1640</v>
      </c>
      <c r="B1643" s="85" t="s">
        <v>699</v>
      </c>
      <c r="C1643" s="86" t="s">
        <v>6780</v>
      </c>
      <c r="D1643" s="87" t="s">
        <v>6781</v>
      </c>
      <c r="E1643" s="88"/>
      <c r="F1643" s="88"/>
      <c r="G1643" s="89" t="s">
        <v>6601</v>
      </c>
      <c r="H1643" s="89" t="s">
        <v>3252</v>
      </c>
      <c r="I1643" s="90">
        <v>8800035462023</v>
      </c>
      <c r="J1643" s="91">
        <v>45184</v>
      </c>
      <c r="K1643" s="92">
        <v>1</v>
      </c>
      <c r="L1643" s="93"/>
    </row>
    <row r="1644" spans="1:12" ht="15.75" customHeight="1">
      <c r="A1644" s="75">
        <v>1641</v>
      </c>
      <c r="B1644" s="94" t="s">
        <v>699</v>
      </c>
      <c r="C1644" s="95" t="s">
        <v>6696</v>
      </c>
      <c r="D1644" s="96" t="s">
        <v>6697</v>
      </c>
      <c r="E1644" s="97"/>
      <c r="F1644" s="97"/>
      <c r="G1644" s="98" t="s">
        <v>5383</v>
      </c>
      <c r="H1644" s="98" t="s">
        <v>3506</v>
      </c>
      <c r="I1644" s="103">
        <v>8800034832023</v>
      </c>
      <c r="J1644" s="100">
        <v>45182</v>
      </c>
      <c r="K1644" s="82">
        <v>1</v>
      </c>
      <c r="L1644" s="116"/>
    </row>
    <row r="1645" spans="1:12" ht="15.75" customHeight="1">
      <c r="A1645" s="84">
        <v>1642</v>
      </c>
      <c r="B1645" s="85" t="s">
        <v>699</v>
      </c>
      <c r="C1645" s="86" t="s">
        <v>6970</v>
      </c>
      <c r="D1645" s="87" t="s">
        <v>6971</v>
      </c>
      <c r="E1645" s="88"/>
      <c r="F1645" s="88"/>
      <c r="G1645" s="89" t="s">
        <v>6972</v>
      </c>
      <c r="H1645" s="89" t="s">
        <v>3502</v>
      </c>
      <c r="I1645" s="104" t="s">
        <v>10599</v>
      </c>
      <c r="J1645" s="91">
        <v>45190</v>
      </c>
      <c r="K1645" s="85">
        <v>1</v>
      </c>
      <c r="L1645" s="93"/>
    </row>
    <row r="1646" spans="1:12" ht="15.75" customHeight="1">
      <c r="A1646" s="75">
        <v>1643</v>
      </c>
      <c r="B1646" s="94" t="s">
        <v>699</v>
      </c>
      <c r="C1646" s="95" t="s">
        <v>6919</v>
      </c>
      <c r="D1646" s="96" t="s">
        <v>6920</v>
      </c>
      <c r="E1646" s="149"/>
      <c r="F1646" s="149"/>
      <c r="G1646" s="98" t="s">
        <v>6777</v>
      </c>
      <c r="H1646" s="98" t="s">
        <v>3506</v>
      </c>
      <c r="I1646" s="99" t="s">
        <v>10600</v>
      </c>
      <c r="J1646" s="100">
        <v>45189</v>
      </c>
      <c r="K1646" s="94">
        <v>1</v>
      </c>
      <c r="L1646" s="116"/>
    </row>
    <row r="1647" spans="1:12" ht="15.75" customHeight="1">
      <c r="A1647" s="84">
        <v>1644</v>
      </c>
      <c r="B1647" s="85" t="s">
        <v>699</v>
      </c>
      <c r="C1647" s="86" t="s">
        <v>6792</v>
      </c>
      <c r="D1647" s="87" t="s">
        <v>6793</v>
      </c>
      <c r="E1647" s="88"/>
      <c r="F1647" s="88"/>
      <c r="G1647" s="89" t="s">
        <v>6592</v>
      </c>
      <c r="H1647" s="89" t="s">
        <v>3506</v>
      </c>
      <c r="I1647" s="90">
        <v>8800035512023</v>
      </c>
      <c r="J1647" s="91">
        <v>45184</v>
      </c>
      <c r="K1647" s="92">
        <v>1</v>
      </c>
      <c r="L1647" s="93"/>
    </row>
    <row r="1648" spans="1:12" ht="15.75" customHeight="1">
      <c r="A1648" s="75">
        <v>1645</v>
      </c>
      <c r="B1648" s="94" t="s">
        <v>699</v>
      </c>
      <c r="C1648" s="95" t="s">
        <v>6885</v>
      </c>
      <c r="D1648" s="96" t="s">
        <v>6886</v>
      </c>
      <c r="E1648" s="97"/>
      <c r="F1648" s="97"/>
      <c r="G1648" s="98" t="s">
        <v>6887</v>
      </c>
      <c r="H1648" s="98" t="s">
        <v>3502</v>
      </c>
      <c r="I1648" s="103">
        <v>8800036462023</v>
      </c>
      <c r="J1648" s="100">
        <v>45188</v>
      </c>
      <c r="K1648" s="82">
        <v>1</v>
      </c>
      <c r="L1648" s="116"/>
    </row>
    <row r="1649" spans="1:12" ht="15.75" customHeight="1">
      <c r="A1649" s="84">
        <v>1646</v>
      </c>
      <c r="B1649" s="85" t="s">
        <v>699</v>
      </c>
      <c r="C1649" s="86" t="s">
        <v>6698</v>
      </c>
      <c r="D1649" s="87" t="s">
        <v>6699</v>
      </c>
      <c r="E1649" s="88"/>
      <c r="F1649" s="88"/>
      <c r="G1649" s="89" t="s">
        <v>5171</v>
      </c>
      <c r="H1649" s="89" t="s">
        <v>3506</v>
      </c>
      <c r="I1649" s="90">
        <v>8800034882023</v>
      </c>
      <c r="J1649" s="91">
        <v>45182</v>
      </c>
      <c r="K1649" s="92">
        <v>1</v>
      </c>
      <c r="L1649" s="93"/>
    </row>
    <row r="1650" spans="1:12" ht="15.75" customHeight="1">
      <c r="A1650" s="75">
        <v>1647</v>
      </c>
      <c r="B1650" s="94" t="s">
        <v>699</v>
      </c>
      <c r="C1650" s="95" t="s">
        <v>7021</v>
      </c>
      <c r="D1650" s="96" t="s">
        <v>7022</v>
      </c>
      <c r="E1650" s="97"/>
      <c r="F1650" s="97"/>
      <c r="G1650" s="98" t="s">
        <v>7023</v>
      </c>
      <c r="H1650" s="98" t="s">
        <v>3252</v>
      </c>
      <c r="I1650" s="103">
        <v>8800038272023</v>
      </c>
      <c r="J1650" s="100">
        <v>45194</v>
      </c>
      <c r="K1650" s="82">
        <v>1</v>
      </c>
      <c r="L1650" s="116"/>
    </row>
    <row r="1651" spans="1:12" ht="15.75" customHeight="1">
      <c r="A1651" s="84">
        <v>1648</v>
      </c>
      <c r="B1651" s="85" t="s">
        <v>699</v>
      </c>
      <c r="C1651" s="86" t="s">
        <v>7027</v>
      </c>
      <c r="D1651" s="87" t="s">
        <v>7028</v>
      </c>
      <c r="E1651" s="88"/>
      <c r="F1651" s="88"/>
      <c r="G1651" s="89" t="s">
        <v>7029</v>
      </c>
      <c r="H1651" s="89" t="s">
        <v>3252</v>
      </c>
      <c r="I1651" s="90">
        <v>8800038292023</v>
      </c>
      <c r="J1651" s="91">
        <v>45194</v>
      </c>
      <c r="K1651" s="92">
        <v>1</v>
      </c>
      <c r="L1651" s="93"/>
    </row>
    <row r="1652" spans="1:12" ht="15.75" customHeight="1">
      <c r="A1652" s="75">
        <v>1649</v>
      </c>
      <c r="B1652" s="94" t="s">
        <v>699</v>
      </c>
      <c r="C1652" s="95" t="s">
        <v>7060</v>
      </c>
      <c r="D1652" s="96" t="s">
        <v>7061</v>
      </c>
      <c r="E1652" s="97"/>
      <c r="F1652" s="97"/>
      <c r="G1652" s="98" t="s">
        <v>6784</v>
      </c>
      <c r="H1652" s="98" t="s">
        <v>3252</v>
      </c>
      <c r="I1652" s="103">
        <v>8800038562023</v>
      </c>
      <c r="J1652" s="100">
        <v>45195</v>
      </c>
      <c r="K1652" s="82">
        <v>1</v>
      </c>
      <c r="L1652" s="116"/>
    </row>
    <row r="1653" spans="1:12" ht="15.75" customHeight="1">
      <c r="A1653" s="84">
        <v>1650</v>
      </c>
      <c r="B1653" s="85" t="s">
        <v>699</v>
      </c>
      <c r="C1653" s="86" t="s">
        <v>6668</v>
      </c>
      <c r="D1653" s="87" t="s">
        <v>6669</v>
      </c>
      <c r="E1653" s="88"/>
      <c r="F1653" s="88"/>
      <c r="G1653" s="89" t="s">
        <v>5930</v>
      </c>
      <c r="H1653" s="89" t="s">
        <v>3252</v>
      </c>
      <c r="I1653" s="104" t="s">
        <v>10601</v>
      </c>
      <c r="J1653" s="91">
        <v>45181</v>
      </c>
      <c r="K1653" s="85">
        <v>1</v>
      </c>
      <c r="L1653" s="93"/>
    </row>
    <row r="1654" spans="1:12" ht="15.75" customHeight="1">
      <c r="A1654" s="75">
        <v>1651</v>
      </c>
      <c r="B1654" s="94" t="s">
        <v>699</v>
      </c>
      <c r="C1654" s="95" t="s">
        <v>6778</v>
      </c>
      <c r="D1654" s="96" t="s">
        <v>6779</v>
      </c>
      <c r="E1654" s="149"/>
      <c r="F1654" s="149"/>
      <c r="G1654" s="98" t="s">
        <v>6601</v>
      </c>
      <c r="H1654" s="98" t="s">
        <v>3252</v>
      </c>
      <c r="I1654" s="99" t="s">
        <v>10602</v>
      </c>
      <c r="J1654" s="100">
        <v>45184</v>
      </c>
      <c r="K1654" s="94">
        <v>1</v>
      </c>
      <c r="L1654" s="116"/>
    </row>
    <row r="1655" spans="1:12" ht="15.75" customHeight="1">
      <c r="A1655" s="84">
        <v>1652</v>
      </c>
      <c r="B1655" s="85" t="s">
        <v>699</v>
      </c>
      <c r="C1655" s="86" t="s">
        <v>6772</v>
      </c>
      <c r="D1655" s="87" t="s">
        <v>6773</v>
      </c>
      <c r="E1655" s="88"/>
      <c r="F1655" s="88"/>
      <c r="G1655" s="89" t="s">
        <v>6774</v>
      </c>
      <c r="H1655" s="89" t="s">
        <v>5931</v>
      </c>
      <c r="I1655" s="90">
        <v>8800035322023</v>
      </c>
      <c r="J1655" s="91">
        <v>45184</v>
      </c>
      <c r="K1655" s="92">
        <v>1</v>
      </c>
      <c r="L1655" s="93"/>
    </row>
    <row r="1656" spans="1:12" ht="15.75" customHeight="1">
      <c r="A1656" s="75">
        <v>1653</v>
      </c>
      <c r="B1656" s="94" t="s">
        <v>699</v>
      </c>
      <c r="C1656" s="95" t="s">
        <v>6766</v>
      </c>
      <c r="D1656" s="96" t="s">
        <v>6767</v>
      </c>
      <c r="E1656" s="97"/>
      <c r="F1656" s="97"/>
      <c r="G1656" s="98" t="s">
        <v>5383</v>
      </c>
      <c r="H1656" s="98" t="s">
        <v>3506</v>
      </c>
      <c r="I1656" s="103">
        <v>8800035282023</v>
      </c>
      <c r="J1656" s="100">
        <v>45184</v>
      </c>
      <c r="K1656" s="82">
        <v>1</v>
      </c>
      <c r="L1656" s="116"/>
    </row>
    <row r="1657" spans="1:12" ht="15.75" customHeight="1">
      <c r="A1657" s="84">
        <v>1654</v>
      </c>
      <c r="B1657" s="85" t="s">
        <v>699</v>
      </c>
      <c r="C1657" s="86" t="s">
        <v>6768</v>
      </c>
      <c r="D1657" s="87" t="s">
        <v>6769</v>
      </c>
      <c r="E1657" s="88"/>
      <c r="F1657" s="88"/>
      <c r="G1657" s="89" t="s">
        <v>6601</v>
      </c>
      <c r="H1657" s="89" t="s">
        <v>3252</v>
      </c>
      <c r="I1657" s="90">
        <v>8800035592023</v>
      </c>
      <c r="J1657" s="91">
        <v>45184</v>
      </c>
      <c r="K1657" s="92">
        <v>1</v>
      </c>
      <c r="L1657" s="93"/>
    </row>
    <row r="1658" spans="1:12" ht="15.75" customHeight="1">
      <c r="A1658" s="75">
        <v>1655</v>
      </c>
      <c r="B1658" s="94" t="s">
        <v>699</v>
      </c>
      <c r="C1658" s="95" t="s">
        <v>6478</v>
      </c>
      <c r="D1658" s="96" t="s">
        <v>6479</v>
      </c>
      <c r="E1658" s="97"/>
      <c r="F1658" s="97"/>
      <c r="G1658" s="98" t="s">
        <v>3492</v>
      </c>
      <c r="H1658" s="98" t="s">
        <v>3252</v>
      </c>
      <c r="I1658" s="103">
        <v>8800033112023</v>
      </c>
      <c r="J1658" s="100">
        <v>45176</v>
      </c>
      <c r="K1658" s="82">
        <v>1</v>
      </c>
      <c r="L1658" s="116"/>
    </row>
    <row r="1659" spans="1:12" ht="15.75" customHeight="1">
      <c r="A1659" s="84">
        <v>1656</v>
      </c>
      <c r="B1659" s="85" t="s">
        <v>699</v>
      </c>
      <c r="C1659" s="86" t="s">
        <v>6789</v>
      </c>
      <c r="D1659" s="87" t="s">
        <v>6790</v>
      </c>
      <c r="E1659" s="88"/>
      <c r="F1659" s="88"/>
      <c r="G1659" s="89" t="s">
        <v>6791</v>
      </c>
      <c r="H1659" s="89" t="s">
        <v>3502</v>
      </c>
      <c r="I1659" s="90">
        <v>8800035412023</v>
      </c>
      <c r="J1659" s="91">
        <v>45184</v>
      </c>
      <c r="K1659" s="92">
        <v>1</v>
      </c>
      <c r="L1659" s="93"/>
    </row>
    <row r="1660" spans="1:12" ht="15.75" customHeight="1">
      <c r="A1660" s="75">
        <v>1657</v>
      </c>
      <c r="B1660" s="94" t="s">
        <v>699</v>
      </c>
      <c r="C1660" s="95" t="s">
        <v>6782</v>
      </c>
      <c r="D1660" s="96" t="s">
        <v>6783</v>
      </c>
      <c r="E1660" s="97"/>
      <c r="F1660" s="97"/>
      <c r="G1660" s="98" t="s">
        <v>6784</v>
      </c>
      <c r="H1660" s="98" t="s">
        <v>3252</v>
      </c>
      <c r="I1660" s="103">
        <v>8800035492023</v>
      </c>
      <c r="J1660" s="100">
        <v>45184</v>
      </c>
      <c r="K1660" s="82">
        <v>1</v>
      </c>
      <c r="L1660" s="116"/>
    </row>
    <row r="1661" spans="1:12" ht="15.75" customHeight="1">
      <c r="A1661" s="84">
        <v>1658</v>
      </c>
      <c r="B1661" s="85" t="s">
        <v>699</v>
      </c>
      <c r="C1661" s="86" t="s">
        <v>6794</v>
      </c>
      <c r="D1661" s="87" t="s">
        <v>6594</v>
      </c>
      <c r="E1661" s="88"/>
      <c r="F1661" s="88"/>
      <c r="G1661" s="89" t="s">
        <v>6592</v>
      </c>
      <c r="H1661" s="89" t="s">
        <v>3506</v>
      </c>
      <c r="I1661" s="104" t="s">
        <v>10603</v>
      </c>
      <c r="J1661" s="91">
        <v>45184</v>
      </c>
      <c r="K1661" s="85">
        <v>1</v>
      </c>
      <c r="L1661" s="93"/>
    </row>
    <row r="1662" spans="1:12" ht="15.75" customHeight="1">
      <c r="A1662" s="75">
        <v>1659</v>
      </c>
      <c r="B1662" s="94" t="s">
        <v>699</v>
      </c>
      <c r="C1662" s="95" t="s">
        <v>6787</v>
      </c>
      <c r="D1662" s="96" t="s">
        <v>6788</v>
      </c>
      <c r="E1662" s="149"/>
      <c r="F1662" s="149"/>
      <c r="G1662" s="98" t="s">
        <v>6592</v>
      </c>
      <c r="H1662" s="98" t="s">
        <v>3506</v>
      </c>
      <c r="I1662" s="99" t="s">
        <v>10604</v>
      </c>
      <c r="J1662" s="100">
        <v>45184</v>
      </c>
      <c r="K1662" s="94">
        <v>1</v>
      </c>
      <c r="L1662" s="116"/>
    </row>
    <row r="1663" spans="1:12" ht="15.75" customHeight="1">
      <c r="A1663" s="84">
        <v>1660</v>
      </c>
      <c r="B1663" s="85" t="s">
        <v>699</v>
      </c>
      <c r="C1663" s="86" t="s">
        <v>6593</v>
      </c>
      <c r="D1663" s="87" t="s">
        <v>6594</v>
      </c>
      <c r="E1663" s="88"/>
      <c r="F1663" s="88"/>
      <c r="G1663" s="89" t="s">
        <v>6592</v>
      </c>
      <c r="H1663" s="89" t="s">
        <v>3506</v>
      </c>
      <c r="I1663" s="90">
        <v>8800033882023</v>
      </c>
      <c r="J1663" s="91">
        <v>45180</v>
      </c>
      <c r="K1663" s="92">
        <v>1</v>
      </c>
      <c r="L1663" s="93"/>
    </row>
    <row r="1664" spans="1:12" ht="15.75" customHeight="1">
      <c r="A1664" s="75">
        <v>1661</v>
      </c>
      <c r="B1664" s="94" t="s">
        <v>699</v>
      </c>
      <c r="C1664" s="95" t="s">
        <v>6606</v>
      </c>
      <c r="D1664" s="96" t="s">
        <v>6607</v>
      </c>
      <c r="E1664" s="97"/>
      <c r="F1664" s="97"/>
      <c r="G1664" s="98" t="s">
        <v>6608</v>
      </c>
      <c r="H1664" s="98" t="s">
        <v>3506</v>
      </c>
      <c r="I1664" s="103">
        <v>8800034312023</v>
      </c>
      <c r="J1664" s="100">
        <v>45180</v>
      </c>
      <c r="K1664" s="82">
        <v>1</v>
      </c>
      <c r="L1664" s="116"/>
    </row>
    <row r="1665" spans="1:12" ht="15.75" customHeight="1">
      <c r="A1665" s="84">
        <v>1662</v>
      </c>
      <c r="B1665" s="85" t="s">
        <v>699</v>
      </c>
      <c r="C1665" s="86" t="s">
        <v>4042</v>
      </c>
      <c r="D1665" s="87" t="s">
        <v>3491</v>
      </c>
      <c r="E1665" s="88"/>
      <c r="F1665" s="88"/>
      <c r="G1665" s="89" t="s">
        <v>3492</v>
      </c>
      <c r="H1665" s="89" t="s">
        <v>3252</v>
      </c>
      <c r="I1665" s="90">
        <v>8800015772023</v>
      </c>
      <c r="J1665" s="91">
        <v>45134</v>
      </c>
      <c r="K1665" s="92">
        <v>1</v>
      </c>
      <c r="L1665" s="93"/>
    </row>
    <row r="1666" spans="1:12" ht="15.75" customHeight="1">
      <c r="A1666" s="75">
        <v>1663</v>
      </c>
      <c r="B1666" s="94" t="s">
        <v>699</v>
      </c>
      <c r="C1666" s="95" t="s">
        <v>6599</v>
      </c>
      <c r="D1666" s="96" t="s">
        <v>6600</v>
      </c>
      <c r="E1666" s="97"/>
      <c r="F1666" s="97"/>
      <c r="G1666" s="98" t="s">
        <v>6601</v>
      </c>
      <c r="H1666" s="98" t="s">
        <v>3252</v>
      </c>
      <c r="I1666" s="103">
        <v>8800034202023</v>
      </c>
      <c r="J1666" s="100">
        <v>45180</v>
      </c>
      <c r="K1666" s="82">
        <v>1</v>
      </c>
      <c r="L1666" s="116"/>
    </row>
    <row r="1667" spans="1:12" ht="15.75" customHeight="1">
      <c r="A1667" s="84">
        <v>1664</v>
      </c>
      <c r="B1667" s="85" t="s">
        <v>699</v>
      </c>
      <c r="C1667" s="86" t="s">
        <v>6609</v>
      </c>
      <c r="D1667" s="87" t="s">
        <v>6610</v>
      </c>
      <c r="E1667" s="88"/>
      <c r="F1667" s="88"/>
      <c r="G1667" s="89" t="s">
        <v>6611</v>
      </c>
      <c r="H1667" s="89" t="s">
        <v>5931</v>
      </c>
      <c r="I1667" s="90">
        <v>8800033772023</v>
      </c>
      <c r="J1667" s="91">
        <v>45180</v>
      </c>
      <c r="K1667" s="92">
        <v>1</v>
      </c>
      <c r="L1667" s="93"/>
    </row>
    <row r="1668" spans="1:12" ht="15.75" customHeight="1">
      <c r="A1668" s="75">
        <v>1665</v>
      </c>
      <c r="B1668" s="94" t="s">
        <v>699</v>
      </c>
      <c r="C1668" s="95" t="s">
        <v>6775</v>
      </c>
      <c r="D1668" s="96" t="s">
        <v>6776</v>
      </c>
      <c r="E1668" s="97"/>
      <c r="F1668" s="97"/>
      <c r="G1668" s="98" t="s">
        <v>6777</v>
      </c>
      <c r="H1668" s="98" t="s">
        <v>3506</v>
      </c>
      <c r="I1668" s="103">
        <v>8800035432023</v>
      </c>
      <c r="J1668" s="100">
        <v>45184</v>
      </c>
      <c r="K1668" s="82">
        <v>1</v>
      </c>
      <c r="L1668" s="116"/>
    </row>
    <row r="1669" spans="1:12" ht="15.75" customHeight="1">
      <c r="A1669" s="84">
        <v>1666</v>
      </c>
      <c r="B1669" s="85" t="s">
        <v>699</v>
      </c>
      <c r="C1669" s="86" t="s">
        <v>3988</v>
      </c>
      <c r="D1669" s="87" t="s">
        <v>3918</v>
      </c>
      <c r="E1669" s="88"/>
      <c r="F1669" s="88"/>
      <c r="G1669" s="89" t="s">
        <v>3682</v>
      </c>
      <c r="H1669" s="89" t="s">
        <v>3252</v>
      </c>
      <c r="I1669" s="104" t="s">
        <v>10605</v>
      </c>
      <c r="J1669" s="91">
        <v>45133</v>
      </c>
      <c r="K1669" s="85">
        <v>1</v>
      </c>
      <c r="L1669" s="93"/>
    </row>
    <row r="1670" spans="1:12" ht="15.75" customHeight="1">
      <c r="A1670" s="75">
        <v>1667</v>
      </c>
      <c r="B1670" s="94" t="s">
        <v>699</v>
      </c>
      <c r="C1670" s="95" t="s">
        <v>6604</v>
      </c>
      <c r="D1670" s="96" t="s">
        <v>6605</v>
      </c>
      <c r="E1670" s="149"/>
      <c r="F1670" s="149"/>
      <c r="G1670" s="98" t="s">
        <v>6601</v>
      </c>
      <c r="H1670" s="98" t="s">
        <v>3252</v>
      </c>
      <c r="I1670" s="99" t="s">
        <v>10606</v>
      </c>
      <c r="J1670" s="100">
        <v>45180</v>
      </c>
      <c r="K1670" s="94">
        <v>1</v>
      </c>
      <c r="L1670" s="116"/>
    </row>
    <row r="1671" spans="1:12" ht="15.75" customHeight="1">
      <c r="A1671" s="84">
        <v>1668</v>
      </c>
      <c r="B1671" s="85" t="s">
        <v>699</v>
      </c>
      <c r="C1671" s="86" t="s">
        <v>6590</v>
      </c>
      <c r="D1671" s="87" t="s">
        <v>6591</v>
      </c>
      <c r="E1671" s="88"/>
      <c r="F1671" s="88"/>
      <c r="G1671" s="89" t="s">
        <v>6592</v>
      </c>
      <c r="H1671" s="89" t="s">
        <v>3506</v>
      </c>
      <c r="I1671" s="90">
        <v>8800033852023</v>
      </c>
      <c r="J1671" s="91">
        <v>45180</v>
      </c>
      <c r="K1671" s="92">
        <v>1</v>
      </c>
      <c r="L1671" s="93"/>
    </row>
    <row r="1672" spans="1:12" ht="15.75" customHeight="1">
      <c r="A1672" s="75">
        <v>1669</v>
      </c>
      <c r="B1672" s="94" t="s">
        <v>699</v>
      </c>
      <c r="C1672" s="95" t="s">
        <v>6602</v>
      </c>
      <c r="D1672" s="96" t="s">
        <v>6603</v>
      </c>
      <c r="E1672" s="97"/>
      <c r="F1672" s="97"/>
      <c r="G1672" s="98" t="s">
        <v>6601</v>
      </c>
      <c r="H1672" s="98" t="s">
        <v>3252</v>
      </c>
      <c r="I1672" s="103">
        <v>8800034222023</v>
      </c>
      <c r="J1672" s="100">
        <v>45180</v>
      </c>
      <c r="K1672" s="82">
        <v>1</v>
      </c>
      <c r="L1672" s="116"/>
    </row>
    <row r="1673" spans="1:12" ht="15.75" customHeight="1">
      <c r="A1673" s="84">
        <v>1670</v>
      </c>
      <c r="B1673" s="85" t="s">
        <v>699</v>
      </c>
      <c r="C1673" s="86" t="s">
        <v>6666</v>
      </c>
      <c r="D1673" s="87" t="s">
        <v>6667</v>
      </c>
      <c r="E1673" s="88"/>
      <c r="F1673" s="88"/>
      <c r="G1673" s="89" t="s">
        <v>5383</v>
      </c>
      <c r="H1673" s="89" t="s">
        <v>3506</v>
      </c>
      <c r="I1673" s="90">
        <v>8800034612023</v>
      </c>
      <c r="J1673" s="91">
        <v>45181</v>
      </c>
      <c r="K1673" s="92">
        <v>1</v>
      </c>
      <c r="L1673" s="93"/>
    </row>
    <row r="1674" spans="1:12" ht="15.75" customHeight="1">
      <c r="A1674" s="75">
        <v>1671</v>
      </c>
      <c r="B1674" s="94" t="s">
        <v>699</v>
      </c>
      <c r="C1674" s="95" t="s">
        <v>6597</v>
      </c>
      <c r="D1674" s="96" t="s">
        <v>6598</v>
      </c>
      <c r="E1674" s="97"/>
      <c r="F1674" s="97"/>
      <c r="G1674" s="98" t="s">
        <v>5371</v>
      </c>
      <c r="H1674" s="98" t="s">
        <v>3506</v>
      </c>
      <c r="I1674" s="103">
        <v>8800033842023</v>
      </c>
      <c r="J1674" s="100">
        <v>45180</v>
      </c>
      <c r="K1674" s="82">
        <v>1</v>
      </c>
      <c r="L1674" s="116"/>
    </row>
    <row r="1675" spans="1:12" ht="15.75" customHeight="1">
      <c r="A1675" s="84">
        <v>1672</v>
      </c>
      <c r="B1675" s="85" t="s">
        <v>699</v>
      </c>
      <c r="C1675" s="86" t="s">
        <v>6664</v>
      </c>
      <c r="D1675" s="87" t="s">
        <v>6665</v>
      </c>
      <c r="E1675" s="88"/>
      <c r="F1675" s="88"/>
      <c r="G1675" s="89" t="s">
        <v>5383</v>
      </c>
      <c r="H1675" s="89" t="s">
        <v>3506</v>
      </c>
      <c r="I1675" s="90">
        <v>8800034662023</v>
      </c>
      <c r="J1675" s="91">
        <v>45181</v>
      </c>
      <c r="K1675" s="92">
        <v>1</v>
      </c>
      <c r="L1675" s="93"/>
    </row>
    <row r="1676" spans="1:12" ht="15.75" customHeight="1">
      <c r="A1676" s="75">
        <v>1673</v>
      </c>
      <c r="B1676" s="94" t="s">
        <v>699</v>
      </c>
      <c r="C1676" s="95" t="s">
        <v>6785</v>
      </c>
      <c r="D1676" s="96" t="s">
        <v>6786</v>
      </c>
      <c r="E1676" s="97"/>
      <c r="F1676" s="97"/>
      <c r="G1676" s="98" t="s">
        <v>6592</v>
      </c>
      <c r="H1676" s="98" t="s">
        <v>3506</v>
      </c>
      <c r="I1676" s="103">
        <v>8800035362023</v>
      </c>
      <c r="J1676" s="100">
        <v>45184</v>
      </c>
      <c r="K1676" s="82">
        <v>1</v>
      </c>
      <c r="L1676" s="116"/>
    </row>
    <row r="1677" spans="1:12" ht="15.75" customHeight="1">
      <c r="A1677" s="84">
        <v>1674</v>
      </c>
      <c r="B1677" s="85" t="s">
        <v>699</v>
      </c>
      <c r="C1677" s="86" t="s">
        <v>6921</v>
      </c>
      <c r="D1677" s="87" t="s">
        <v>6922</v>
      </c>
      <c r="E1677" s="88"/>
      <c r="F1677" s="88"/>
      <c r="G1677" s="89" t="s">
        <v>6601</v>
      </c>
      <c r="H1677" s="89" t="s">
        <v>3252</v>
      </c>
      <c r="I1677" s="104" t="s">
        <v>10607</v>
      </c>
      <c r="J1677" s="91">
        <v>45189</v>
      </c>
      <c r="K1677" s="85">
        <v>1</v>
      </c>
      <c r="L1677" s="93"/>
    </row>
    <row r="1678" spans="1:12" ht="15.75" customHeight="1">
      <c r="A1678" s="75">
        <v>1675</v>
      </c>
      <c r="B1678" s="94" t="s">
        <v>699</v>
      </c>
      <c r="C1678" s="95" t="s">
        <v>6917</v>
      </c>
      <c r="D1678" s="96" t="s">
        <v>6918</v>
      </c>
      <c r="E1678" s="149"/>
      <c r="F1678" s="149"/>
      <c r="G1678" s="98" t="s">
        <v>5383</v>
      </c>
      <c r="H1678" s="98" t="s">
        <v>3506</v>
      </c>
      <c r="I1678" s="99" t="s">
        <v>10608</v>
      </c>
      <c r="J1678" s="100">
        <v>45189</v>
      </c>
      <c r="K1678" s="94">
        <v>1</v>
      </c>
      <c r="L1678" s="116"/>
    </row>
    <row r="1679" spans="1:12" ht="15.75" customHeight="1">
      <c r="A1679" s="84">
        <v>1676</v>
      </c>
      <c r="B1679" s="85" t="s">
        <v>699</v>
      </c>
      <c r="C1679" s="86" t="s">
        <v>6883</v>
      </c>
      <c r="D1679" s="87" t="s">
        <v>6884</v>
      </c>
      <c r="E1679" s="88"/>
      <c r="F1679" s="88"/>
      <c r="G1679" s="89" t="s">
        <v>6777</v>
      </c>
      <c r="H1679" s="89" t="s">
        <v>3506</v>
      </c>
      <c r="I1679" s="90">
        <v>8800036432023</v>
      </c>
      <c r="J1679" s="91">
        <v>45188</v>
      </c>
      <c r="K1679" s="92">
        <v>1</v>
      </c>
      <c r="L1679" s="93"/>
    </row>
    <row r="1680" spans="1:12" ht="15.75" customHeight="1">
      <c r="A1680" s="75">
        <v>1677</v>
      </c>
      <c r="B1680" s="94" t="s">
        <v>699</v>
      </c>
      <c r="C1680" s="95" t="s">
        <v>6770</v>
      </c>
      <c r="D1680" s="96" t="s">
        <v>6771</v>
      </c>
      <c r="E1680" s="97"/>
      <c r="F1680" s="97"/>
      <c r="G1680" s="98" t="s">
        <v>6601</v>
      </c>
      <c r="H1680" s="98" t="s">
        <v>3252</v>
      </c>
      <c r="I1680" s="103">
        <v>8800035622023</v>
      </c>
      <c r="J1680" s="100">
        <v>45184</v>
      </c>
      <c r="K1680" s="82">
        <v>1</v>
      </c>
      <c r="L1680" s="116"/>
    </row>
    <row r="1681" spans="1:12" ht="15.75" customHeight="1">
      <c r="A1681" s="84">
        <v>1678</v>
      </c>
      <c r="B1681" s="85" t="s">
        <v>699</v>
      </c>
      <c r="C1681" s="86" t="s">
        <v>6817</v>
      </c>
      <c r="D1681" s="87" t="s">
        <v>6818</v>
      </c>
      <c r="E1681" s="88"/>
      <c r="F1681" s="88"/>
      <c r="G1681" s="89" t="s">
        <v>5383</v>
      </c>
      <c r="H1681" s="89" t="s">
        <v>3506</v>
      </c>
      <c r="I1681" s="90">
        <v>8800036072023</v>
      </c>
      <c r="J1681" s="91">
        <v>45187</v>
      </c>
      <c r="K1681" s="92">
        <v>1</v>
      </c>
      <c r="L1681" s="93"/>
    </row>
    <row r="1682" spans="1:12" ht="15.75" customHeight="1">
      <c r="A1682" s="75">
        <v>1679</v>
      </c>
      <c r="B1682" s="94" t="s">
        <v>699</v>
      </c>
      <c r="C1682" s="95" t="s">
        <v>4285</v>
      </c>
      <c r="D1682" s="96" t="s">
        <v>4286</v>
      </c>
      <c r="E1682" s="97"/>
      <c r="F1682" s="97"/>
      <c r="G1682" s="98" t="s">
        <v>4287</v>
      </c>
      <c r="H1682" s="98" t="s">
        <v>3502</v>
      </c>
      <c r="I1682" s="103">
        <v>8800017102023</v>
      </c>
      <c r="J1682" s="100">
        <v>45137</v>
      </c>
      <c r="K1682" s="82">
        <v>1</v>
      </c>
      <c r="L1682" s="116"/>
    </row>
    <row r="1683" spans="1:12" ht="15.75" customHeight="1">
      <c r="A1683" s="84">
        <v>1680</v>
      </c>
      <c r="B1683" s="85" t="s">
        <v>699</v>
      </c>
      <c r="C1683" s="86" t="s">
        <v>5705</v>
      </c>
      <c r="D1683" s="87" t="s">
        <v>5706</v>
      </c>
      <c r="E1683" s="88"/>
      <c r="F1683" s="88"/>
      <c r="G1683" s="89" t="s">
        <v>3509</v>
      </c>
      <c r="H1683" s="89" t="s">
        <v>3502</v>
      </c>
      <c r="I1683" s="90">
        <v>8800026822023</v>
      </c>
      <c r="J1683" s="91">
        <v>45159</v>
      </c>
      <c r="K1683" s="92">
        <v>1</v>
      </c>
      <c r="L1683" s="93"/>
    </row>
    <row r="1684" spans="1:12" ht="15.75" customHeight="1">
      <c r="A1684" s="75">
        <v>1681</v>
      </c>
      <c r="B1684" s="94" t="s">
        <v>699</v>
      </c>
      <c r="C1684" s="95" t="s">
        <v>4771</v>
      </c>
      <c r="D1684" s="96" t="s">
        <v>4772</v>
      </c>
      <c r="E1684" s="97"/>
      <c r="F1684" s="97"/>
      <c r="G1684" s="98" t="s">
        <v>4773</v>
      </c>
      <c r="H1684" s="98" t="s">
        <v>3502</v>
      </c>
      <c r="I1684" s="103">
        <v>8800020682023</v>
      </c>
      <c r="J1684" s="100">
        <v>45141</v>
      </c>
      <c r="K1684" s="82">
        <v>1</v>
      </c>
      <c r="L1684" s="116"/>
    </row>
    <row r="1685" spans="1:12" ht="15.75" customHeight="1">
      <c r="A1685" s="84">
        <v>1682</v>
      </c>
      <c r="B1685" s="85" t="s">
        <v>699</v>
      </c>
      <c r="C1685" s="86" t="s">
        <v>5374</v>
      </c>
      <c r="D1685" s="87" t="s">
        <v>5375</v>
      </c>
      <c r="E1685" s="88"/>
      <c r="F1685" s="88"/>
      <c r="G1685" s="89" t="s">
        <v>5171</v>
      </c>
      <c r="H1685" s="89" t="s">
        <v>3506</v>
      </c>
      <c r="I1685" s="104" t="s">
        <v>10609</v>
      </c>
      <c r="J1685" s="91">
        <v>45153</v>
      </c>
      <c r="K1685" s="85">
        <v>1</v>
      </c>
      <c r="L1685" s="93"/>
    </row>
    <row r="1686" spans="1:12" ht="15.75" customHeight="1">
      <c r="A1686" s="75">
        <v>1683</v>
      </c>
      <c r="B1686" s="94" t="s">
        <v>699</v>
      </c>
      <c r="C1686" s="95" t="s">
        <v>6438</v>
      </c>
      <c r="D1686" s="96" t="s">
        <v>6439</v>
      </c>
      <c r="E1686" s="149"/>
      <c r="F1686" s="149"/>
      <c r="G1686" s="98" t="s">
        <v>6440</v>
      </c>
      <c r="H1686" s="98" t="s">
        <v>3506</v>
      </c>
      <c r="I1686" s="99" t="s">
        <v>10610</v>
      </c>
      <c r="J1686" s="100">
        <v>45175</v>
      </c>
      <c r="K1686" s="94">
        <v>1</v>
      </c>
      <c r="L1686" s="116"/>
    </row>
    <row r="1687" spans="1:12" ht="15.75" customHeight="1">
      <c r="A1687" s="84">
        <v>1684</v>
      </c>
      <c r="B1687" s="85" t="s">
        <v>699</v>
      </c>
      <c r="C1687" s="86" t="s">
        <v>5928</v>
      </c>
      <c r="D1687" s="87" t="s">
        <v>5929</v>
      </c>
      <c r="E1687" s="88"/>
      <c r="F1687" s="88"/>
      <c r="G1687" s="89" t="s">
        <v>5930</v>
      </c>
      <c r="H1687" s="89" t="s">
        <v>5931</v>
      </c>
      <c r="I1687" s="90">
        <v>8800028662023</v>
      </c>
      <c r="J1687" s="91">
        <v>45163</v>
      </c>
      <c r="K1687" s="92">
        <v>1</v>
      </c>
      <c r="L1687" s="93"/>
    </row>
    <row r="1688" spans="1:12" ht="15.75" customHeight="1">
      <c r="A1688" s="75">
        <v>1685</v>
      </c>
      <c r="B1688" s="94" t="s">
        <v>699</v>
      </c>
      <c r="C1688" s="95" t="s">
        <v>6595</v>
      </c>
      <c r="D1688" s="96" t="s">
        <v>6596</v>
      </c>
      <c r="E1688" s="97"/>
      <c r="F1688" s="97"/>
      <c r="G1688" s="98" t="s">
        <v>6592</v>
      </c>
      <c r="H1688" s="98" t="s">
        <v>3506</v>
      </c>
      <c r="I1688" s="103">
        <v>8800033812023</v>
      </c>
      <c r="J1688" s="100">
        <v>45180</v>
      </c>
      <c r="K1688" s="82">
        <v>1</v>
      </c>
      <c r="L1688" s="116"/>
    </row>
    <row r="1689" spans="1:12" ht="15.75" customHeight="1">
      <c r="A1689" s="84">
        <v>1686</v>
      </c>
      <c r="B1689" s="85" t="s">
        <v>699</v>
      </c>
      <c r="C1689" s="86" t="s">
        <v>6441</v>
      </c>
      <c r="D1689" s="87" t="s">
        <v>6442</v>
      </c>
      <c r="E1689" s="88"/>
      <c r="F1689" s="88"/>
      <c r="G1689" s="89" t="s">
        <v>5383</v>
      </c>
      <c r="H1689" s="89" t="s">
        <v>3506</v>
      </c>
      <c r="I1689" s="90">
        <v>8800032552023</v>
      </c>
      <c r="J1689" s="91">
        <v>45175</v>
      </c>
      <c r="K1689" s="92">
        <v>1</v>
      </c>
      <c r="L1689" s="93"/>
    </row>
    <row r="1690" spans="1:12" ht="15.75" customHeight="1">
      <c r="A1690" s="75">
        <v>1687</v>
      </c>
      <c r="B1690" s="94" t="s">
        <v>699</v>
      </c>
      <c r="C1690" s="95" t="s">
        <v>3674</v>
      </c>
      <c r="D1690" s="96" t="s">
        <v>3675</v>
      </c>
      <c r="E1690" s="97"/>
      <c r="F1690" s="97"/>
      <c r="G1690" s="98" t="s">
        <v>3676</v>
      </c>
      <c r="H1690" s="98" t="s">
        <v>3502</v>
      </c>
      <c r="I1690" s="103">
        <v>8800012642023</v>
      </c>
      <c r="J1690" s="100">
        <v>45128</v>
      </c>
      <c r="K1690" s="82">
        <v>1</v>
      </c>
      <c r="L1690" s="116"/>
    </row>
    <row r="1691" spans="1:12" ht="15.75" customHeight="1">
      <c r="A1691" s="84">
        <v>1688</v>
      </c>
      <c r="B1691" s="85" t="s">
        <v>699</v>
      </c>
      <c r="C1691" s="86" t="s">
        <v>3673</v>
      </c>
      <c r="D1691" s="87" t="s">
        <v>3454</v>
      </c>
      <c r="E1691" s="88"/>
      <c r="F1691" s="88"/>
      <c r="G1691" s="89" t="s">
        <v>3438</v>
      </c>
      <c r="H1691" s="89" t="s">
        <v>3252</v>
      </c>
      <c r="I1691" s="90">
        <v>8800012692023</v>
      </c>
      <c r="J1691" s="91">
        <v>45128</v>
      </c>
      <c r="K1691" s="92">
        <v>1</v>
      </c>
      <c r="L1691" s="93"/>
    </row>
    <row r="1692" spans="1:12" ht="15.75" customHeight="1">
      <c r="A1692" s="75">
        <v>1689</v>
      </c>
      <c r="B1692" s="94" t="s">
        <v>699</v>
      </c>
      <c r="C1692" s="95" t="s">
        <v>5245</v>
      </c>
      <c r="D1692" s="96" t="s">
        <v>5246</v>
      </c>
      <c r="E1692" s="97"/>
      <c r="F1692" s="97"/>
      <c r="G1692" s="98" t="s">
        <v>5247</v>
      </c>
      <c r="H1692" s="98" t="s">
        <v>3506</v>
      </c>
      <c r="I1692" s="103">
        <v>8800023632023</v>
      </c>
      <c r="J1692" s="100">
        <v>45151</v>
      </c>
      <c r="K1692" s="82">
        <v>1</v>
      </c>
      <c r="L1692" s="116"/>
    </row>
    <row r="1693" spans="1:12" ht="15.75" customHeight="1">
      <c r="A1693" s="84">
        <v>1690</v>
      </c>
      <c r="B1693" s="85" t="s">
        <v>699</v>
      </c>
      <c r="C1693" s="86" t="s">
        <v>5367</v>
      </c>
      <c r="D1693" s="87" t="s">
        <v>5368</v>
      </c>
      <c r="E1693" s="88"/>
      <c r="F1693" s="88"/>
      <c r="G1693" s="89" t="s">
        <v>3509</v>
      </c>
      <c r="H1693" s="89" t="s">
        <v>3502</v>
      </c>
      <c r="I1693" s="104" t="s">
        <v>10611</v>
      </c>
      <c r="J1693" s="91">
        <v>45153</v>
      </c>
      <c r="K1693" s="85">
        <v>1</v>
      </c>
      <c r="L1693" s="93"/>
    </row>
    <row r="1694" spans="1:12" ht="15.75" customHeight="1">
      <c r="A1694" s="75">
        <v>1691</v>
      </c>
      <c r="B1694" s="94" t="s">
        <v>699</v>
      </c>
      <c r="C1694" s="95" t="s">
        <v>3662</v>
      </c>
      <c r="D1694" s="96" t="s">
        <v>3663</v>
      </c>
      <c r="E1694" s="149"/>
      <c r="F1694" s="149"/>
      <c r="G1694" s="98" t="s">
        <v>3438</v>
      </c>
      <c r="H1694" s="98" t="s">
        <v>3252</v>
      </c>
      <c r="I1694" s="99" t="s">
        <v>10612</v>
      </c>
      <c r="J1694" s="100">
        <v>45128</v>
      </c>
      <c r="K1694" s="94">
        <v>1</v>
      </c>
      <c r="L1694" s="116"/>
    </row>
    <row r="1695" spans="1:12" ht="15.75" customHeight="1">
      <c r="A1695" s="84">
        <v>1692</v>
      </c>
      <c r="B1695" s="85" t="s">
        <v>699</v>
      </c>
      <c r="C1695" s="86" t="s">
        <v>5379</v>
      </c>
      <c r="D1695" s="87" t="s">
        <v>5377</v>
      </c>
      <c r="E1695" s="88"/>
      <c r="F1695" s="88"/>
      <c r="G1695" s="89" t="s">
        <v>5380</v>
      </c>
      <c r="H1695" s="89" t="s">
        <v>3506</v>
      </c>
      <c r="I1695" s="90">
        <v>8800024332023</v>
      </c>
      <c r="J1695" s="91">
        <v>45153</v>
      </c>
      <c r="K1695" s="92">
        <v>1</v>
      </c>
      <c r="L1695" s="93"/>
    </row>
    <row r="1696" spans="1:12" ht="15.75" customHeight="1">
      <c r="A1696" s="75">
        <v>1693</v>
      </c>
      <c r="B1696" s="94" t="s">
        <v>699</v>
      </c>
      <c r="C1696" s="95" t="s">
        <v>3986</v>
      </c>
      <c r="D1696" s="96" t="s">
        <v>3987</v>
      </c>
      <c r="E1696" s="97"/>
      <c r="F1696" s="97"/>
      <c r="G1696" s="98" t="s">
        <v>3682</v>
      </c>
      <c r="H1696" s="98" t="s">
        <v>3252</v>
      </c>
      <c r="I1696" s="103">
        <v>8800014972023</v>
      </c>
      <c r="J1696" s="100">
        <v>45133</v>
      </c>
      <c r="K1696" s="82">
        <v>1</v>
      </c>
      <c r="L1696" s="116"/>
    </row>
    <row r="1697" spans="1:12" ht="15.75" customHeight="1">
      <c r="A1697" s="84">
        <v>1694</v>
      </c>
      <c r="B1697" s="85" t="s">
        <v>2465</v>
      </c>
      <c r="C1697" s="86" t="s">
        <v>7062</v>
      </c>
      <c r="D1697" s="87" t="s">
        <v>7063</v>
      </c>
      <c r="E1697" s="88"/>
      <c r="F1697" s="88"/>
      <c r="G1697" s="89" t="s">
        <v>7064</v>
      </c>
      <c r="H1697" s="89" t="s">
        <v>2469</v>
      </c>
      <c r="I1697" s="90">
        <v>8800038522023</v>
      </c>
      <c r="J1697" s="91">
        <v>45195</v>
      </c>
      <c r="K1697" s="92">
        <v>1</v>
      </c>
      <c r="L1697" s="93"/>
    </row>
    <row r="1698" spans="1:12" ht="15.75" customHeight="1">
      <c r="A1698" s="75">
        <v>1695</v>
      </c>
      <c r="B1698" s="94" t="s">
        <v>2465</v>
      </c>
      <c r="C1698" s="95" t="s">
        <v>7065</v>
      </c>
      <c r="D1698" s="96" t="s">
        <v>7066</v>
      </c>
      <c r="E1698" s="97"/>
      <c r="F1698" s="97"/>
      <c r="G1698" s="98" t="s">
        <v>7067</v>
      </c>
      <c r="H1698" s="98" t="s">
        <v>2469</v>
      </c>
      <c r="I1698" s="103">
        <v>8800038532023</v>
      </c>
      <c r="J1698" s="100">
        <v>45195</v>
      </c>
      <c r="K1698" s="82">
        <v>1</v>
      </c>
      <c r="L1698" s="116"/>
    </row>
    <row r="1699" spans="1:12" ht="15.75" customHeight="1">
      <c r="A1699" s="84">
        <v>1696</v>
      </c>
      <c r="B1699" s="85" t="s">
        <v>2465</v>
      </c>
      <c r="C1699" s="86" t="s">
        <v>6973</v>
      </c>
      <c r="D1699" s="87" t="s">
        <v>6974</v>
      </c>
      <c r="E1699" s="88"/>
      <c r="F1699" s="88"/>
      <c r="G1699" s="89" t="s">
        <v>6975</v>
      </c>
      <c r="H1699" s="89" t="s">
        <v>2469</v>
      </c>
      <c r="I1699" s="90">
        <v>8800037772023</v>
      </c>
      <c r="J1699" s="91">
        <v>45190</v>
      </c>
      <c r="K1699" s="92">
        <v>1</v>
      </c>
      <c r="L1699" s="93"/>
    </row>
    <row r="1700" spans="1:12" ht="15.75" customHeight="1">
      <c r="A1700" s="75">
        <v>1697</v>
      </c>
      <c r="B1700" s="94" t="s">
        <v>2465</v>
      </c>
      <c r="C1700" s="95" t="s">
        <v>7438</v>
      </c>
      <c r="D1700" s="96" t="s">
        <v>7439</v>
      </c>
      <c r="E1700" s="97"/>
      <c r="F1700" s="97"/>
      <c r="G1700" s="98" t="s">
        <v>7440</v>
      </c>
      <c r="H1700" s="98" t="s">
        <v>3122</v>
      </c>
      <c r="I1700" s="103">
        <v>8800041642023</v>
      </c>
      <c r="J1700" s="100">
        <v>45203</v>
      </c>
      <c r="K1700" s="82">
        <v>1</v>
      </c>
      <c r="L1700" s="116"/>
    </row>
    <row r="1701" spans="1:12" ht="15.75" customHeight="1">
      <c r="A1701" s="84">
        <v>1698</v>
      </c>
      <c r="B1701" s="85" t="s">
        <v>23</v>
      </c>
      <c r="C1701" s="86" t="s">
        <v>6923</v>
      </c>
      <c r="D1701" s="87" t="s">
        <v>6924</v>
      </c>
      <c r="E1701" s="88"/>
      <c r="F1701" s="88"/>
      <c r="G1701" s="89" t="s">
        <v>4425</v>
      </c>
      <c r="H1701" s="89" t="s">
        <v>4426</v>
      </c>
      <c r="I1701" s="104" t="s">
        <v>10613</v>
      </c>
      <c r="J1701" s="91">
        <v>45189</v>
      </c>
      <c r="K1701" s="85">
        <v>1</v>
      </c>
      <c r="L1701" s="93"/>
    </row>
    <row r="1702" spans="1:12" ht="15.75" customHeight="1">
      <c r="A1702" s="75">
        <v>1699</v>
      </c>
      <c r="B1702" s="94" t="s">
        <v>23</v>
      </c>
      <c r="C1702" s="95" t="s">
        <v>7670</v>
      </c>
      <c r="D1702" s="96" t="s">
        <v>7570</v>
      </c>
      <c r="E1702" s="149"/>
      <c r="F1702" s="149"/>
      <c r="G1702" s="98" t="s">
        <v>3262</v>
      </c>
      <c r="H1702" s="98" t="s">
        <v>3263</v>
      </c>
      <c r="I1702" s="99" t="s">
        <v>10614</v>
      </c>
      <c r="J1702" s="100">
        <v>45211</v>
      </c>
      <c r="K1702" s="94">
        <v>1</v>
      </c>
      <c r="L1702" s="116"/>
    </row>
    <row r="1703" spans="1:12" ht="15.75" customHeight="1">
      <c r="A1703" s="84">
        <v>1700</v>
      </c>
      <c r="B1703" s="85" t="s">
        <v>23</v>
      </c>
      <c r="C1703" s="86" t="s">
        <v>7669</v>
      </c>
      <c r="D1703" s="87" t="s">
        <v>7570</v>
      </c>
      <c r="E1703" s="88"/>
      <c r="F1703" s="88"/>
      <c r="G1703" s="89" t="s">
        <v>3262</v>
      </c>
      <c r="H1703" s="89" t="s">
        <v>3263</v>
      </c>
      <c r="I1703" s="90">
        <v>8800043622023</v>
      </c>
      <c r="J1703" s="91">
        <v>45211</v>
      </c>
      <c r="K1703" s="92">
        <v>1</v>
      </c>
      <c r="L1703" s="93"/>
    </row>
    <row r="1704" spans="1:12" ht="15.75" customHeight="1">
      <c r="A1704" s="75">
        <v>1701</v>
      </c>
      <c r="B1704" s="94" t="s">
        <v>23</v>
      </c>
      <c r="C1704" s="95" t="s">
        <v>7569</v>
      </c>
      <c r="D1704" s="96" t="s">
        <v>7570</v>
      </c>
      <c r="E1704" s="97"/>
      <c r="F1704" s="97"/>
      <c r="G1704" s="98" t="s">
        <v>3262</v>
      </c>
      <c r="H1704" s="98" t="s">
        <v>3263</v>
      </c>
      <c r="I1704" s="103">
        <v>8800042692023</v>
      </c>
      <c r="J1704" s="100">
        <v>45208</v>
      </c>
      <c r="K1704" s="82">
        <v>1</v>
      </c>
      <c r="L1704" s="116"/>
    </row>
    <row r="1705" spans="1:12" ht="15.75" customHeight="1">
      <c r="A1705" s="84">
        <v>1702</v>
      </c>
      <c r="B1705" s="85" t="s">
        <v>23</v>
      </c>
      <c r="C1705" s="86" t="s">
        <v>7605</v>
      </c>
      <c r="D1705" s="87" t="s">
        <v>7570</v>
      </c>
      <c r="E1705" s="88"/>
      <c r="F1705" s="88"/>
      <c r="G1705" s="89" t="s">
        <v>3262</v>
      </c>
      <c r="H1705" s="89" t="s">
        <v>3263</v>
      </c>
      <c r="I1705" s="90">
        <v>8800042922023</v>
      </c>
      <c r="J1705" s="91">
        <v>45209</v>
      </c>
      <c r="K1705" s="92">
        <v>1</v>
      </c>
      <c r="L1705" s="93"/>
    </row>
    <row r="1706" spans="1:12" ht="15.75" customHeight="1">
      <c r="A1706" s="75">
        <v>1703</v>
      </c>
      <c r="B1706" s="94" t="s">
        <v>23</v>
      </c>
      <c r="C1706" s="95" t="s">
        <v>7295</v>
      </c>
      <c r="D1706" s="96" t="s">
        <v>7296</v>
      </c>
      <c r="E1706" s="97"/>
      <c r="F1706" s="97"/>
      <c r="G1706" s="98" t="s">
        <v>7209</v>
      </c>
      <c r="H1706" s="98" t="s">
        <v>7210</v>
      </c>
      <c r="I1706" s="103">
        <v>8800040752023</v>
      </c>
      <c r="J1706" s="100">
        <v>45201</v>
      </c>
      <c r="K1706" s="82">
        <v>1</v>
      </c>
      <c r="L1706" s="116"/>
    </row>
    <row r="1707" spans="1:12" ht="15.75" customHeight="1">
      <c r="A1707" s="84">
        <v>1704</v>
      </c>
      <c r="B1707" s="85" t="s">
        <v>23</v>
      </c>
      <c r="C1707" s="86" t="s">
        <v>7297</v>
      </c>
      <c r="D1707" s="87" t="s">
        <v>7296</v>
      </c>
      <c r="E1707" s="88"/>
      <c r="F1707" s="88"/>
      <c r="G1707" s="89" t="s">
        <v>7209</v>
      </c>
      <c r="H1707" s="89" t="s">
        <v>7210</v>
      </c>
      <c r="I1707" s="90">
        <v>8800040682023</v>
      </c>
      <c r="J1707" s="91">
        <v>45201</v>
      </c>
      <c r="K1707" s="92">
        <v>1</v>
      </c>
      <c r="L1707" s="93"/>
    </row>
    <row r="1708" spans="1:12" ht="15.75" customHeight="1">
      <c r="A1708" s="75">
        <v>1705</v>
      </c>
      <c r="B1708" s="94" t="s">
        <v>23</v>
      </c>
      <c r="C1708" s="95" t="s">
        <v>6249</v>
      </c>
      <c r="D1708" s="96" t="s">
        <v>6250</v>
      </c>
      <c r="E1708" s="97"/>
      <c r="F1708" s="97"/>
      <c r="G1708" s="98" t="s">
        <v>4425</v>
      </c>
      <c r="H1708" s="98" t="s">
        <v>3263</v>
      </c>
      <c r="I1708" s="103">
        <v>8800031242023</v>
      </c>
      <c r="J1708" s="100">
        <v>45170</v>
      </c>
      <c r="K1708" s="82">
        <v>1</v>
      </c>
      <c r="L1708" s="116"/>
    </row>
    <row r="1709" spans="1:12" ht="15.75" customHeight="1">
      <c r="A1709" s="84">
        <v>1706</v>
      </c>
      <c r="B1709" s="85" t="s">
        <v>23</v>
      </c>
      <c r="C1709" s="86" t="s">
        <v>7361</v>
      </c>
      <c r="D1709" s="87" t="s">
        <v>3990</v>
      </c>
      <c r="E1709" s="88"/>
      <c r="F1709" s="88"/>
      <c r="G1709" s="89" t="s">
        <v>3991</v>
      </c>
      <c r="H1709" s="89" t="s">
        <v>3263</v>
      </c>
      <c r="I1709" s="104" t="s">
        <v>10615</v>
      </c>
      <c r="J1709" s="91">
        <v>45202</v>
      </c>
      <c r="K1709" s="85">
        <v>1</v>
      </c>
      <c r="L1709" s="93"/>
    </row>
    <row r="1710" spans="1:12" ht="15.75" customHeight="1">
      <c r="A1710" s="75">
        <v>1707</v>
      </c>
      <c r="B1710" s="94" t="s">
        <v>23</v>
      </c>
      <c r="C1710" s="95" t="s">
        <v>3989</v>
      </c>
      <c r="D1710" s="96" t="s">
        <v>3990</v>
      </c>
      <c r="E1710" s="149"/>
      <c r="F1710" s="149"/>
      <c r="G1710" s="98" t="s">
        <v>3991</v>
      </c>
      <c r="H1710" s="98" t="s">
        <v>3263</v>
      </c>
      <c r="I1710" s="99" t="s">
        <v>10616</v>
      </c>
      <c r="J1710" s="100">
        <v>45133</v>
      </c>
      <c r="K1710" s="94">
        <v>1</v>
      </c>
      <c r="L1710" s="116"/>
    </row>
    <row r="1711" spans="1:12" ht="15.75" customHeight="1">
      <c r="A1711" s="84">
        <v>1708</v>
      </c>
      <c r="B1711" s="85" t="s">
        <v>23</v>
      </c>
      <c r="C1711" s="86" t="s">
        <v>5624</v>
      </c>
      <c r="D1711" s="87" t="s">
        <v>5625</v>
      </c>
      <c r="E1711" s="88"/>
      <c r="F1711" s="88"/>
      <c r="G1711" s="89" t="s">
        <v>5626</v>
      </c>
      <c r="H1711" s="89" t="s">
        <v>3263</v>
      </c>
      <c r="I1711" s="90">
        <v>8800026482023</v>
      </c>
      <c r="J1711" s="91">
        <v>45156</v>
      </c>
      <c r="K1711" s="92">
        <v>1</v>
      </c>
      <c r="L1711" s="93"/>
    </row>
    <row r="1712" spans="1:12" ht="15.75" customHeight="1">
      <c r="A1712" s="75">
        <v>1709</v>
      </c>
      <c r="B1712" s="94" t="s">
        <v>23</v>
      </c>
      <c r="C1712" s="95" t="s">
        <v>7494</v>
      </c>
      <c r="D1712" s="96" t="s">
        <v>7495</v>
      </c>
      <c r="E1712" s="97"/>
      <c r="F1712" s="97"/>
      <c r="G1712" s="98" t="s">
        <v>7496</v>
      </c>
      <c r="H1712" s="98" t="s">
        <v>3263</v>
      </c>
      <c r="I1712" s="103">
        <v>8800042052023</v>
      </c>
      <c r="J1712" s="100">
        <v>45204</v>
      </c>
      <c r="K1712" s="82">
        <v>1</v>
      </c>
      <c r="L1712" s="116"/>
    </row>
    <row r="1713" spans="1:12" ht="15.75" customHeight="1">
      <c r="A1713" s="84">
        <v>1710</v>
      </c>
      <c r="B1713" s="85" t="s">
        <v>23</v>
      </c>
      <c r="C1713" s="86" t="s">
        <v>7497</v>
      </c>
      <c r="D1713" s="87" t="s">
        <v>7498</v>
      </c>
      <c r="E1713" s="88"/>
      <c r="F1713" s="88"/>
      <c r="G1713" s="89" t="s">
        <v>7496</v>
      </c>
      <c r="H1713" s="89" t="s">
        <v>3263</v>
      </c>
      <c r="I1713" s="90">
        <v>8800042072023</v>
      </c>
      <c r="J1713" s="91">
        <v>45204</v>
      </c>
      <c r="K1713" s="92">
        <v>1</v>
      </c>
      <c r="L1713" s="93"/>
    </row>
    <row r="1714" spans="1:12" ht="15.75" customHeight="1">
      <c r="A1714" s="75">
        <v>1711</v>
      </c>
      <c r="B1714" s="94" t="s">
        <v>23</v>
      </c>
      <c r="C1714" s="95" t="s">
        <v>7528</v>
      </c>
      <c r="D1714" s="96" t="s">
        <v>7529</v>
      </c>
      <c r="E1714" s="97"/>
      <c r="F1714" s="97"/>
      <c r="G1714" s="98" t="s">
        <v>7496</v>
      </c>
      <c r="H1714" s="98" t="s">
        <v>3263</v>
      </c>
      <c r="I1714" s="103">
        <v>8800042322023</v>
      </c>
      <c r="J1714" s="100">
        <v>45205</v>
      </c>
      <c r="K1714" s="82">
        <v>1</v>
      </c>
      <c r="L1714" s="116"/>
    </row>
    <row r="1715" spans="1:12" ht="15.75" customHeight="1">
      <c r="A1715" s="84">
        <v>1712</v>
      </c>
      <c r="B1715" s="85" t="s">
        <v>23</v>
      </c>
      <c r="C1715" s="86" t="s">
        <v>7530</v>
      </c>
      <c r="D1715" s="87" t="s">
        <v>7529</v>
      </c>
      <c r="E1715" s="88"/>
      <c r="F1715" s="88"/>
      <c r="G1715" s="89" t="s">
        <v>7496</v>
      </c>
      <c r="H1715" s="89" t="s">
        <v>3263</v>
      </c>
      <c r="I1715" s="90">
        <v>8800042232023</v>
      </c>
      <c r="J1715" s="91">
        <v>45205</v>
      </c>
      <c r="K1715" s="92">
        <v>1</v>
      </c>
      <c r="L1715" s="93"/>
    </row>
    <row r="1716" spans="1:12" ht="15.75" customHeight="1">
      <c r="A1716" s="75">
        <v>1713</v>
      </c>
      <c r="B1716" s="94" t="s">
        <v>23</v>
      </c>
      <c r="C1716" s="95" t="s">
        <v>4792</v>
      </c>
      <c r="D1716" s="96" t="s">
        <v>4793</v>
      </c>
      <c r="E1716" s="97"/>
      <c r="F1716" s="97"/>
      <c r="G1716" s="98" t="s">
        <v>3215</v>
      </c>
      <c r="H1716" s="98" t="s">
        <v>3216</v>
      </c>
      <c r="I1716" s="103">
        <v>8800019582023</v>
      </c>
      <c r="J1716" s="100">
        <v>45141</v>
      </c>
      <c r="K1716" s="82">
        <v>1</v>
      </c>
      <c r="L1716" s="116"/>
    </row>
    <row r="1717" spans="1:12" ht="15.75" customHeight="1">
      <c r="A1717" s="84">
        <v>1714</v>
      </c>
      <c r="B1717" s="85" t="s">
        <v>23</v>
      </c>
      <c r="C1717" s="86" t="s">
        <v>7441</v>
      </c>
      <c r="D1717" s="87" t="s">
        <v>7442</v>
      </c>
      <c r="E1717" s="88"/>
      <c r="F1717" s="88"/>
      <c r="G1717" s="89" t="s">
        <v>4171</v>
      </c>
      <c r="H1717" s="89" t="s">
        <v>3263</v>
      </c>
      <c r="I1717" s="104" t="s">
        <v>10617</v>
      </c>
      <c r="J1717" s="91">
        <v>45203</v>
      </c>
      <c r="K1717" s="85">
        <v>1</v>
      </c>
      <c r="L1717" s="93"/>
    </row>
    <row r="1718" spans="1:12" ht="15.75" customHeight="1">
      <c r="A1718" s="75">
        <v>1715</v>
      </c>
      <c r="B1718" s="94" t="s">
        <v>23</v>
      </c>
      <c r="C1718" s="95" t="s">
        <v>7531</v>
      </c>
      <c r="D1718" s="96" t="s">
        <v>7532</v>
      </c>
      <c r="E1718" s="149"/>
      <c r="F1718" s="149"/>
      <c r="G1718" s="98" t="s">
        <v>7496</v>
      </c>
      <c r="H1718" s="98" t="s">
        <v>3263</v>
      </c>
      <c r="I1718" s="99" t="s">
        <v>10618</v>
      </c>
      <c r="J1718" s="100">
        <v>45205</v>
      </c>
      <c r="K1718" s="94">
        <v>1</v>
      </c>
      <c r="L1718" s="116"/>
    </row>
    <row r="1719" spans="1:12" ht="15.75" customHeight="1">
      <c r="A1719" s="84">
        <v>1716</v>
      </c>
      <c r="B1719" s="85" t="s">
        <v>23</v>
      </c>
      <c r="C1719" s="86" t="s">
        <v>6103</v>
      </c>
      <c r="D1719" s="87" t="s">
        <v>6104</v>
      </c>
      <c r="E1719" s="88"/>
      <c r="F1719" s="88"/>
      <c r="G1719" s="89" t="s">
        <v>6105</v>
      </c>
      <c r="H1719" s="89" t="s">
        <v>3263</v>
      </c>
      <c r="I1719" s="90">
        <v>8800030472023</v>
      </c>
      <c r="J1719" s="91">
        <v>45169</v>
      </c>
      <c r="K1719" s="92">
        <v>1</v>
      </c>
      <c r="L1719" s="93"/>
    </row>
    <row r="1720" spans="1:12" ht="15.75" customHeight="1">
      <c r="A1720" s="75">
        <v>1717</v>
      </c>
      <c r="B1720" s="94" t="s">
        <v>23</v>
      </c>
      <c r="C1720" s="95" t="s">
        <v>6480</v>
      </c>
      <c r="D1720" s="96" t="s">
        <v>6481</v>
      </c>
      <c r="E1720" s="97"/>
      <c r="F1720" s="97"/>
      <c r="G1720" s="98" t="s">
        <v>6445</v>
      </c>
      <c r="H1720" s="98" t="s">
        <v>3776</v>
      </c>
      <c r="I1720" s="103">
        <v>8800033092023</v>
      </c>
      <c r="J1720" s="100">
        <v>45176</v>
      </c>
      <c r="K1720" s="82">
        <v>1</v>
      </c>
      <c r="L1720" s="116"/>
    </row>
    <row r="1721" spans="1:12" ht="15.75" customHeight="1">
      <c r="A1721" s="84">
        <v>1718</v>
      </c>
      <c r="B1721" s="85" t="s">
        <v>23</v>
      </c>
      <c r="C1721" s="86" t="s">
        <v>7533</v>
      </c>
      <c r="D1721" s="87" t="s">
        <v>7534</v>
      </c>
      <c r="E1721" s="88"/>
      <c r="F1721" s="88"/>
      <c r="G1721" s="89" t="s">
        <v>7496</v>
      </c>
      <c r="H1721" s="89" t="s">
        <v>3263</v>
      </c>
      <c r="I1721" s="90">
        <v>8800042252023</v>
      </c>
      <c r="J1721" s="91">
        <v>45205</v>
      </c>
      <c r="K1721" s="92">
        <v>1</v>
      </c>
      <c r="L1721" s="93"/>
    </row>
    <row r="1722" spans="1:12" ht="15.75" customHeight="1">
      <c r="A1722" s="75">
        <v>1719</v>
      </c>
      <c r="B1722" s="94" t="s">
        <v>23</v>
      </c>
      <c r="C1722" s="95" t="s">
        <v>7737</v>
      </c>
      <c r="D1722" s="96" t="s">
        <v>7536</v>
      </c>
      <c r="E1722" s="97"/>
      <c r="F1722" s="97"/>
      <c r="G1722" s="98" t="s">
        <v>7496</v>
      </c>
      <c r="H1722" s="98" t="s">
        <v>3263</v>
      </c>
      <c r="I1722" s="103">
        <v>8800044022023</v>
      </c>
      <c r="J1722" s="100">
        <v>45215</v>
      </c>
      <c r="K1722" s="82">
        <v>1</v>
      </c>
      <c r="L1722" s="116"/>
    </row>
    <row r="1723" spans="1:12" ht="15.75" customHeight="1">
      <c r="A1723" s="84">
        <v>1720</v>
      </c>
      <c r="B1723" s="85" t="s">
        <v>23</v>
      </c>
      <c r="C1723" s="86" t="s">
        <v>7535</v>
      </c>
      <c r="D1723" s="87" t="s">
        <v>7536</v>
      </c>
      <c r="E1723" s="88"/>
      <c r="F1723" s="88"/>
      <c r="G1723" s="89" t="s">
        <v>7496</v>
      </c>
      <c r="H1723" s="89" t="s">
        <v>3263</v>
      </c>
      <c r="I1723" s="90">
        <v>8800042302023</v>
      </c>
      <c r="J1723" s="91">
        <v>45205</v>
      </c>
      <c r="K1723" s="92">
        <v>1</v>
      </c>
      <c r="L1723" s="93"/>
    </row>
    <row r="1724" spans="1:12" ht="15.75" customHeight="1">
      <c r="A1724" s="75">
        <v>1721</v>
      </c>
      <c r="B1724" s="94" t="s">
        <v>23</v>
      </c>
      <c r="C1724" s="95" t="s">
        <v>7499</v>
      </c>
      <c r="D1724" s="96" t="s">
        <v>7500</v>
      </c>
      <c r="E1724" s="97"/>
      <c r="F1724" s="97"/>
      <c r="G1724" s="98" t="s">
        <v>7496</v>
      </c>
      <c r="H1724" s="98" t="s">
        <v>3263</v>
      </c>
      <c r="I1724" s="103">
        <v>8800042002023</v>
      </c>
      <c r="J1724" s="100">
        <v>45204</v>
      </c>
      <c r="K1724" s="82">
        <v>1</v>
      </c>
      <c r="L1724" s="116"/>
    </row>
    <row r="1725" spans="1:12" ht="15.75" customHeight="1">
      <c r="A1725" s="84">
        <v>1722</v>
      </c>
      <c r="B1725" s="85" t="s">
        <v>23</v>
      </c>
      <c r="C1725" s="86" t="s">
        <v>7671</v>
      </c>
      <c r="D1725" s="87" t="s">
        <v>7672</v>
      </c>
      <c r="E1725" s="88"/>
      <c r="F1725" s="88"/>
      <c r="G1725" s="89" t="s">
        <v>7496</v>
      </c>
      <c r="H1725" s="89" t="s">
        <v>3263</v>
      </c>
      <c r="I1725" s="104" t="s">
        <v>10619</v>
      </c>
      <c r="J1725" s="91">
        <v>45211</v>
      </c>
      <c r="K1725" s="85">
        <v>1</v>
      </c>
      <c r="L1725" s="93"/>
    </row>
    <row r="1726" spans="1:12" ht="15.75" customHeight="1">
      <c r="A1726" s="75">
        <v>1723</v>
      </c>
      <c r="B1726" s="94" t="s">
        <v>23</v>
      </c>
      <c r="C1726" s="95" t="s">
        <v>7537</v>
      </c>
      <c r="D1726" s="96" t="s">
        <v>7538</v>
      </c>
      <c r="E1726" s="149"/>
      <c r="F1726" s="149"/>
      <c r="G1726" s="98" t="s">
        <v>7496</v>
      </c>
      <c r="H1726" s="98" t="s">
        <v>3263</v>
      </c>
      <c r="I1726" s="99" t="s">
        <v>10620</v>
      </c>
      <c r="J1726" s="100">
        <v>45205</v>
      </c>
      <c r="K1726" s="94">
        <v>1</v>
      </c>
      <c r="L1726" s="116"/>
    </row>
    <row r="1727" spans="1:12" ht="15.75" customHeight="1">
      <c r="A1727" s="84">
        <v>1724</v>
      </c>
      <c r="B1727" s="85" t="s">
        <v>23</v>
      </c>
      <c r="C1727" s="86" t="s">
        <v>7244</v>
      </c>
      <c r="D1727" s="87" t="s">
        <v>7208</v>
      </c>
      <c r="E1727" s="88"/>
      <c r="F1727" s="88"/>
      <c r="G1727" s="89" t="s">
        <v>7209</v>
      </c>
      <c r="H1727" s="89" t="s">
        <v>7210</v>
      </c>
      <c r="I1727" s="90">
        <v>8800040322023</v>
      </c>
      <c r="J1727" s="91">
        <v>45198</v>
      </c>
      <c r="K1727" s="92">
        <v>1</v>
      </c>
      <c r="L1727" s="93"/>
    </row>
    <row r="1728" spans="1:12" ht="15.75" customHeight="1">
      <c r="A1728" s="75">
        <v>1725</v>
      </c>
      <c r="B1728" s="94" t="s">
        <v>23</v>
      </c>
      <c r="C1728" s="95" t="s">
        <v>7207</v>
      </c>
      <c r="D1728" s="96" t="s">
        <v>7208</v>
      </c>
      <c r="E1728" s="97"/>
      <c r="F1728" s="97"/>
      <c r="G1728" s="98" t="s">
        <v>7209</v>
      </c>
      <c r="H1728" s="98" t="s">
        <v>7210</v>
      </c>
      <c r="I1728" s="103">
        <v>8800039892023</v>
      </c>
      <c r="J1728" s="100">
        <v>45197</v>
      </c>
      <c r="K1728" s="82">
        <v>1</v>
      </c>
      <c r="L1728" s="116"/>
    </row>
    <row r="1729" spans="1:12" ht="15.75" customHeight="1">
      <c r="A1729" s="84">
        <v>1726</v>
      </c>
      <c r="B1729" s="85" t="s">
        <v>23</v>
      </c>
      <c r="C1729" s="86" t="s">
        <v>7243</v>
      </c>
      <c r="D1729" s="87" t="s">
        <v>7208</v>
      </c>
      <c r="E1729" s="88"/>
      <c r="F1729" s="88"/>
      <c r="G1729" s="89" t="s">
        <v>7209</v>
      </c>
      <c r="H1729" s="89" t="s">
        <v>7210</v>
      </c>
      <c r="I1729" s="90">
        <v>8800040312023</v>
      </c>
      <c r="J1729" s="91">
        <v>45198</v>
      </c>
      <c r="K1729" s="92">
        <v>1</v>
      </c>
      <c r="L1729" s="93"/>
    </row>
    <row r="1730" spans="1:12" ht="15.75" customHeight="1">
      <c r="A1730" s="75">
        <v>1727</v>
      </c>
      <c r="B1730" s="94" t="s">
        <v>23</v>
      </c>
      <c r="C1730" s="95" t="s">
        <v>4794</v>
      </c>
      <c r="D1730" s="96" t="s">
        <v>4795</v>
      </c>
      <c r="E1730" s="97"/>
      <c r="F1730" s="97"/>
      <c r="G1730" s="98" t="s">
        <v>4171</v>
      </c>
      <c r="H1730" s="98" t="s">
        <v>3263</v>
      </c>
      <c r="I1730" s="103">
        <v>8800019692023</v>
      </c>
      <c r="J1730" s="100">
        <v>45141</v>
      </c>
      <c r="K1730" s="82">
        <v>1</v>
      </c>
      <c r="L1730" s="116"/>
    </row>
    <row r="1731" spans="1:12" ht="15.75" customHeight="1">
      <c r="A1731" s="84">
        <v>1728</v>
      </c>
      <c r="B1731" s="85" t="s">
        <v>23</v>
      </c>
      <c r="C1731" s="86" t="s">
        <v>3233</v>
      </c>
      <c r="D1731" s="87" t="s">
        <v>3234</v>
      </c>
      <c r="E1731" s="88"/>
      <c r="F1731" s="88"/>
      <c r="G1731" s="89" t="s">
        <v>3215</v>
      </c>
      <c r="H1731" s="89" t="s">
        <v>3216</v>
      </c>
      <c r="I1731" s="90">
        <v>8800009232023</v>
      </c>
      <c r="J1731" s="91">
        <v>45119</v>
      </c>
      <c r="K1731" s="92">
        <v>1</v>
      </c>
      <c r="L1731" s="93"/>
    </row>
    <row r="1732" spans="1:12" ht="15.75" customHeight="1">
      <c r="A1732" s="75">
        <v>1729</v>
      </c>
      <c r="B1732" s="94" t="s">
        <v>23</v>
      </c>
      <c r="C1732" s="95" t="s">
        <v>3213</v>
      </c>
      <c r="D1732" s="96" t="s">
        <v>3214</v>
      </c>
      <c r="E1732" s="97"/>
      <c r="F1732" s="97"/>
      <c r="G1732" s="98" t="s">
        <v>3215</v>
      </c>
      <c r="H1732" s="98" t="s">
        <v>3216</v>
      </c>
      <c r="I1732" s="103">
        <v>8800009082023</v>
      </c>
      <c r="J1732" s="100">
        <v>45118</v>
      </c>
      <c r="K1732" s="82">
        <v>1</v>
      </c>
      <c r="L1732" s="116"/>
    </row>
    <row r="1733" spans="1:12" ht="15.75" customHeight="1">
      <c r="A1733" s="84">
        <v>1730</v>
      </c>
      <c r="B1733" s="85" t="s">
        <v>23</v>
      </c>
      <c r="C1733" s="86" t="s">
        <v>7820</v>
      </c>
      <c r="D1733" s="87" t="s">
        <v>7821</v>
      </c>
      <c r="E1733" s="88"/>
      <c r="F1733" s="88"/>
      <c r="G1733" s="89" t="s">
        <v>7496</v>
      </c>
      <c r="H1733" s="89" t="s">
        <v>3263</v>
      </c>
      <c r="I1733" s="104" t="s">
        <v>10621</v>
      </c>
      <c r="J1733" s="91">
        <v>45225</v>
      </c>
      <c r="K1733" s="85">
        <v>1</v>
      </c>
      <c r="L1733" s="93"/>
    </row>
    <row r="1734" spans="1:12" ht="15.75" customHeight="1">
      <c r="A1734" s="75">
        <v>1731</v>
      </c>
      <c r="B1734" s="94" t="s">
        <v>23</v>
      </c>
      <c r="C1734" s="95" t="s">
        <v>7774</v>
      </c>
      <c r="D1734" s="96" t="s">
        <v>7775</v>
      </c>
      <c r="E1734" s="149"/>
      <c r="F1734" s="149"/>
      <c r="G1734" s="98" t="s">
        <v>7496</v>
      </c>
      <c r="H1734" s="98" t="s">
        <v>3263</v>
      </c>
      <c r="I1734" s="99" t="s">
        <v>10622</v>
      </c>
      <c r="J1734" s="100">
        <v>45222</v>
      </c>
      <c r="K1734" s="94">
        <v>1</v>
      </c>
      <c r="L1734" s="116"/>
    </row>
    <row r="1735" spans="1:12" ht="15.75" customHeight="1">
      <c r="A1735" s="84">
        <v>1732</v>
      </c>
      <c r="B1735" s="85" t="s">
        <v>23</v>
      </c>
      <c r="C1735" s="86" t="s">
        <v>7784</v>
      </c>
      <c r="D1735" s="87" t="s">
        <v>7775</v>
      </c>
      <c r="E1735" s="88"/>
      <c r="F1735" s="88"/>
      <c r="G1735" s="89" t="s">
        <v>7496</v>
      </c>
      <c r="H1735" s="89" t="s">
        <v>3263</v>
      </c>
      <c r="I1735" s="90">
        <v>8800044802023</v>
      </c>
      <c r="J1735" s="91">
        <v>45224</v>
      </c>
      <c r="K1735" s="92">
        <v>1</v>
      </c>
      <c r="L1735" s="93"/>
    </row>
    <row r="1736" spans="1:12" ht="15.75" customHeight="1">
      <c r="A1736" s="75">
        <v>1733</v>
      </c>
      <c r="B1736" s="94" t="s">
        <v>23</v>
      </c>
      <c r="C1736" s="95" t="s">
        <v>7443</v>
      </c>
      <c r="D1736" s="96" t="s">
        <v>7444</v>
      </c>
      <c r="E1736" s="97"/>
      <c r="F1736" s="97"/>
      <c r="G1736" s="98" t="s">
        <v>7209</v>
      </c>
      <c r="H1736" s="98" t="s">
        <v>7445</v>
      </c>
      <c r="I1736" s="103">
        <v>8800041522023</v>
      </c>
      <c r="J1736" s="100">
        <v>45203</v>
      </c>
      <c r="K1736" s="82">
        <v>1</v>
      </c>
      <c r="L1736" s="116"/>
    </row>
    <row r="1737" spans="1:12" ht="15.75" customHeight="1">
      <c r="A1737" s="84">
        <v>1734</v>
      </c>
      <c r="B1737" s="85" t="s">
        <v>23</v>
      </c>
      <c r="C1737" s="86" t="s">
        <v>7539</v>
      </c>
      <c r="D1737" s="87" t="s">
        <v>7540</v>
      </c>
      <c r="E1737" s="88"/>
      <c r="F1737" s="88"/>
      <c r="G1737" s="89" t="s">
        <v>7496</v>
      </c>
      <c r="H1737" s="89" t="s">
        <v>3263</v>
      </c>
      <c r="I1737" s="90">
        <v>8800042372023</v>
      </c>
      <c r="J1737" s="91">
        <v>45205</v>
      </c>
      <c r="K1737" s="92">
        <v>1</v>
      </c>
      <c r="L1737" s="93"/>
    </row>
    <row r="1738" spans="1:12" ht="15.75" customHeight="1">
      <c r="A1738" s="75">
        <v>1735</v>
      </c>
      <c r="B1738" s="94" t="s">
        <v>23</v>
      </c>
      <c r="C1738" s="95" t="s">
        <v>7541</v>
      </c>
      <c r="D1738" s="96" t="s">
        <v>7542</v>
      </c>
      <c r="E1738" s="97"/>
      <c r="F1738" s="97"/>
      <c r="G1738" s="98" t="s">
        <v>7496</v>
      </c>
      <c r="H1738" s="98" t="s">
        <v>3263</v>
      </c>
      <c r="I1738" s="103">
        <v>8800042382023</v>
      </c>
      <c r="J1738" s="100">
        <v>45205</v>
      </c>
      <c r="K1738" s="82">
        <v>1</v>
      </c>
      <c r="L1738" s="116"/>
    </row>
    <row r="1739" spans="1:12" ht="15.75" customHeight="1">
      <c r="A1739" s="84">
        <v>1736</v>
      </c>
      <c r="B1739" s="85" t="s">
        <v>23</v>
      </c>
      <c r="C1739" s="86" t="s">
        <v>6106</v>
      </c>
      <c r="D1739" s="87" t="s">
        <v>6107</v>
      </c>
      <c r="E1739" s="88"/>
      <c r="F1739" s="88"/>
      <c r="G1739" s="89" t="s">
        <v>5626</v>
      </c>
      <c r="H1739" s="89" t="s">
        <v>3263</v>
      </c>
      <c r="I1739" s="90">
        <v>8800030102023</v>
      </c>
      <c r="J1739" s="91">
        <v>45169</v>
      </c>
      <c r="K1739" s="92">
        <v>1</v>
      </c>
      <c r="L1739" s="93"/>
    </row>
    <row r="1740" spans="1:12" ht="15.75" customHeight="1">
      <c r="A1740" s="75">
        <v>1737</v>
      </c>
      <c r="B1740" s="94" t="s">
        <v>23</v>
      </c>
      <c r="C1740" s="95" t="s">
        <v>7691</v>
      </c>
      <c r="D1740" s="96" t="s">
        <v>7106</v>
      </c>
      <c r="E1740" s="97"/>
      <c r="F1740" s="97"/>
      <c r="G1740" s="98" t="s">
        <v>5629</v>
      </c>
      <c r="H1740" s="98" t="s">
        <v>3263</v>
      </c>
      <c r="I1740" s="103">
        <v>8800043752023</v>
      </c>
      <c r="J1740" s="100">
        <v>45212</v>
      </c>
      <c r="K1740" s="82">
        <v>1</v>
      </c>
      <c r="L1740" s="116"/>
    </row>
    <row r="1741" spans="1:12" ht="15.75" customHeight="1">
      <c r="A1741" s="84">
        <v>1738</v>
      </c>
      <c r="B1741" s="85" t="s">
        <v>23</v>
      </c>
      <c r="C1741" s="86" t="s">
        <v>7107</v>
      </c>
      <c r="D1741" s="87" t="s">
        <v>7106</v>
      </c>
      <c r="E1741" s="88"/>
      <c r="F1741" s="88"/>
      <c r="G1741" s="89" t="s">
        <v>5629</v>
      </c>
      <c r="H1741" s="89" t="s">
        <v>3263</v>
      </c>
      <c r="I1741" s="104" t="s">
        <v>10623</v>
      </c>
      <c r="J1741" s="91">
        <v>45196</v>
      </c>
      <c r="K1741" s="85">
        <v>1</v>
      </c>
      <c r="L1741" s="93"/>
    </row>
    <row r="1742" spans="1:12" ht="15.75" customHeight="1">
      <c r="A1742" s="75">
        <v>1739</v>
      </c>
      <c r="B1742" s="94" t="s">
        <v>23</v>
      </c>
      <c r="C1742" s="95" t="s">
        <v>7105</v>
      </c>
      <c r="D1742" s="96" t="s">
        <v>7106</v>
      </c>
      <c r="E1742" s="149"/>
      <c r="F1742" s="149"/>
      <c r="G1742" s="98" t="s">
        <v>5629</v>
      </c>
      <c r="H1742" s="98" t="s">
        <v>3263</v>
      </c>
      <c r="I1742" s="99" t="s">
        <v>10624</v>
      </c>
      <c r="J1742" s="100">
        <v>45196</v>
      </c>
      <c r="K1742" s="94">
        <v>1</v>
      </c>
      <c r="L1742" s="116"/>
    </row>
    <row r="1743" spans="1:12" ht="15.75" customHeight="1">
      <c r="A1743" s="84">
        <v>1740</v>
      </c>
      <c r="B1743" s="85" t="s">
        <v>23</v>
      </c>
      <c r="C1743" s="86" t="s">
        <v>7211</v>
      </c>
      <c r="D1743" s="87" t="s">
        <v>7106</v>
      </c>
      <c r="E1743" s="88"/>
      <c r="F1743" s="88"/>
      <c r="G1743" s="89" t="s">
        <v>5629</v>
      </c>
      <c r="H1743" s="89" t="s">
        <v>3263</v>
      </c>
      <c r="I1743" s="90">
        <v>8800039532023</v>
      </c>
      <c r="J1743" s="91">
        <v>45197</v>
      </c>
      <c r="K1743" s="92">
        <v>1</v>
      </c>
      <c r="L1743" s="93"/>
    </row>
    <row r="1744" spans="1:12" ht="15.75" customHeight="1">
      <c r="A1744" s="75">
        <v>1741</v>
      </c>
      <c r="B1744" s="94" t="s">
        <v>23</v>
      </c>
      <c r="C1744" s="95" t="s">
        <v>7673</v>
      </c>
      <c r="D1744" s="96" t="s">
        <v>7674</v>
      </c>
      <c r="E1744" s="97"/>
      <c r="F1744" s="97"/>
      <c r="G1744" s="98" t="s">
        <v>7496</v>
      </c>
      <c r="H1744" s="98" t="s">
        <v>3263</v>
      </c>
      <c r="I1744" s="103">
        <v>8800043482023</v>
      </c>
      <c r="J1744" s="100">
        <v>45211</v>
      </c>
      <c r="K1744" s="82">
        <v>1</v>
      </c>
      <c r="L1744" s="116"/>
    </row>
    <row r="1745" spans="1:12" ht="15.75" customHeight="1">
      <c r="A1745" s="84">
        <v>1742</v>
      </c>
      <c r="B1745" s="85" t="s">
        <v>23</v>
      </c>
      <c r="C1745" s="86" t="s">
        <v>7245</v>
      </c>
      <c r="D1745" s="87" t="s">
        <v>7246</v>
      </c>
      <c r="E1745" s="88"/>
      <c r="F1745" s="88"/>
      <c r="G1745" s="89" t="s">
        <v>4425</v>
      </c>
      <c r="H1745" s="89" t="s">
        <v>3263</v>
      </c>
      <c r="I1745" s="90">
        <v>8800040142023</v>
      </c>
      <c r="J1745" s="91">
        <v>45198</v>
      </c>
      <c r="K1745" s="92">
        <v>1</v>
      </c>
      <c r="L1745" s="93"/>
    </row>
    <row r="1746" spans="1:12" ht="15.75" customHeight="1">
      <c r="A1746" s="75">
        <v>1743</v>
      </c>
      <c r="B1746" s="94" t="s">
        <v>23</v>
      </c>
      <c r="C1746" s="95" t="s">
        <v>7571</v>
      </c>
      <c r="D1746" s="96" t="s">
        <v>7572</v>
      </c>
      <c r="E1746" s="97"/>
      <c r="F1746" s="97"/>
      <c r="G1746" s="98" t="s">
        <v>7496</v>
      </c>
      <c r="H1746" s="98" t="s">
        <v>3263</v>
      </c>
      <c r="I1746" s="103">
        <v>8800042552023</v>
      </c>
      <c r="J1746" s="100">
        <v>45208</v>
      </c>
      <c r="K1746" s="82">
        <v>1</v>
      </c>
      <c r="L1746" s="116"/>
    </row>
    <row r="1747" spans="1:12" ht="15.75" customHeight="1">
      <c r="A1747" s="84">
        <v>1744</v>
      </c>
      <c r="B1747" s="85" t="s">
        <v>23</v>
      </c>
      <c r="C1747" s="86" t="s">
        <v>7573</v>
      </c>
      <c r="D1747" s="87" t="s">
        <v>7574</v>
      </c>
      <c r="E1747" s="88"/>
      <c r="F1747" s="88"/>
      <c r="G1747" s="89" t="s">
        <v>7496</v>
      </c>
      <c r="H1747" s="89" t="s">
        <v>3263</v>
      </c>
      <c r="I1747" s="90">
        <v>8800042562023</v>
      </c>
      <c r="J1747" s="91">
        <v>45208</v>
      </c>
      <c r="K1747" s="92">
        <v>1</v>
      </c>
      <c r="L1747" s="93"/>
    </row>
    <row r="1748" spans="1:12" ht="15.75" customHeight="1">
      <c r="A1748" s="75">
        <v>1745</v>
      </c>
      <c r="B1748" s="94" t="s">
        <v>23</v>
      </c>
      <c r="C1748" s="95" t="s">
        <v>7641</v>
      </c>
      <c r="D1748" s="96" t="s">
        <v>7642</v>
      </c>
      <c r="E1748" s="97"/>
      <c r="F1748" s="97"/>
      <c r="G1748" s="98" t="s">
        <v>7496</v>
      </c>
      <c r="H1748" s="98" t="s">
        <v>3263</v>
      </c>
      <c r="I1748" s="103">
        <v>8800043302023</v>
      </c>
      <c r="J1748" s="100">
        <v>45210</v>
      </c>
      <c r="K1748" s="82">
        <v>1</v>
      </c>
      <c r="L1748" s="116"/>
    </row>
    <row r="1749" spans="1:12" ht="15.75" customHeight="1">
      <c r="A1749" s="84">
        <v>1746</v>
      </c>
      <c r="B1749" s="85" t="s">
        <v>23</v>
      </c>
      <c r="C1749" s="86" t="s">
        <v>7575</v>
      </c>
      <c r="D1749" s="87" t="s">
        <v>7576</v>
      </c>
      <c r="E1749" s="88"/>
      <c r="F1749" s="88"/>
      <c r="G1749" s="89" t="s">
        <v>7496</v>
      </c>
      <c r="H1749" s="89" t="s">
        <v>3263</v>
      </c>
      <c r="I1749" s="104" t="s">
        <v>10625</v>
      </c>
      <c r="J1749" s="91">
        <v>45208</v>
      </c>
      <c r="K1749" s="85">
        <v>1</v>
      </c>
      <c r="L1749" s="93"/>
    </row>
    <row r="1750" spans="1:12" ht="15.75" customHeight="1">
      <c r="A1750" s="75">
        <v>1747</v>
      </c>
      <c r="B1750" s="94" t="s">
        <v>23</v>
      </c>
      <c r="C1750" s="95" t="s">
        <v>3217</v>
      </c>
      <c r="D1750" s="96" t="s">
        <v>3218</v>
      </c>
      <c r="E1750" s="149"/>
      <c r="F1750" s="149"/>
      <c r="G1750" s="98" t="s">
        <v>3215</v>
      </c>
      <c r="H1750" s="98" t="s">
        <v>3216</v>
      </c>
      <c r="I1750" s="99" t="s">
        <v>10626</v>
      </c>
      <c r="J1750" s="100">
        <v>45118</v>
      </c>
      <c r="K1750" s="94">
        <v>1</v>
      </c>
      <c r="L1750" s="116"/>
    </row>
    <row r="1751" spans="1:12" ht="15.75" customHeight="1">
      <c r="A1751" s="84">
        <v>1748</v>
      </c>
      <c r="B1751" s="85" t="s">
        <v>23</v>
      </c>
      <c r="C1751" s="86" t="s">
        <v>4623</v>
      </c>
      <c r="D1751" s="87" t="s">
        <v>4624</v>
      </c>
      <c r="E1751" s="88"/>
      <c r="F1751" s="88"/>
      <c r="G1751" s="89" t="s">
        <v>4425</v>
      </c>
      <c r="H1751" s="89" t="s">
        <v>3263</v>
      </c>
      <c r="I1751" s="90">
        <v>8800018802023</v>
      </c>
      <c r="J1751" s="91">
        <v>45140</v>
      </c>
      <c r="K1751" s="92">
        <v>1</v>
      </c>
      <c r="L1751" s="93"/>
    </row>
    <row r="1752" spans="1:12" ht="15.75" customHeight="1">
      <c r="A1752" s="75">
        <v>1749</v>
      </c>
      <c r="B1752" s="94" t="s">
        <v>23</v>
      </c>
      <c r="C1752" s="95" t="s">
        <v>4982</v>
      </c>
      <c r="D1752" s="96" t="s">
        <v>4624</v>
      </c>
      <c r="E1752" s="97"/>
      <c r="F1752" s="97"/>
      <c r="G1752" s="98" t="s">
        <v>4425</v>
      </c>
      <c r="H1752" s="98" t="s">
        <v>3263</v>
      </c>
      <c r="I1752" s="103">
        <v>8800021622023</v>
      </c>
      <c r="J1752" s="100">
        <v>45145</v>
      </c>
      <c r="K1752" s="82">
        <v>1</v>
      </c>
      <c r="L1752" s="116"/>
    </row>
    <row r="1753" spans="1:12" ht="15.75" customHeight="1">
      <c r="A1753" s="84">
        <v>1750</v>
      </c>
      <c r="B1753" s="85" t="s">
        <v>23</v>
      </c>
      <c r="C1753" s="86" t="s">
        <v>7543</v>
      </c>
      <c r="D1753" s="87" t="s">
        <v>7544</v>
      </c>
      <c r="E1753" s="88"/>
      <c r="F1753" s="88"/>
      <c r="G1753" s="89" t="s">
        <v>7545</v>
      </c>
      <c r="H1753" s="89" t="s">
        <v>3263</v>
      </c>
      <c r="I1753" s="90">
        <v>8800042402023</v>
      </c>
      <c r="J1753" s="91">
        <v>45205</v>
      </c>
      <c r="K1753" s="92">
        <v>1</v>
      </c>
      <c r="L1753" s="93"/>
    </row>
    <row r="1754" spans="1:12" ht="15.75" customHeight="1">
      <c r="A1754" s="75">
        <v>1751</v>
      </c>
      <c r="B1754" s="94" t="s">
        <v>23</v>
      </c>
      <c r="C1754" s="95" t="s">
        <v>7215</v>
      </c>
      <c r="D1754" s="96" t="s">
        <v>7213</v>
      </c>
      <c r="E1754" s="97"/>
      <c r="F1754" s="97"/>
      <c r="G1754" s="98" t="s">
        <v>7214</v>
      </c>
      <c r="H1754" s="98" t="s">
        <v>3263</v>
      </c>
      <c r="I1754" s="103">
        <v>8800039862023</v>
      </c>
      <c r="J1754" s="100">
        <v>45197</v>
      </c>
      <c r="K1754" s="82">
        <v>1</v>
      </c>
      <c r="L1754" s="116"/>
    </row>
    <row r="1755" spans="1:12" ht="15.75" customHeight="1">
      <c r="A1755" s="84">
        <v>1752</v>
      </c>
      <c r="B1755" s="85" t="s">
        <v>23</v>
      </c>
      <c r="C1755" s="86" t="s">
        <v>7212</v>
      </c>
      <c r="D1755" s="87" t="s">
        <v>7213</v>
      </c>
      <c r="E1755" s="88"/>
      <c r="F1755" s="88"/>
      <c r="G1755" s="89" t="s">
        <v>7214</v>
      </c>
      <c r="H1755" s="89" t="s">
        <v>3263</v>
      </c>
      <c r="I1755" s="90">
        <v>8800039812023</v>
      </c>
      <c r="J1755" s="91">
        <v>45197</v>
      </c>
      <c r="K1755" s="92">
        <v>1</v>
      </c>
      <c r="L1755" s="93"/>
    </row>
    <row r="1756" spans="1:12" ht="15.75" customHeight="1">
      <c r="A1756" s="75">
        <v>1753</v>
      </c>
      <c r="B1756" s="94" t="s">
        <v>23</v>
      </c>
      <c r="C1756" s="95" t="s">
        <v>6443</v>
      </c>
      <c r="D1756" s="96" t="s">
        <v>6444</v>
      </c>
      <c r="E1756" s="97"/>
      <c r="F1756" s="97"/>
      <c r="G1756" s="98" t="s">
        <v>6445</v>
      </c>
      <c r="H1756" s="98" t="s">
        <v>3776</v>
      </c>
      <c r="I1756" s="103">
        <v>8800032372023</v>
      </c>
      <c r="J1756" s="100">
        <v>45175</v>
      </c>
      <c r="K1756" s="82">
        <v>1</v>
      </c>
      <c r="L1756" s="116"/>
    </row>
    <row r="1757" spans="1:12" ht="15.75" customHeight="1">
      <c r="A1757" s="84">
        <v>1754</v>
      </c>
      <c r="B1757" s="85" t="s">
        <v>23</v>
      </c>
      <c r="C1757" s="86" t="s">
        <v>6251</v>
      </c>
      <c r="D1757" s="87" t="s">
        <v>6252</v>
      </c>
      <c r="E1757" s="88"/>
      <c r="F1757" s="88"/>
      <c r="G1757" s="89" t="s">
        <v>6253</v>
      </c>
      <c r="H1757" s="89" t="s">
        <v>3263</v>
      </c>
      <c r="I1757" s="104" t="s">
        <v>10627</v>
      </c>
      <c r="J1757" s="91">
        <v>45170</v>
      </c>
      <c r="K1757" s="85">
        <v>1</v>
      </c>
      <c r="L1757" s="93"/>
    </row>
    <row r="1758" spans="1:12" ht="15.75" customHeight="1">
      <c r="A1758" s="75">
        <v>1755</v>
      </c>
      <c r="B1758" s="94" t="s">
        <v>23</v>
      </c>
      <c r="C1758" s="95" t="s">
        <v>7577</v>
      </c>
      <c r="D1758" s="96" t="s">
        <v>7578</v>
      </c>
      <c r="E1758" s="149"/>
      <c r="F1758" s="149"/>
      <c r="G1758" s="98" t="s">
        <v>7496</v>
      </c>
      <c r="H1758" s="98" t="s">
        <v>3263</v>
      </c>
      <c r="I1758" s="99" t="s">
        <v>10628</v>
      </c>
      <c r="J1758" s="100">
        <v>45208</v>
      </c>
      <c r="K1758" s="94">
        <v>1</v>
      </c>
      <c r="L1758" s="116"/>
    </row>
    <row r="1759" spans="1:12" ht="15.75" customHeight="1">
      <c r="A1759" s="84">
        <v>1756</v>
      </c>
      <c r="B1759" s="85" t="s">
        <v>23</v>
      </c>
      <c r="C1759" s="86" t="s">
        <v>7643</v>
      </c>
      <c r="D1759" s="87" t="s">
        <v>7644</v>
      </c>
      <c r="E1759" s="88"/>
      <c r="F1759" s="88"/>
      <c r="G1759" s="89" t="s">
        <v>7608</v>
      </c>
      <c r="H1759" s="89" t="s">
        <v>3263</v>
      </c>
      <c r="I1759" s="90">
        <v>8800043362023</v>
      </c>
      <c r="J1759" s="91">
        <v>45210</v>
      </c>
      <c r="K1759" s="92">
        <v>1</v>
      </c>
      <c r="L1759" s="93"/>
    </row>
    <row r="1760" spans="1:12" ht="15.75" customHeight="1">
      <c r="A1760" s="75">
        <v>1757</v>
      </c>
      <c r="B1760" s="94" t="s">
        <v>23</v>
      </c>
      <c r="C1760" s="95" t="s">
        <v>7216</v>
      </c>
      <c r="D1760" s="96" t="s">
        <v>7217</v>
      </c>
      <c r="E1760" s="97"/>
      <c r="F1760" s="97"/>
      <c r="G1760" s="98" t="s">
        <v>7209</v>
      </c>
      <c r="H1760" s="98" t="s">
        <v>7210</v>
      </c>
      <c r="I1760" s="103">
        <v>8800039712023</v>
      </c>
      <c r="J1760" s="100">
        <v>45197</v>
      </c>
      <c r="K1760" s="82">
        <v>1</v>
      </c>
      <c r="L1760" s="116"/>
    </row>
    <row r="1761" spans="1:12" ht="15.75" customHeight="1">
      <c r="A1761" s="84">
        <v>1758</v>
      </c>
      <c r="B1761" s="85" t="s">
        <v>23</v>
      </c>
      <c r="C1761" s="86" t="s">
        <v>6323</v>
      </c>
      <c r="D1761" s="87" t="s">
        <v>6324</v>
      </c>
      <c r="E1761" s="88"/>
      <c r="F1761" s="88"/>
      <c r="G1761" s="89" t="s">
        <v>5629</v>
      </c>
      <c r="H1761" s="89" t="s">
        <v>3263</v>
      </c>
      <c r="I1761" s="90">
        <v>8800031762023</v>
      </c>
      <c r="J1761" s="91">
        <v>45173</v>
      </c>
      <c r="K1761" s="92">
        <v>1</v>
      </c>
      <c r="L1761" s="93"/>
    </row>
    <row r="1762" spans="1:12" ht="15.75" customHeight="1">
      <c r="A1762" s="75">
        <v>1759</v>
      </c>
      <c r="B1762" s="94" t="s">
        <v>23</v>
      </c>
      <c r="C1762" s="95" t="s">
        <v>6108</v>
      </c>
      <c r="D1762" s="96" t="s">
        <v>6109</v>
      </c>
      <c r="E1762" s="97"/>
      <c r="F1762" s="97"/>
      <c r="G1762" s="98" t="s">
        <v>2536</v>
      </c>
      <c r="H1762" s="98" t="s">
        <v>3263</v>
      </c>
      <c r="I1762" s="103">
        <v>8800030002023</v>
      </c>
      <c r="J1762" s="100">
        <v>45169</v>
      </c>
      <c r="K1762" s="82">
        <v>1</v>
      </c>
      <c r="L1762" s="116"/>
    </row>
    <row r="1763" spans="1:12" ht="15.75" customHeight="1">
      <c r="A1763" s="84">
        <v>1760</v>
      </c>
      <c r="B1763" s="85" t="s">
        <v>23</v>
      </c>
      <c r="C1763" s="86" t="s">
        <v>7606</v>
      </c>
      <c r="D1763" s="87" t="s">
        <v>7607</v>
      </c>
      <c r="E1763" s="88"/>
      <c r="F1763" s="88"/>
      <c r="G1763" s="89" t="s">
        <v>7608</v>
      </c>
      <c r="H1763" s="89" t="s">
        <v>3263</v>
      </c>
      <c r="I1763" s="90">
        <v>8800043072023</v>
      </c>
      <c r="J1763" s="91">
        <v>45209</v>
      </c>
      <c r="K1763" s="92">
        <v>1</v>
      </c>
      <c r="L1763" s="93"/>
    </row>
    <row r="1764" spans="1:12" ht="15.75" customHeight="1">
      <c r="A1764" s="75">
        <v>1761</v>
      </c>
      <c r="B1764" s="94" t="s">
        <v>23</v>
      </c>
      <c r="C1764" s="95" t="s">
        <v>7108</v>
      </c>
      <c r="D1764" s="96" t="s">
        <v>7109</v>
      </c>
      <c r="E1764" s="97"/>
      <c r="F1764" s="97"/>
      <c r="G1764" s="98" t="s">
        <v>3262</v>
      </c>
      <c r="H1764" s="98" t="s">
        <v>3263</v>
      </c>
      <c r="I1764" s="103">
        <v>8800039212023</v>
      </c>
      <c r="J1764" s="100">
        <v>45196</v>
      </c>
      <c r="K1764" s="82">
        <v>1</v>
      </c>
      <c r="L1764" s="116"/>
    </row>
    <row r="1765" spans="1:12" ht="15.75" customHeight="1">
      <c r="A1765" s="84">
        <v>1762</v>
      </c>
      <c r="B1765" s="85" t="s">
        <v>23</v>
      </c>
      <c r="C1765" s="86" t="s">
        <v>7110</v>
      </c>
      <c r="D1765" s="87" t="s">
        <v>7109</v>
      </c>
      <c r="E1765" s="88"/>
      <c r="F1765" s="88"/>
      <c r="G1765" s="89" t="s">
        <v>3262</v>
      </c>
      <c r="H1765" s="89" t="s">
        <v>3263</v>
      </c>
      <c r="I1765" s="104" t="s">
        <v>10629</v>
      </c>
      <c r="J1765" s="91">
        <v>45196</v>
      </c>
      <c r="K1765" s="85">
        <v>1</v>
      </c>
      <c r="L1765" s="93"/>
    </row>
    <row r="1766" spans="1:12" ht="15.75" customHeight="1">
      <c r="A1766" s="75">
        <v>1763</v>
      </c>
      <c r="B1766" s="94" t="s">
        <v>23</v>
      </c>
      <c r="C1766" s="95" t="s">
        <v>7579</v>
      </c>
      <c r="D1766" s="96" t="s">
        <v>7580</v>
      </c>
      <c r="E1766" s="149"/>
      <c r="F1766" s="149"/>
      <c r="G1766" s="98" t="s">
        <v>7496</v>
      </c>
      <c r="H1766" s="98" t="s">
        <v>3263</v>
      </c>
      <c r="I1766" s="99" t="s">
        <v>10630</v>
      </c>
      <c r="J1766" s="100">
        <v>45208</v>
      </c>
      <c r="K1766" s="94">
        <v>1</v>
      </c>
      <c r="L1766" s="116"/>
    </row>
    <row r="1767" spans="1:12" ht="15.75" customHeight="1">
      <c r="A1767" s="84">
        <v>1764</v>
      </c>
      <c r="B1767" s="85" t="s">
        <v>23</v>
      </c>
      <c r="C1767" s="86" t="s">
        <v>7675</v>
      </c>
      <c r="D1767" s="87" t="s">
        <v>7676</v>
      </c>
      <c r="E1767" s="88"/>
      <c r="F1767" s="88"/>
      <c r="G1767" s="89" t="s">
        <v>7608</v>
      </c>
      <c r="H1767" s="89" t="s">
        <v>3263</v>
      </c>
      <c r="I1767" s="90">
        <v>8800043612023</v>
      </c>
      <c r="J1767" s="91">
        <v>45211</v>
      </c>
      <c r="K1767" s="92">
        <v>1</v>
      </c>
      <c r="L1767" s="93"/>
    </row>
    <row r="1768" spans="1:12" ht="15.75" customHeight="1">
      <c r="A1768" s="75">
        <v>1765</v>
      </c>
      <c r="B1768" s="94" t="s">
        <v>23</v>
      </c>
      <c r="C1768" s="95" t="s">
        <v>7738</v>
      </c>
      <c r="D1768" s="96" t="s">
        <v>7739</v>
      </c>
      <c r="E1768" s="97"/>
      <c r="F1768" s="97"/>
      <c r="G1768" s="98" t="s">
        <v>7608</v>
      </c>
      <c r="H1768" s="98" t="s">
        <v>7740</v>
      </c>
      <c r="I1768" s="103">
        <v>8800044032023</v>
      </c>
      <c r="J1768" s="100">
        <v>45215</v>
      </c>
      <c r="K1768" s="82">
        <v>1</v>
      </c>
      <c r="L1768" s="116"/>
    </row>
    <row r="1769" spans="1:12" ht="15.75" customHeight="1">
      <c r="A1769" s="84">
        <v>1766</v>
      </c>
      <c r="B1769" s="85" t="s">
        <v>23</v>
      </c>
      <c r="C1769" s="86" t="s">
        <v>7609</v>
      </c>
      <c r="D1769" s="87" t="s">
        <v>7610</v>
      </c>
      <c r="E1769" s="88"/>
      <c r="F1769" s="88"/>
      <c r="G1769" s="89" t="s">
        <v>7608</v>
      </c>
      <c r="H1769" s="89" t="s">
        <v>3263</v>
      </c>
      <c r="I1769" s="90">
        <v>8800042832023</v>
      </c>
      <c r="J1769" s="91">
        <v>45209</v>
      </c>
      <c r="K1769" s="92">
        <v>1</v>
      </c>
      <c r="L1769" s="93"/>
    </row>
    <row r="1770" spans="1:12" ht="15.75" customHeight="1">
      <c r="A1770" s="75">
        <v>1767</v>
      </c>
      <c r="B1770" s="94" t="s">
        <v>23</v>
      </c>
      <c r="C1770" s="95" t="s">
        <v>7645</v>
      </c>
      <c r="D1770" s="96" t="s">
        <v>7646</v>
      </c>
      <c r="E1770" s="97"/>
      <c r="F1770" s="97"/>
      <c r="G1770" s="98" t="s">
        <v>7608</v>
      </c>
      <c r="H1770" s="98" t="s">
        <v>3263</v>
      </c>
      <c r="I1770" s="103">
        <v>8800043342023</v>
      </c>
      <c r="J1770" s="100">
        <v>45210</v>
      </c>
      <c r="K1770" s="82">
        <v>1</v>
      </c>
      <c r="L1770" s="116"/>
    </row>
    <row r="1771" spans="1:12" ht="15.75" customHeight="1">
      <c r="A1771" s="84">
        <v>1768</v>
      </c>
      <c r="B1771" s="85" t="s">
        <v>23</v>
      </c>
      <c r="C1771" s="86" t="s">
        <v>7581</v>
      </c>
      <c r="D1771" s="87" t="s">
        <v>7582</v>
      </c>
      <c r="E1771" s="88"/>
      <c r="F1771" s="88"/>
      <c r="G1771" s="89" t="s">
        <v>7496</v>
      </c>
      <c r="H1771" s="89" t="s">
        <v>3263</v>
      </c>
      <c r="I1771" s="90">
        <v>8800042672023</v>
      </c>
      <c r="J1771" s="91">
        <v>45208</v>
      </c>
      <c r="K1771" s="92">
        <v>1</v>
      </c>
      <c r="L1771" s="93"/>
    </row>
    <row r="1772" spans="1:12" ht="15.75" customHeight="1">
      <c r="A1772" s="75">
        <v>1769</v>
      </c>
      <c r="B1772" s="94" t="s">
        <v>23</v>
      </c>
      <c r="C1772" s="95" t="s">
        <v>7611</v>
      </c>
      <c r="D1772" s="96" t="s">
        <v>7612</v>
      </c>
      <c r="E1772" s="97"/>
      <c r="F1772" s="97"/>
      <c r="G1772" s="98" t="s">
        <v>7608</v>
      </c>
      <c r="H1772" s="98" t="s">
        <v>3263</v>
      </c>
      <c r="I1772" s="103">
        <v>8800042912023</v>
      </c>
      <c r="J1772" s="100">
        <v>45209</v>
      </c>
      <c r="K1772" s="82">
        <v>1</v>
      </c>
      <c r="L1772" s="116"/>
    </row>
    <row r="1773" spans="1:12" ht="15.75" customHeight="1">
      <c r="A1773" s="84">
        <v>1770</v>
      </c>
      <c r="B1773" s="85" t="s">
        <v>23</v>
      </c>
      <c r="C1773" s="86" t="s">
        <v>7647</v>
      </c>
      <c r="D1773" s="87" t="s">
        <v>7648</v>
      </c>
      <c r="E1773" s="88"/>
      <c r="F1773" s="88"/>
      <c r="G1773" s="89" t="s">
        <v>7496</v>
      </c>
      <c r="H1773" s="89" t="s">
        <v>3263</v>
      </c>
      <c r="I1773" s="104" t="s">
        <v>10631</v>
      </c>
      <c r="J1773" s="91">
        <v>45210</v>
      </c>
      <c r="K1773" s="85">
        <v>1</v>
      </c>
      <c r="L1773" s="93"/>
    </row>
    <row r="1774" spans="1:12" ht="15.75" customHeight="1">
      <c r="A1774" s="75">
        <v>1771</v>
      </c>
      <c r="B1774" s="94" t="s">
        <v>23</v>
      </c>
      <c r="C1774" s="95" t="s">
        <v>6446</v>
      </c>
      <c r="D1774" s="96" t="s">
        <v>6447</v>
      </c>
      <c r="E1774" s="149"/>
      <c r="F1774" s="149"/>
      <c r="G1774" s="98" t="s">
        <v>3262</v>
      </c>
      <c r="H1774" s="98" t="s">
        <v>3263</v>
      </c>
      <c r="I1774" s="99" t="s">
        <v>10632</v>
      </c>
      <c r="J1774" s="100">
        <v>45175</v>
      </c>
      <c r="K1774" s="94">
        <v>1</v>
      </c>
      <c r="L1774" s="116"/>
    </row>
    <row r="1775" spans="1:12" ht="15.75" customHeight="1">
      <c r="A1775" s="84">
        <v>1772</v>
      </c>
      <c r="B1775" s="85" t="s">
        <v>23</v>
      </c>
      <c r="C1775" s="86" t="s">
        <v>7649</v>
      </c>
      <c r="D1775" s="87" t="s">
        <v>7650</v>
      </c>
      <c r="E1775" s="88"/>
      <c r="F1775" s="88"/>
      <c r="G1775" s="89" t="s">
        <v>7608</v>
      </c>
      <c r="H1775" s="89" t="s">
        <v>7651</v>
      </c>
      <c r="I1775" s="90">
        <v>8800043142023</v>
      </c>
      <c r="J1775" s="91">
        <v>45210</v>
      </c>
      <c r="K1775" s="92">
        <v>1</v>
      </c>
      <c r="L1775" s="93"/>
    </row>
    <row r="1776" spans="1:12" ht="15.75" customHeight="1">
      <c r="A1776" s="75">
        <v>1773</v>
      </c>
      <c r="B1776" s="94" t="s">
        <v>23</v>
      </c>
      <c r="C1776" s="95" t="s">
        <v>7298</v>
      </c>
      <c r="D1776" s="96" t="s">
        <v>7299</v>
      </c>
      <c r="E1776" s="97"/>
      <c r="F1776" s="97"/>
      <c r="G1776" s="98" t="s">
        <v>7209</v>
      </c>
      <c r="H1776" s="98" t="s">
        <v>7210</v>
      </c>
      <c r="I1776" s="103">
        <v>8800040702023</v>
      </c>
      <c r="J1776" s="100">
        <v>45201</v>
      </c>
      <c r="K1776" s="82">
        <v>1</v>
      </c>
      <c r="L1776" s="116"/>
    </row>
    <row r="1777" spans="1:12" ht="15.75" customHeight="1">
      <c r="A1777" s="84">
        <v>1774</v>
      </c>
      <c r="B1777" s="85" t="s">
        <v>23</v>
      </c>
      <c r="C1777" s="86" t="s">
        <v>7030</v>
      </c>
      <c r="D1777" s="87" t="s">
        <v>7031</v>
      </c>
      <c r="E1777" s="88"/>
      <c r="F1777" s="88"/>
      <c r="G1777" s="89" t="s">
        <v>3262</v>
      </c>
      <c r="H1777" s="89" t="s">
        <v>3263</v>
      </c>
      <c r="I1777" s="90">
        <v>8800038382023</v>
      </c>
      <c r="J1777" s="91">
        <v>45194</v>
      </c>
      <c r="K1777" s="92">
        <v>1</v>
      </c>
      <c r="L1777" s="93"/>
    </row>
    <row r="1778" spans="1:12" ht="15.75" customHeight="1">
      <c r="A1778" s="75">
        <v>1775</v>
      </c>
      <c r="B1778" s="94" t="s">
        <v>23</v>
      </c>
      <c r="C1778" s="95" t="s">
        <v>7753</v>
      </c>
      <c r="D1778" s="96" t="s">
        <v>7752</v>
      </c>
      <c r="E1778" s="97"/>
      <c r="F1778" s="97"/>
      <c r="G1778" s="98" t="s">
        <v>7496</v>
      </c>
      <c r="H1778" s="98" t="s">
        <v>3263</v>
      </c>
      <c r="I1778" s="103">
        <v>8800044322023</v>
      </c>
      <c r="J1778" s="100">
        <v>45217</v>
      </c>
      <c r="K1778" s="82">
        <v>1</v>
      </c>
      <c r="L1778" s="116"/>
    </row>
    <row r="1779" spans="1:12" ht="15.75" customHeight="1">
      <c r="A1779" s="84">
        <v>1776</v>
      </c>
      <c r="B1779" s="85" t="s">
        <v>23</v>
      </c>
      <c r="C1779" s="86" t="s">
        <v>7751</v>
      </c>
      <c r="D1779" s="87" t="s">
        <v>7752</v>
      </c>
      <c r="E1779" s="88"/>
      <c r="F1779" s="88"/>
      <c r="G1779" s="89" t="s">
        <v>7496</v>
      </c>
      <c r="H1779" s="89" t="s">
        <v>3263</v>
      </c>
      <c r="I1779" s="90">
        <v>8800044312023</v>
      </c>
      <c r="J1779" s="91">
        <v>45217</v>
      </c>
      <c r="K1779" s="92">
        <v>1</v>
      </c>
      <c r="L1779" s="93"/>
    </row>
    <row r="1780" spans="1:12" ht="15.75" customHeight="1">
      <c r="A1780" s="75">
        <v>1777</v>
      </c>
      <c r="B1780" s="94" t="s">
        <v>23</v>
      </c>
      <c r="C1780" s="95" t="s">
        <v>7446</v>
      </c>
      <c r="D1780" s="96" t="s">
        <v>7447</v>
      </c>
      <c r="E1780" s="97"/>
      <c r="F1780" s="97"/>
      <c r="G1780" s="98" t="s">
        <v>3262</v>
      </c>
      <c r="H1780" s="98" t="s">
        <v>3263</v>
      </c>
      <c r="I1780" s="103">
        <v>8800041652023</v>
      </c>
      <c r="J1780" s="100">
        <v>45203</v>
      </c>
      <c r="K1780" s="82">
        <v>1</v>
      </c>
      <c r="L1780" s="116"/>
    </row>
    <row r="1781" spans="1:12" ht="15.75" customHeight="1">
      <c r="A1781" s="84">
        <v>1778</v>
      </c>
      <c r="B1781" s="85" t="s">
        <v>23</v>
      </c>
      <c r="C1781" s="86" t="s">
        <v>7652</v>
      </c>
      <c r="D1781" s="87" t="s">
        <v>7653</v>
      </c>
      <c r="E1781" s="88"/>
      <c r="F1781" s="88"/>
      <c r="G1781" s="89" t="s">
        <v>7496</v>
      </c>
      <c r="H1781" s="89" t="s">
        <v>3263</v>
      </c>
      <c r="I1781" s="104" t="s">
        <v>10633</v>
      </c>
      <c r="J1781" s="91">
        <v>45210</v>
      </c>
      <c r="K1781" s="85">
        <v>1</v>
      </c>
      <c r="L1781" s="93"/>
    </row>
    <row r="1782" spans="1:12" ht="15.75" customHeight="1">
      <c r="A1782" s="75">
        <v>1779</v>
      </c>
      <c r="B1782" s="94" t="s">
        <v>23</v>
      </c>
      <c r="C1782" s="95" t="s">
        <v>7677</v>
      </c>
      <c r="D1782" s="96" t="s">
        <v>7678</v>
      </c>
      <c r="E1782" s="149"/>
      <c r="F1782" s="149"/>
      <c r="G1782" s="98" t="s">
        <v>7496</v>
      </c>
      <c r="H1782" s="98" t="s">
        <v>3263</v>
      </c>
      <c r="I1782" s="99" t="s">
        <v>10634</v>
      </c>
      <c r="J1782" s="100">
        <v>45211</v>
      </c>
      <c r="K1782" s="94">
        <v>1</v>
      </c>
      <c r="L1782" s="116"/>
    </row>
    <row r="1783" spans="1:12" ht="15.75" customHeight="1">
      <c r="A1783" s="84">
        <v>1780</v>
      </c>
      <c r="B1783" s="85" t="s">
        <v>23</v>
      </c>
      <c r="C1783" s="86" t="s">
        <v>7654</v>
      </c>
      <c r="D1783" s="87" t="s">
        <v>7655</v>
      </c>
      <c r="E1783" s="88"/>
      <c r="F1783" s="88"/>
      <c r="G1783" s="89" t="s">
        <v>7496</v>
      </c>
      <c r="H1783" s="89" t="s">
        <v>3263</v>
      </c>
      <c r="I1783" s="90">
        <v>8800043112023</v>
      </c>
      <c r="J1783" s="91">
        <v>45210</v>
      </c>
      <c r="K1783" s="92">
        <v>1</v>
      </c>
      <c r="L1783" s="93"/>
    </row>
    <row r="1784" spans="1:12" ht="15.75" customHeight="1">
      <c r="A1784" s="75">
        <v>1781</v>
      </c>
      <c r="B1784" s="94" t="s">
        <v>23</v>
      </c>
      <c r="C1784" s="95" t="s">
        <v>7656</v>
      </c>
      <c r="D1784" s="96" t="s">
        <v>7657</v>
      </c>
      <c r="E1784" s="97"/>
      <c r="F1784" s="97"/>
      <c r="G1784" s="98" t="s">
        <v>7496</v>
      </c>
      <c r="H1784" s="98" t="s">
        <v>3263</v>
      </c>
      <c r="I1784" s="103">
        <v>8800043132023</v>
      </c>
      <c r="J1784" s="100">
        <v>45210</v>
      </c>
      <c r="K1784" s="82">
        <v>1</v>
      </c>
      <c r="L1784" s="116"/>
    </row>
    <row r="1785" spans="1:12" ht="15.75" customHeight="1">
      <c r="A1785" s="84">
        <v>1782</v>
      </c>
      <c r="B1785" s="85" t="s">
        <v>23</v>
      </c>
      <c r="C1785" s="86" t="s">
        <v>4625</v>
      </c>
      <c r="D1785" s="87" t="s">
        <v>4626</v>
      </c>
      <c r="E1785" s="88"/>
      <c r="F1785" s="88"/>
      <c r="G1785" s="89" t="s">
        <v>4171</v>
      </c>
      <c r="H1785" s="89" t="s">
        <v>3263</v>
      </c>
      <c r="I1785" s="90">
        <v>8800018832023</v>
      </c>
      <c r="J1785" s="91">
        <v>45140</v>
      </c>
      <c r="K1785" s="92">
        <v>1</v>
      </c>
      <c r="L1785" s="93"/>
    </row>
    <row r="1786" spans="1:12" ht="15.75" customHeight="1">
      <c r="A1786" s="75">
        <v>1783</v>
      </c>
      <c r="B1786" s="94" t="s">
        <v>23</v>
      </c>
      <c r="C1786" s="95" t="s">
        <v>4172</v>
      </c>
      <c r="D1786" s="96" t="s">
        <v>4173</v>
      </c>
      <c r="E1786" s="97"/>
      <c r="F1786" s="97"/>
      <c r="G1786" s="98" t="s">
        <v>3215</v>
      </c>
      <c r="H1786" s="98" t="s">
        <v>3216</v>
      </c>
      <c r="I1786" s="103">
        <v>8800016192023</v>
      </c>
      <c r="J1786" s="100">
        <v>45135</v>
      </c>
      <c r="K1786" s="82">
        <v>1</v>
      </c>
      <c r="L1786" s="116"/>
    </row>
    <row r="1787" spans="1:12" ht="15.75" customHeight="1">
      <c r="A1787" s="84">
        <v>1784</v>
      </c>
      <c r="B1787" s="85" t="s">
        <v>23</v>
      </c>
      <c r="C1787" s="86" t="s">
        <v>7679</v>
      </c>
      <c r="D1787" s="87" t="s">
        <v>7680</v>
      </c>
      <c r="E1787" s="88"/>
      <c r="F1787" s="88"/>
      <c r="G1787" s="89" t="s">
        <v>7496</v>
      </c>
      <c r="H1787" s="89" t="s">
        <v>3263</v>
      </c>
      <c r="I1787" s="90">
        <v>8800043512023</v>
      </c>
      <c r="J1787" s="91">
        <v>45211</v>
      </c>
      <c r="K1787" s="92">
        <v>1</v>
      </c>
      <c r="L1787" s="93"/>
    </row>
    <row r="1788" spans="1:12" ht="15.75" customHeight="1">
      <c r="A1788" s="75">
        <v>1785</v>
      </c>
      <c r="B1788" s="94" t="s">
        <v>23</v>
      </c>
      <c r="C1788" s="95" t="s">
        <v>7681</v>
      </c>
      <c r="D1788" s="96" t="s">
        <v>7682</v>
      </c>
      <c r="E1788" s="97"/>
      <c r="F1788" s="97"/>
      <c r="G1788" s="98" t="s">
        <v>7496</v>
      </c>
      <c r="H1788" s="98" t="s">
        <v>3263</v>
      </c>
      <c r="I1788" s="103">
        <v>8800043462023</v>
      </c>
      <c r="J1788" s="100">
        <v>45211</v>
      </c>
      <c r="K1788" s="82">
        <v>1</v>
      </c>
      <c r="L1788" s="116"/>
    </row>
    <row r="1789" spans="1:12" ht="15.75" customHeight="1">
      <c r="A1789" s="84">
        <v>1786</v>
      </c>
      <c r="B1789" s="85" t="s">
        <v>2548</v>
      </c>
      <c r="C1789" s="86" t="s">
        <v>7613</v>
      </c>
      <c r="D1789" s="87" t="s">
        <v>7502</v>
      </c>
      <c r="E1789" s="88"/>
      <c r="F1789" s="88" t="s">
        <v>10635</v>
      </c>
      <c r="G1789" s="89" t="s">
        <v>7503</v>
      </c>
      <c r="H1789" s="89" t="s">
        <v>4541</v>
      </c>
      <c r="I1789" s="104" t="s">
        <v>10636</v>
      </c>
      <c r="J1789" s="91">
        <v>45209</v>
      </c>
      <c r="K1789" s="85">
        <v>1</v>
      </c>
      <c r="L1789" s="93"/>
    </row>
    <row r="1790" spans="1:12" ht="15.75" customHeight="1">
      <c r="A1790" s="75">
        <v>1787</v>
      </c>
      <c r="B1790" s="94" t="s">
        <v>2548</v>
      </c>
      <c r="C1790" s="95" t="s">
        <v>7857</v>
      </c>
      <c r="D1790" s="96" t="s">
        <v>7858</v>
      </c>
      <c r="E1790" s="149"/>
      <c r="F1790" s="149" t="s">
        <v>10637</v>
      </c>
      <c r="G1790" s="98" t="s">
        <v>4991</v>
      </c>
      <c r="H1790" s="98" t="s">
        <v>3996</v>
      </c>
      <c r="I1790" s="99" t="s">
        <v>10638</v>
      </c>
      <c r="J1790" s="100">
        <v>45226</v>
      </c>
      <c r="K1790" s="94">
        <v>1</v>
      </c>
      <c r="L1790" s="116">
        <v>2025</v>
      </c>
    </row>
    <row r="1791" spans="1:12" ht="15.75" customHeight="1">
      <c r="A1791" s="84">
        <v>1788</v>
      </c>
      <c r="B1791" s="85" t="s">
        <v>2548</v>
      </c>
      <c r="C1791" s="86" t="s">
        <v>7501</v>
      </c>
      <c r="D1791" s="87" t="s">
        <v>7502</v>
      </c>
      <c r="E1791" s="88"/>
      <c r="F1791" s="88" t="s">
        <v>10639</v>
      </c>
      <c r="G1791" s="89" t="s">
        <v>7503</v>
      </c>
      <c r="H1791" s="89" t="s">
        <v>4541</v>
      </c>
      <c r="I1791" s="90">
        <v>8800041872023</v>
      </c>
      <c r="J1791" s="91">
        <v>45204</v>
      </c>
      <c r="K1791" s="92">
        <v>1</v>
      </c>
      <c r="L1791" s="93"/>
    </row>
    <row r="1792" spans="1:12" ht="15.75" customHeight="1">
      <c r="A1792" s="75">
        <v>1789</v>
      </c>
      <c r="B1792" s="94" t="s">
        <v>2548</v>
      </c>
      <c r="C1792" s="95" t="s">
        <v>5482</v>
      </c>
      <c r="D1792" s="96" t="s">
        <v>3994</v>
      </c>
      <c r="E1792" s="97"/>
      <c r="F1792" s="97" t="s">
        <v>10640</v>
      </c>
      <c r="G1792" s="98" t="s">
        <v>4182</v>
      </c>
      <c r="H1792" s="98" t="s">
        <v>3996</v>
      </c>
      <c r="I1792" s="103">
        <v>8800025112023</v>
      </c>
      <c r="J1792" s="100">
        <v>45154</v>
      </c>
      <c r="K1792" s="82">
        <v>1</v>
      </c>
      <c r="L1792" s="116">
        <v>2024</v>
      </c>
    </row>
    <row r="1793" spans="1:12" ht="15.75" customHeight="1">
      <c r="A1793" s="84">
        <v>1790</v>
      </c>
      <c r="B1793" s="85" t="s">
        <v>2548</v>
      </c>
      <c r="C1793" s="86" t="s">
        <v>4061</v>
      </c>
      <c r="D1793" s="87" t="s">
        <v>4051</v>
      </c>
      <c r="E1793" s="88"/>
      <c r="F1793" s="88" t="s">
        <v>10641</v>
      </c>
      <c r="G1793" s="89" t="s">
        <v>3995</v>
      </c>
      <c r="H1793" s="89" t="s">
        <v>3996</v>
      </c>
      <c r="I1793" s="90">
        <v>8800015672023</v>
      </c>
      <c r="J1793" s="91">
        <v>45134</v>
      </c>
      <c r="K1793" s="92">
        <v>1</v>
      </c>
      <c r="L1793" s="93">
        <v>2024</v>
      </c>
    </row>
    <row r="1794" spans="1:12" ht="15.75" customHeight="1">
      <c r="A1794" s="75">
        <v>1791</v>
      </c>
      <c r="B1794" s="94" t="s">
        <v>2548</v>
      </c>
      <c r="C1794" s="95" t="s">
        <v>5963</v>
      </c>
      <c r="D1794" s="96" t="s">
        <v>5964</v>
      </c>
      <c r="E1794" s="97"/>
      <c r="F1794" s="97" t="s">
        <v>10642</v>
      </c>
      <c r="G1794" s="98" t="s">
        <v>5962</v>
      </c>
      <c r="H1794" s="98" t="s">
        <v>4541</v>
      </c>
      <c r="I1794" s="103">
        <v>8800029112023</v>
      </c>
      <c r="J1794" s="100">
        <v>45166</v>
      </c>
      <c r="K1794" s="82">
        <v>1</v>
      </c>
      <c r="L1794" s="116">
        <v>2024</v>
      </c>
    </row>
    <row r="1795" spans="1:12" ht="15.75" customHeight="1">
      <c r="A1795" s="84">
        <v>1792</v>
      </c>
      <c r="B1795" s="85" t="s">
        <v>2548</v>
      </c>
      <c r="C1795" s="86" t="s">
        <v>6112</v>
      </c>
      <c r="D1795" s="87" t="s">
        <v>6113</v>
      </c>
      <c r="E1795" s="88"/>
      <c r="F1795" s="88" t="s">
        <v>10643</v>
      </c>
      <c r="G1795" s="89" t="s">
        <v>5176</v>
      </c>
      <c r="H1795" s="89" t="s">
        <v>4541</v>
      </c>
      <c r="I1795" s="90">
        <v>8800030232023</v>
      </c>
      <c r="J1795" s="91">
        <v>45169</v>
      </c>
      <c r="K1795" s="92">
        <v>1</v>
      </c>
      <c r="L1795" s="93">
        <v>2024</v>
      </c>
    </row>
    <row r="1796" spans="1:12" ht="15.75" customHeight="1">
      <c r="A1796" s="75">
        <v>1793</v>
      </c>
      <c r="B1796" s="94" t="s">
        <v>2548</v>
      </c>
      <c r="C1796" s="95" t="s">
        <v>5960</v>
      </c>
      <c r="D1796" s="96" t="s">
        <v>5961</v>
      </c>
      <c r="E1796" s="97"/>
      <c r="F1796" s="97" t="s">
        <v>10644</v>
      </c>
      <c r="G1796" s="98" t="s">
        <v>5962</v>
      </c>
      <c r="H1796" s="98" t="s">
        <v>4541</v>
      </c>
      <c r="I1796" s="103">
        <v>8800029132023</v>
      </c>
      <c r="J1796" s="100">
        <v>45166</v>
      </c>
      <c r="K1796" s="82">
        <v>1</v>
      </c>
      <c r="L1796" s="116">
        <v>2024</v>
      </c>
    </row>
    <row r="1797" spans="1:12" ht="15.75" customHeight="1">
      <c r="A1797" s="84">
        <v>1794</v>
      </c>
      <c r="B1797" s="85" t="s">
        <v>2548</v>
      </c>
      <c r="C1797" s="86" t="s">
        <v>6123</v>
      </c>
      <c r="D1797" s="87" t="s">
        <v>6124</v>
      </c>
      <c r="E1797" s="88"/>
      <c r="F1797" s="88" t="s">
        <v>10645</v>
      </c>
      <c r="G1797" s="89" t="s">
        <v>3995</v>
      </c>
      <c r="H1797" s="89" t="s">
        <v>3996</v>
      </c>
      <c r="I1797" s="104" t="s">
        <v>10646</v>
      </c>
      <c r="J1797" s="91">
        <v>45169</v>
      </c>
      <c r="K1797" s="85">
        <v>1</v>
      </c>
      <c r="L1797" s="93">
        <v>2024</v>
      </c>
    </row>
    <row r="1798" spans="1:12" ht="15.75" customHeight="1">
      <c r="A1798" s="75">
        <v>1795</v>
      </c>
      <c r="B1798" s="94" t="s">
        <v>2548</v>
      </c>
      <c r="C1798" s="95" t="s">
        <v>4801</v>
      </c>
      <c r="D1798" s="96" t="s">
        <v>4800</v>
      </c>
      <c r="E1798" s="149"/>
      <c r="F1798" s="149" t="s">
        <v>10647</v>
      </c>
      <c r="G1798" s="98" t="s">
        <v>4798</v>
      </c>
      <c r="H1798" s="98" t="s">
        <v>4544</v>
      </c>
      <c r="I1798" s="99" t="s">
        <v>10648</v>
      </c>
      <c r="J1798" s="100">
        <v>45141</v>
      </c>
      <c r="K1798" s="94">
        <v>1</v>
      </c>
      <c r="L1798" s="116">
        <v>2024</v>
      </c>
    </row>
    <row r="1799" spans="1:12" ht="15.75" customHeight="1">
      <c r="A1799" s="84">
        <v>1796</v>
      </c>
      <c r="B1799" s="85" t="s">
        <v>2548</v>
      </c>
      <c r="C1799" s="86" t="s">
        <v>4054</v>
      </c>
      <c r="D1799" s="87" t="s">
        <v>4055</v>
      </c>
      <c r="E1799" s="88"/>
      <c r="F1799" s="88" t="s">
        <v>10649</v>
      </c>
      <c r="G1799" s="89" t="s">
        <v>3995</v>
      </c>
      <c r="H1799" s="89" t="s">
        <v>3996</v>
      </c>
      <c r="I1799" s="90">
        <v>8800015992023</v>
      </c>
      <c r="J1799" s="91">
        <v>45134</v>
      </c>
      <c r="K1799" s="92">
        <v>1</v>
      </c>
      <c r="L1799" s="93">
        <v>2024</v>
      </c>
    </row>
    <row r="1800" spans="1:12" ht="15.75" customHeight="1">
      <c r="A1800" s="75">
        <v>1797</v>
      </c>
      <c r="B1800" s="94" t="s">
        <v>2548</v>
      </c>
      <c r="C1800" s="95" t="s">
        <v>4045</v>
      </c>
      <c r="D1800" s="96" t="s">
        <v>3994</v>
      </c>
      <c r="E1800" s="97"/>
      <c r="F1800" s="97" t="s">
        <v>10650</v>
      </c>
      <c r="G1800" s="98" t="s">
        <v>3995</v>
      </c>
      <c r="H1800" s="98" t="s">
        <v>3996</v>
      </c>
      <c r="I1800" s="103">
        <v>8800015972023</v>
      </c>
      <c r="J1800" s="100">
        <v>45134</v>
      </c>
      <c r="K1800" s="82">
        <v>1</v>
      </c>
      <c r="L1800" s="116">
        <v>2024</v>
      </c>
    </row>
    <row r="1801" spans="1:12" ht="15.75" customHeight="1">
      <c r="A1801" s="84">
        <v>1798</v>
      </c>
      <c r="B1801" s="85" t="s">
        <v>2548</v>
      </c>
      <c r="C1801" s="86" t="s">
        <v>6114</v>
      </c>
      <c r="D1801" s="87" t="s">
        <v>6115</v>
      </c>
      <c r="E1801" s="88"/>
      <c r="F1801" s="88" t="s">
        <v>10651</v>
      </c>
      <c r="G1801" s="89" t="s">
        <v>6116</v>
      </c>
      <c r="H1801" s="89" t="s">
        <v>6117</v>
      </c>
      <c r="I1801" s="90">
        <v>8800030242023</v>
      </c>
      <c r="J1801" s="91">
        <v>45169</v>
      </c>
      <c r="K1801" s="92">
        <v>1</v>
      </c>
      <c r="L1801" s="93">
        <v>2024</v>
      </c>
    </row>
    <row r="1802" spans="1:12" ht="15.75" customHeight="1">
      <c r="A1802" s="75">
        <v>1799</v>
      </c>
      <c r="B1802" s="94" t="s">
        <v>2548</v>
      </c>
      <c r="C1802" s="95" t="s">
        <v>5479</v>
      </c>
      <c r="D1802" s="96" t="s">
        <v>5478</v>
      </c>
      <c r="E1802" s="97"/>
      <c r="F1802" s="97" t="s">
        <v>10652</v>
      </c>
      <c r="G1802" s="98" t="s">
        <v>4182</v>
      </c>
      <c r="H1802" s="98" t="s">
        <v>3996</v>
      </c>
      <c r="I1802" s="103">
        <v>8800025082023</v>
      </c>
      <c r="J1802" s="100">
        <v>45154</v>
      </c>
      <c r="K1802" s="82">
        <v>1</v>
      </c>
      <c r="L1802" s="116">
        <v>2024</v>
      </c>
    </row>
    <row r="1803" spans="1:12" ht="15.75" customHeight="1">
      <c r="A1803" s="84">
        <v>1800</v>
      </c>
      <c r="B1803" s="85" t="s">
        <v>2548</v>
      </c>
      <c r="C1803" s="86" t="s">
        <v>4989</v>
      </c>
      <c r="D1803" s="87" t="s">
        <v>4990</v>
      </c>
      <c r="E1803" s="88"/>
      <c r="F1803" s="88" t="s">
        <v>10653</v>
      </c>
      <c r="G1803" s="89" t="s">
        <v>4991</v>
      </c>
      <c r="H1803" s="89" t="s">
        <v>3996</v>
      </c>
      <c r="I1803" s="90">
        <v>8800021762023</v>
      </c>
      <c r="J1803" s="91">
        <v>45145</v>
      </c>
      <c r="K1803" s="92">
        <v>1</v>
      </c>
      <c r="L1803" s="93">
        <v>2024</v>
      </c>
    </row>
    <row r="1804" spans="1:12" ht="15.75" customHeight="1">
      <c r="A1804" s="75">
        <v>1801</v>
      </c>
      <c r="B1804" s="94" t="s">
        <v>2548</v>
      </c>
      <c r="C1804" s="95" t="s">
        <v>5958</v>
      </c>
      <c r="D1804" s="96" t="s">
        <v>5959</v>
      </c>
      <c r="E1804" s="97"/>
      <c r="F1804" s="97" t="s">
        <v>10654</v>
      </c>
      <c r="G1804" s="98" t="s">
        <v>4798</v>
      </c>
      <c r="H1804" s="98" t="s">
        <v>4541</v>
      </c>
      <c r="I1804" s="103">
        <v>8800029122023</v>
      </c>
      <c r="J1804" s="100">
        <v>45166</v>
      </c>
      <c r="K1804" s="82">
        <v>1</v>
      </c>
      <c r="L1804" s="116">
        <v>2024</v>
      </c>
    </row>
    <row r="1805" spans="1:12" ht="15.75" customHeight="1">
      <c r="A1805" s="84">
        <v>1802</v>
      </c>
      <c r="B1805" s="85" t="s">
        <v>2548</v>
      </c>
      <c r="C1805" s="86" t="s">
        <v>5476</v>
      </c>
      <c r="D1805" s="87" t="s">
        <v>5475</v>
      </c>
      <c r="E1805" s="88"/>
      <c r="F1805" s="88" t="s">
        <v>10655</v>
      </c>
      <c r="G1805" s="89" t="s">
        <v>4182</v>
      </c>
      <c r="H1805" s="89" t="s">
        <v>3996</v>
      </c>
      <c r="I1805" s="104" t="s">
        <v>10656</v>
      </c>
      <c r="J1805" s="91">
        <v>45154</v>
      </c>
      <c r="K1805" s="85">
        <v>1</v>
      </c>
      <c r="L1805" s="93">
        <v>2024</v>
      </c>
    </row>
    <row r="1806" spans="1:12" ht="15.75" customHeight="1">
      <c r="A1806" s="75">
        <v>1803</v>
      </c>
      <c r="B1806" s="94" t="s">
        <v>2548</v>
      </c>
      <c r="C1806" s="95" t="s">
        <v>6127</v>
      </c>
      <c r="D1806" s="96" t="s">
        <v>6128</v>
      </c>
      <c r="E1806" s="149"/>
      <c r="F1806" s="149" t="s">
        <v>10657</v>
      </c>
      <c r="G1806" s="98" t="s">
        <v>6129</v>
      </c>
      <c r="H1806" s="98" t="s">
        <v>4541</v>
      </c>
      <c r="I1806" s="99" t="s">
        <v>10658</v>
      </c>
      <c r="J1806" s="100">
        <v>45169</v>
      </c>
      <c r="K1806" s="94">
        <v>1</v>
      </c>
      <c r="L1806" s="116">
        <v>2024</v>
      </c>
    </row>
    <row r="1807" spans="1:12" ht="15.75" customHeight="1">
      <c r="A1807" s="84">
        <v>1804</v>
      </c>
      <c r="B1807" s="85" t="s">
        <v>2548</v>
      </c>
      <c r="C1807" s="86" t="s">
        <v>6006</v>
      </c>
      <c r="D1807" s="87" t="s">
        <v>6007</v>
      </c>
      <c r="E1807" s="88"/>
      <c r="F1807" s="88" t="s">
        <v>10659</v>
      </c>
      <c r="G1807" s="89" t="s">
        <v>6008</v>
      </c>
      <c r="H1807" s="89" t="s">
        <v>4541</v>
      </c>
      <c r="I1807" s="90">
        <v>8800029252023</v>
      </c>
      <c r="J1807" s="91">
        <v>45167</v>
      </c>
      <c r="K1807" s="92">
        <v>1</v>
      </c>
      <c r="L1807" s="93">
        <v>2024</v>
      </c>
    </row>
    <row r="1808" spans="1:12" ht="15.75" customHeight="1">
      <c r="A1808" s="75">
        <v>1805</v>
      </c>
      <c r="B1808" s="94" t="s">
        <v>2548</v>
      </c>
      <c r="C1808" s="95" t="s">
        <v>5481</v>
      </c>
      <c r="D1808" s="96" t="s">
        <v>4051</v>
      </c>
      <c r="E1808" s="97"/>
      <c r="F1808" s="97" t="s">
        <v>10660</v>
      </c>
      <c r="G1808" s="98" t="s">
        <v>4182</v>
      </c>
      <c r="H1808" s="98" t="s">
        <v>3996</v>
      </c>
      <c r="I1808" s="103">
        <v>8800025102023</v>
      </c>
      <c r="J1808" s="100">
        <v>45154</v>
      </c>
      <c r="K1808" s="82">
        <v>1</v>
      </c>
      <c r="L1808" s="116">
        <v>2024</v>
      </c>
    </row>
    <row r="1809" spans="1:12" ht="15.75" customHeight="1">
      <c r="A1809" s="84">
        <v>1806</v>
      </c>
      <c r="B1809" s="85" t="s">
        <v>2548</v>
      </c>
      <c r="C1809" s="86" t="s">
        <v>4052</v>
      </c>
      <c r="D1809" s="87" t="s">
        <v>4047</v>
      </c>
      <c r="E1809" s="88"/>
      <c r="F1809" s="88" t="s">
        <v>10661</v>
      </c>
      <c r="G1809" s="89" t="s">
        <v>3995</v>
      </c>
      <c r="H1809" s="89" t="s">
        <v>3996</v>
      </c>
      <c r="I1809" s="90">
        <v>8800015812023</v>
      </c>
      <c r="J1809" s="91">
        <v>45134</v>
      </c>
      <c r="K1809" s="92">
        <v>1</v>
      </c>
      <c r="L1809" s="93">
        <v>2024</v>
      </c>
    </row>
    <row r="1810" spans="1:12" ht="15.75" customHeight="1">
      <c r="A1810" s="75">
        <v>1807</v>
      </c>
      <c r="B1810" s="94" t="s">
        <v>2548</v>
      </c>
      <c r="C1810" s="95" t="s">
        <v>6009</v>
      </c>
      <c r="D1810" s="96" t="s">
        <v>6010</v>
      </c>
      <c r="E1810" s="97"/>
      <c r="F1810" s="97" t="s">
        <v>10662</v>
      </c>
      <c r="G1810" s="98" t="s">
        <v>6008</v>
      </c>
      <c r="H1810" s="98" t="s">
        <v>4541</v>
      </c>
      <c r="I1810" s="103">
        <v>8800029272023</v>
      </c>
      <c r="J1810" s="100">
        <v>45167</v>
      </c>
      <c r="K1810" s="82">
        <v>1</v>
      </c>
      <c r="L1810" s="116">
        <v>2024</v>
      </c>
    </row>
    <row r="1811" spans="1:12" ht="15.75" customHeight="1">
      <c r="A1811" s="84">
        <v>1808</v>
      </c>
      <c r="B1811" s="85" t="s">
        <v>2548</v>
      </c>
      <c r="C1811" s="86" t="s">
        <v>4796</v>
      </c>
      <c r="D1811" s="87" t="s">
        <v>4797</v>
      </c>
      <c r="E1811" s="88"/>
      <c r="F1811" s="88" t="s">
        <v>10663</v>
      </c>
      <c r="G1811" s="89" t="s">
        <v>4798</v>
      </c>
      <c r="H1811" s="89" t="s">
        <v>4541</v>
      </c>
      <c r="I1811" s="90">
        <v>8800020512023</v>
      </c>
      <c r="J1811" s="91">
        <v>45141</v>
      </c>
      <c r="K1811" s="92">
        <v>1</v>
      </c>
      <c r="L1811" s="93">
        <v>2024</v>
      </c>
    </row>
    <row r="1812" spans="1:12" ht="15.75" customHeight="1">
      <c r="A1812" s="75">
        <v>1809</v>
      </c>
      <c r="B1812" s="94" t="s">
        <v>2548</v>
      </c>
      <c r="C1812" s="95" t="s">
        <v>6110</v>
      </c>
      <c r="D1812" s="96" t="s">
        <v>6111</v>
      </c>
      <c r="E1812" s="97"/>
      <c r="F1812" s="97" t="s">
        <v>10664</v>
      </c>
      <c r="G1812" s="98" t="s">
        <v>5176</v>
      </c>
      <c r="H1812" s="98" t="s">
        <v>4541</v>
      </c>
      <c r="I1812" s="103">
        <v>8800030222023</v>
      </c>
      <c r="J1812" s="100">
        <v>45169</v>
      </c>
      <c r="K1812" s="82">
        <v>1</v>
      </c>
      <c r="L1812" s="116">
        <v>2024</v>
      </c>
    </row>
    <row r="1813" spans="1:12" ht="15.75" customHeight="1">
      <c r="A1813" s="84">
        <v>1810</v>
      </c>
      <c r="B1813" s="85" t="s">
        <v>2548</v>
      </c>
      <c r="C1813" s="86" t="s">
        <v>6118</v>
      </c>
      <c r="D1813" s="87" t="s">
        <v>6119</v>
      </c>
      <c r="E1813" s="88"/>
      <c r="F1813" s="88" t="s">
        <v>10665</v>
      </c>
      <c r="G1813" s="89" t="s">
        <v>6015</v>
      </c>
      <c r="H1813" s="89" t="s">
        <v>6120</v>
      </c>
      <c r="I1813" s="104" t="s">
        <v>10666</v>
      </c>
      <c r="J1813" s="91">
        <v>45169</v>
      </c>
      <c r="K1813" s="85">
        <v>1</v>
      </c>
      <c r="L1813" s="93">
        <v>2024</v>
      </c>
    </row>
    <row r="1814" spans="1:12" ht="15.75" customHeight="1">
      <c r="A1814" s="75">
        <v>1811</v>
      </c>
      <c r="B1814" s="94" t="s">
        <v>2548</v>
      </c>
      <c r="C1814" s="95" t="s">
        <v>4178</v>
      </c>
      <c r="D1814" s="96" t="s">
        <v>4179</v>
      </c>
      <c r="E1814" s="149"/>
      <c r="F1814" s="149" t="s">
        <v>10667</v>
      </c>
      <c r="G1814" s="98" t="s">
        <v>3995</v>
      </c>
      <c r="H1814" s="98" t="s">
        <v>3996</v>
      </c>
      <c r="I1814" s="99" t="s">
        <v>10668</v>
      </c>
      <c r="J1814" s="100">
        <v>45135</v>
      </c>
      <c r="K1814" s="94">
        <v>1</v>
      </c>
      <c r="L1814" s="116">
        <v>2024</v>
      </c>
    </row>
    <row r="1815" spans="1:12" ht="15.75" customHeight="1">
      <c r="A1815" s="84">
        <v>1812</v>
      </c>
      <c r="B1815" s="85" t="s">
        <v>2548</v>
      </c>
      <c r="C1815" s="86" t="s">
        <v>4802</v>
      </c>
      <c r="D1815" s="87" t="s">
        <v>4803</v>
      </c>
      <c r="E1815" s="88"/>
      <c r="F1815" s="88" t="s">
        <v>10669</v>
      </c>
      <c r="G1815" s="89" t="s">
        <v>4804</v>
      </c>
      <c r="H1815" s="89" t="s">
        <v>3996</v>
      </c>
      <c r="I1815" s="90">
        <v>8800019662023</v>
      </c>
      <c r="J1815" s="91">
        <v>45141</v>
      </c>
      <c r="K1815" s="92">
        <v>1</v>
      </c>
      <c r="L1815" s="93">
        <v>2024</v>
      </c>
    </row>
    <row r="1816" spans="1:12" ht="15.75" customHeight="1">
      <c r="A1816" s="75">
        <v>1813</v>
      </c>
      <c r="B1816" s="94" t="s">
        <v>2548</v>
      </c>
      <c r="C1816" s="95" t="s">
        <v>5483</v>
      </c>
      <c r="D1816" s="96" t="s">
        <v>4044</v>
      </c>
      <c r="E1816" s="97"/>
      <c r="F1816" s="97" t="s">
        <v>10670</v>
      </c>
      <c r="G1816" s="98" t="s">
        <v>4182</v>
      </c>
      <c r="H1816" s="98" t="s">
        <v>3996</v>
      </c>
      <c r="I1816" s="103">
        <v>8800025122023</v>
      </c>
      <c r="J1816" s="100">
        <v>45154</v>
      </c>
      <c r="K1816" s="82">
        <v>1</v>
      </c>
      <c r="L1816" s="116">
        <v>2024</v>
      </c>
    </row>
    <row r="1817" spans="1:12" ht="15.75" customHeight="1">
      <c r="A1817" s="84">
        <v>1814</v>
      </c>
      <c r="B1817" s="85" t="s">
        <v>2548</v>
      </c>
      <c r="C1817" s="86" t="s">
        <v>4063</v>
      </c>
      <c r="D1817" s="87" t="s">
        <v>4051</v>
      </c>
      <c r="E1817" s="88"/>
      <c r="F1817" s="88" t="s">
        <v>10671</v>
      </c>
      <c r="G1817" s="89" t="s">
        <v>3995</v>
      </c>
      <c r="H1817" s="89" t="s">
        <v>3996</v>
      </c>
      <c r="I1817" s="90">
        <v>8800015642023</v>
      </c>
      <c r="J1817" s="91">
        <v>45134</v>
      </c>
      <c r="K1817" s="92">
        <v>1</v>
      </c>
      <c r="L1817" s="93">
        <v>2024</v>
      </c>
    </row>
    <row r="1818" spans="1:12" ht="15.75" customHeight="1">
      <c r="A1818" s="75">
        <v>1815</v>
      </c>
      <c r="B1818" s="94" t="s">
        <v>2548</v>
      </c>
      <c r="C1818" s="95" t="s">
        <v>3993</v>
      </c>
      <c r="D1818" s="96" t="s">
        <v>3994</v>
      </c>
      <c r="E1818" s="97"/>
      <c r="F1818" s="97" t="s">
        <v>10672</v>
      </c>
      <c r="G1818" s="98" t="s">
        <v>3995</v>
      </c>
      <c r="H1818" s="98" t="s">
        <v>3996</v>
      </c>
      <c r="I1818" s="103">
        <v>8800015252023</v>
      </c>
      <c r="J1818" s="100">
        <v>45133</v>
      </c>
      <c r="K1818" s="82">
        <v>1</v>
      </c>
      <c r="L1818" s="116">
        <v>2024</v>
      </c>
    </row>
    <row r="1819" spans="1:12" ht="15.75" customHeight="1">
      <c r="A1819" s="84">
        <v>1816</v>
      </c>
      <c r="B1819" s="85" t="s">
        <v>2548</v>
      </c>
      <c r="C1819" s="86" t="s">
        <v>5477</v>
      </c>
      <c r="D1819" s="87" t="s">
        <v>5478</v>
      </c>
      <c r="E1819" s="88"/>
      <c r="F1819" s="88" t="s">
        <v>10673</v>
      </c>
      <c r="G1819" s="89" t="s">
        <v>4182</v>
      </c>
      <c r="H1819" s="89" t="s">
        <v>3996</v>
      </c>
      <c r="I1819" s="90">
        <v>8800025072023</v>
      </c>
      <c r="J1819" s="91">
        <v>45154</v>
      </c>
      <c r="K1819" s="92">
        <v>1</v>
      </c>
      <c r="L1819" s="93">
        <v>2024</v>
      </c>
    </row>
    <row r="1820" spans="1:12" ht="15.75" customHeight="1">
      <c r="A1820" s="75">
        <v>1817</v>
      </c>
      <c r="B1820" s="94" t="s">
        <v>2548</v>
      </c>
      <c r="C1820" s="95" t="s">
        <v>4043</v>
      </c>
      <c r="D1820" s="96" t="s">
        <v>4044</v>
      </c>
      <c r="E1820" s="97"/>
      <c r="F1820" s="97" t="s">
        <v>10674</v>
      </c>
      <c r="G1820" s="98" t="s">
        <v>3995</v>
      </c>
      <c r="H1820" s="98" t="s">
        <v>3996</v>
      </c>
      <c r="I1820" s="103">
        <v>8800015962023</v>
      </c>
      <c r="J1820" s="100">
        <v>45134</v>
      </c>
      <c r="K1820" s="82">
        <v>1</v>
      </c>
      <c r="L1820" s="116">
        <v>2024</v>
      </c>
    </row>
    <row r="1821" spans="1:12" ht="15.75" customHeight="1">
      <c r="A1821" s="84">
        <v>1818</v>
      </c>
      <c r="B1821" s="85" t="s">
        <v>2548</v>
      </c>
      <c r="C1821" s="86" t="s">
        <v>4176</v>
      </c>
      <c r="D1821" s="87" t="s">
        <v>4177</v>
      </c>
      <c r="E1821" s="88"/>
      <c r="F1821" s="88" t="s">
        <v>10675</v>
      </c>
      <c r="G1821" s="89" t="s">
        <v>3995</v>
      </c>
      <c r="H1821" s="89" t="s">
        <v>3996</v>
      </c>
      <c r="I1821" s="104" t="s">
        <v>10676</v>
      </c>
      <c r="J1821" s="91">
        <v>45135</v>
      </c>
      <c r="K1821" s="85">
        <v>1</v>
      </c>
      <c r="L1821" s="93">
        <v>2024</v>
      </c>
    </row>
    <row r="1822" spans="1:12" ht="15.75" customHeight="1">
      <c r="A1822" s="75">
        <v>1819</v>
      </c>
      <c r="B1822" s="94" t="s">
        <v>2548</v>
      </c>
      <c r="C1822" s="95" t="s">
        <v>6121</v>
      </c>
      <c r="D1822" s="96" t="s">
        <v>6122</v>
      </c>
      <c r="E1822" s="149"/>
      <c r="F1822" s="149" t="s">
        <v>10677</v>
      </c>
      <c r="G1822" s="98" t="s">
        <v>3995</v>
      </c>
      <c r="H1822" s="98" t="s">
        <v>3996</v>
      </c>
      <c r="I1822" s="99" t="s">
        <v>10678</v>
      </c>
      <c r="J1822" s="100">
        <v>45169</v>
      </c>
      <c r="K1822" s="94">
        <v>1</v>
      </c>
      <c r="L1822" s="116">
        <v>2024</v>
      </c>
    </row>
    <row r="1823" spans="1:12" ht="15.75" customHeight="1">
      <c r="A1823" s="84">
        <v>1820</v>
      </c>
      <c r="B1823" s="85" t="s">
        <v>2548</v>
      </c>
      <c r="C1823" s="86" t="s">
        <v>4056</v>
      </c>
      <c r="D1823" s="87" t="s">
        <v>4057</v>
      </c>
      <c r="E1823" s="88"/>
      <c r="F1823" s="88" t="s">
        <v>10679</v>
      </c>
      <c r="G1823" s="89" t="s">
        <v>3995</v>
      </c>
      <c r="H1823" s="89" t="s">
        <v>3996</v>
      </c>
      <c r="I1823" s="90">
        <v>8800016032023</v>
      </c>
      <c r="J1823" s="91">
        <v>45134</v>
      </c>
      <c r="K1823" s="92">
        <v>1</v>
      </c>
      <c r="L1823" s="93">
        <v>2024</v>
      </c>
    </row>
    <row r="1824" spans="1:12" ht="15.75" customHeight="1">
      <c r="A1824" s="75">
        <v>1821</v>
      </c>
      <c r="B1824" s="94" t="s">
        <v>2548</v>
      </c>
      <c r="C1824" s="95" t="s">
        <v>4805</v>
      </c>
      <c r="D1824" s="96" t="s">
        <v>4806</v>
      </c>
      <c r="E1824" s="97"/>
      <c r="F1824" s="97" t="s">
        <v>10680</v>
      </c>
      <c r="G1824" s="98" t="s">
        <v>3995</v>
      </c>
      <c r="H1824" s="98" t="s">
        <v>3996</v>
      </c>
      <c r="I1824" s="103">
        <v>8800019892023</v>
      </c>
      <c r="J1824" s="100">
        <v>45141</v>
      </c>
      <c r="K1824" s="82">
        <v>1</v>
      </c>
      <c r="L1824" s="116">
        <v>2024</v>
      </c>
    </row>
    <row r="1825" spans="1:12" ht="15.75" customHeight="1">
      <c r="A1825" s="84">
        <v>1822</v>
      </c>
      <c r="B1825" s="85" t="s">
        <v>2548</v>
      </c>
      <c r="C1825" s="86" t="s">
        <v>4058</v>
      </c>
      <c r="D1825" s="87" t="s">
        <v>4055</v>
      </c>
      <c r="E1825" s="88"/>
      <c r="F1825" s="88" t="s">
        <v>10681</v>
      </c>
      <c r="G1825" s="89" t="s">
        <v>3995</v>
      </c>
      <c r="H1825" s="89" t="s">
        <v>3996</v>
      </c>
      <c r="I1825" s="90">
        <v>8800016042023</v>
      </c>
      <c r="J1825" s="91">
        <v>45134</v>
      </c>
      <c r="K1825" s="92">
        <v>1</v>
      </c>
      <c r="L1825" s="93">
        <v>2024</v>
      </c>
    </row>
    <row r="1826" spans="1:12" ht="15.75" customHeight="1">
      <c r="A1826" s="75">
        <v>1823</v>
      </c>
      <c r="B1826" s="94" t="s">
        <v>2548</v>
      </c>
      <c r="C1826" s="95" t="s">
        <v>4799</v>
      </c>
      <c r="D1826" s="96" t="s">
        <v>4800</v>
      </c>
      <c r="E1826" s="97"/>
      <c r="F1826" s="97" t="s">
        <v>10682</v>
      </c>
      <c r="G1826" s="98" t="s">
        <v>4798</v>
      </c>
      <c r="H1826" s="98" t="s">
        <v>4541</v>
      </c>
      <c r="I1826" s="103">
        <v>8800020522023</v>
      </c>
      <c r="J1826" s="100">
        <v>45141</v>
      </c>
      <c r="K1826" s="82">
        <v>1</v>
      </c>
      <c r="L1826" s="116">
        <v>2024</v>
      </c>
    </row>
    <row r="1827" spans="1:12" ht="15.75" customHeight="1">
      <c r="A1827" s="84">
        <v>1824</v>
      </c>
      <c r="B1827" s="85" t="s">
        <v>2548</v>
      </c>
      <c r="C1827" s="86" t="s">
        <v>4174</v>
      </c>
      <c r="D1827" s="87" t="s">
        <v>4175</v>
      </c>
      <c r="E1827" s="88"/>
      <c r="F1827" s="88" t="s">
        <v>10683</v>
      </c>
      <c r="G1827" s="89" t="s">
        <v>3995</v>
      </c>
      <c r="H1827" s="89" t="s">
        <v>3996</v>
      </c>
      <c r="I1827" s="90">
        <v>8800016362023</v>
      </c>
      <c r="J1827" s="91">
        <v>45135</v>
      </c>
      <c r="K1827" s="92">
        <v>1</v>
      </c>
      <c r="L1827" s="93">
        <v>2024</v>
      </c>
    </row>
    <row r="1828" spans="1:12" ht="15.75" customHeight="1">
      <c r="A1828" s="75">
        <v>1825</v>
      </c>
      <c r="B1828" s="94" t="s">
        <v>2570</v>
      </c>
      <c r="C1828" s="95" t="s">
        <v>7786</v>
      </c>
      <c r="D1828" s="96" t="s">
        <v>7787</v>
      </c>
      <c r="E1828" s="97"/>
      <c r="F1828" s="97"/>
      <c r="G1828" s="98" t="s">
        <v>7788</v>
      </c>
      <c r="H1828" s="98" t="s">
        <v>5582</v>
      </c>
      <c r="I1828" s="103">
        <v>8800044872023</v>
      </c>
      <c r="J1828" s="100">
        <v>45224</v>
      </c>
      <c r="K1828" s="82">
        <v>1</v>
      </c>
      <c r="L1828" s="116"/>
    </row>
    <row r="1829" spans="1:12" ht="15.75" customHeight="1">
      <c r="A1829" s="84">
        <v>1826</v>
      </c>
      <c r="B1829" s="85" t="s">
        <v>2570</v>
      </c>
      <c r="C1829" s="86" t="s">
        <v>7692</v>
      </c>
      <c r="D1829" s="87" t="s">
        <v>6704</v>
      </c>
      <c r="E1829" s="88"/>
      <c r="F1829" s="88"/>
      <c r="G1829" s="89" t="s">
        <v>6705</v>
      </c>
      <c r="H1829" s="89" t="s">
        <v>6702</v>
      </c>
      <c r="I1829" s="104" t="s">
        <v>10684</v>
      </c>
      <c r="J1829" s="91">
        <v>45212</v>
      </c>
      <c r="K1829" s="85">
        <v>1</v>
      </c>
      <c r="L1829" s="93"/>
    </row>
    <row r="1830" spans="1:12" ht="15.75" customHeight="1">
      <c r="A1830" s="75">
        <v>1827</v>
      </c>
      <c r="B1830" s="94" t="s">
        <v>2570</v>
      </c>
      <c r="C1830" s="95" t="s">
        <v>7836</v>
      </c>
      <c r="D1830" s="96" t="s">
        <v>7837</v>
      </c>
      <c r="E1830" s="149"/>
      <c r="F1830" s="149"/>
      <c r="G1830" s="98" t="s">
        <v>7838</v>
      </c>
      <c r="H1830" s="98" t="s">
        <v>7832</v>
      </c>
      <c r="I1830" s="99" t="s">
        <v>10685</v>
      </c>
      <c r="J1830" s="100">
        <v>45225</v>
      </c>
      <c r="K1830" s="94">
        <v>1</v>
      </c>
      <c r="L1830" s="116"/>
    </row>
    <row r="1831" spans="1:12" ht="15.75" customHeight="1">
      <c r="A1831" s="84">
        <v>1828</v>
      </c>
      <c r="B1831" s="85" t="s">
        <v>2570</v>
      </c>
      <c r="C1831" s="86" t="s">
        <v>7829</v>
      </c>
      <c r="D1831" s="87" t="s">
        <v>7830</v>
      </c>
      <c r="E1831" s="88"/>
      <c r="F1831" s="88"/>
      <c r="G1831" s="89" t="s">
        <v>7831</v>
      </c>
      <c r="H1831" s="89" t="s">
        <v>7832</v>
      </c>
      <c r="I1831" s="90">
        <v>8800045042023</v>
      </c>
      <c r="J1831" s="91">
        <v>45225</v>
      </c>
      <c r="K1831" s="92">
        <v>1</v>
      </c>
      <c r="L1831" s="93"/>
    </row>
    <row r="1832" spans="1:12" ht="15.75" customHeight="1">
      <c r="A1832" s="75">
        <v>1829</v>
      </c>
      <c r="B1832" s="94" t="s">
        <v>2570</v>
      </c>
      <c r="C1832" s="95" t="s">
        <v>7683</v>
      </c>
      <c r="D1832" s="96" t="s">
        <v>7684</v>
      </c>
      <c r="E1832" s="97"/>
      <c r="F1832" s="97"/>
      <c r="G1832" s="98" t="s">
        <v>7685</v>
      </c>
      <c r="H1832" s="98" t="s">
        <v>2571</v>
      </c>
      <c r="I1832" s="103">
        <v>8800043652023</v>
      </c>
      <c r="J1832" s="100">
        <v>45211</v>
      </c>
      <c r="K1832" s="82">
        <v>1</v>
      </c>
      <c r="L1832" s="116"/>
    </row>
    <row r="1833" spans="1:12" ht="15.75" customHeight="1">
      <c r="A1833" s="84">
        <v>1830</v>
      </c>
      <c r="B1833" s="85" t="s">
        <v>2570</v>
      </c>
      <c r="C1833" s="86" t="s">
        <v>7372</v>
      </c>
      <c r="D1833" s="87" t="s">
        <v>7373</v>
      </c>
      <c r="E1833" s="88"/>
      <c r="F1833" s="88"/>
      <c r="G1833" s="89" t="s">
        <v>7374</v>
      </c>
      <c r="H1833" s="89" t="s">
        <v>2571</v>
      </c>
      <c r="I1833" s="90">
        <v>8800041312023</v>
      </c>
      <c r="J1833" s="91">
        <v>45202</v>
      </c>
      <c r="K1833" s="92">
        <v>1</v>
      </c>
      <c r="L1833" s="93"/>
    </row>
    <row r="1834" spans="1:12" ht="15.75" customHeight="1">
      <c r="A1834" s="75">
        <v>1831</v>
      </c>
      <c r="B1834" s="94" t="s">
        <v>2570</v>
      </c>
      <c r="C1834" s="95" t="s">
        <v>7363</v>
      </c>
      <c r="D1834" s="96" t="s">
        <v>7364</v>
      </c>
      <c r="E1834" s="97"/>
      <c r="F1834" s="97"/>
      <c r="G1834" s="98" t="s">
        <v>7365</v>
      </c>
      <c r="H1834" s="98" t="s">
        <v>2571</v>
      </c>
      <c r="I1834" s="103">
        <v>8800041282023</v>
      </c>
      <c r="J1834" s="100">
        <v>45202</v>
      </c>
      <c r="K1834" s="82">
        <v>1</v>
      </c>
      <c r="L1834" s="116"/>
    </row>
    <row r="1835" spans="1:12" ht="15.75" customHeight="1">
      <c r="A1835" s="84">
        <v>1832</v>
      </c>
      <c r="B1835" s="85" t="s">
        <v>2570</v>
      </c>
      <c r="C1835" s="86" t="s">
        <v>7362</v>
      </c>
      <c r="D1835" s="87" t="s">
        <v>6700</v>
      </c>
      <c r="E1835" s="88"/>
      <c r="F1835" s="88"/>
      <c r="G1835" s="89" t="s">
        <v>6701</v>
      </c>
      <c r="H1835" s="89" t="s">
        <v>6702</v>
      </c>
      <c r="I1835" s="90">
        <v>8800041092023</v>
      </c>
      <c r="J1835" s="91">
        <v>45202</v>
      </c>
      <c r="K1835" s="92">
        <v>1</v>
      </c>
      <c r="L1835" s="93"/>
    </row>
    <row r="1836" spans="1:12" ht="15.75" customHeight="1">
      <c r="A1836" s="75">
        <v>1833</v>
      </c>
      <c r="B1836" s="94" t="s">
        <v>2570</v>
      </c>
      <c r="C1836" s="95" t="s">
        <v>7369</v>
      </c>
      <c r="D1836" s="96" t="s">
        <v>7370</v>
      </c>
      <c r="E1836" s="97"/>
      <c r="F1836" s="97"/>
      <c r="G1836" s="98" t="s">
        <v>7371</v>
      </c>
      <c r="H1836" s="98" t="s">
        <v>2571</v>
      </c>
      <c r="I1836" s="103">
        <v>8800041302023</v>
      </c>
      <c r="J1836" s="100">
        <v>45202</v>
      </c>
      <c r="K1836" s="82">
        <v>1</v>
      </c>
      <c r="L1836" s="116"/>
    </row>
    <row r="1837" spans="1:12" ht="15.75" customHeight="1">
      <c r="A1837" s="84">
        <v>1834</v>
      </c>
      <c r="B1837" s="85" t="s">
        <v>2570</v>
      </c>
      <c r="C1837" s="86" t="s">
        <v>7833</v>
      </c>
      <c r="D1837" s="87" t="s">
        <v>7834</v>
      </c>
      <c r="E1837" s="88"/>
      <c r="F1837" s="88"/>
      <c r="G1837" s="89" t="s">
        <v>7835</v>
      </c>
      <c r="H1837" s="89" t="s">
        <v>7832</v>
      </c>
      <c r="I1837" s="104" t="s">
        <v>10686</v>
      </c>
      <c r="J1837" s="91">
        <v>45225</v>
      </c>
      <c r="K1837" s="85">
        <v>1</v>
      </c>
      <c r="L1837" s="93"/>
    </row>
    <row r="1838" spans="1:12" ht="15.75" customHeight="1">
      <c r="A1838" s="75">
        <v>1835</v>
      </c>
      <c r="B1838" s="94" t="s">
        <v>2570</v>
      </c>
      <c r="C1838" s="95" t="s">
        <v>6925</v>
      </c>
      <c r="D1838" s="96" t="s">
        <v>6926</v>
      </c>
      <c r="E1838" s="149"/>
      <c r="F1838" s="149"/>
      <c r="G1838" s="98" t="s">
        <v>6890</v>
      </c>
      <c r="H1838" s="98" t="s">
        <v>6702</v>
      </c>
      <c r="I1838" s="99" t="s">
        <v>10687</v>
      </c>
      <c r="J1838" s="100">
        <v>45189</v>
      </c>
      <c r="K1838" s="94">
        <v>1</v>
      </c>
      <c r="L1838" s="116"/>
    </row>
    <row r="1839" spans="1:12" ht="15.75" customHeight="1">
      <c r="A1839" s="84">
        <v>1836</v>
      </c>
      <c r="B1839" s="85" t="s">
        <v>2570</v>
      </c>
      <c r="C1839" s="86" t="s">
        <v>6703</v>
      </c>
      <c r="D1839" s="87" t="s">
        <v>6704</v>
      </c>
      <c r="E1839" s="88"/>
      <c r="F1839" s="88"/>
      <c r="G1839" s="89" t="s">
        <v>6705</v>
      </c>
      <c r="H1839" s="89" t="s">
        <v>6702</v>
      </c>
      <c r="I1839" s="90">
        <v>8800035132023</v>
      </c>
      <c r="J1839" s="91">
        <v>45182</v>
      </c>
      <c r="K1839" s="92">
        <v>1</v>
      </c>
      <c r="L1839" s="93"/>
    </row>
    <row r="1840" spans="1:12" ht="15.75" customHeight="1">
      <c r="A1840" s="75">
        <v>1837</v>
      </c>
      <c r="B1840" s="94" t="s">
        <v>2570</v>
      </c>
      <c r="C1840" s="95" t="s">
        <v>7247</v>
      </c>
      <c r="D1840" s="96" t="s">
        <v>7248</v>
      </c>
      <c r="E1840" s="97"/>
      <c r="F1840" s="97"/>
      <c r="G1840" s="98" t="s">
        <v>6701</v>
      </c>
      <c r="H1840" s="98" t="s">
        <v>6702</v>
      </c>
      <c r="I1840" s="103">
        <v>8800040132023</v>
      </c>
      <c r="J1840" s="100">
        <v>45198</v>
      </c>
      <c r="K1840" s="82">
        <v>1</v>
      </c>
      <c r="L1840" s="116"/>
    </row>
    <row r="1841" spans="1:12" ht="15.75" customHeight="1">
      <c r="A1841" s="84">
        <v>1838</v>
      </c>
      <c r="B1841" s="85" t="s">
        <v>2570</v>
      </c>
      <c r="C1841" s="86" t="s">
        <v>7366</v>
      </c>
      <c r="D1841" s="87" t="s">
        <v>7367</v>
      </c>
      <c r="E1841" s="88"/>
      <c r="F1841" s="88"/>
      <c r="G1841" s="89" t="s">
        <v>7368</v>
      </c>
      <c r="H1841" s="89" t="s">
        <v>2571</v>
      </c>
      <c r="I1841" s="90">
        <v>8800041292023</v>
      </c>
      <c r="J1841" s="91">
        <v>45202</v>
      </c>
      <c r="K1841" s="92">
        <v>1</v>
      </c>
      <c r="L1841" s="93"/>
    </row>
    <row r="1842" spans="1:12" ht="15.75" customHeight="1">
      <c r="A1842" s="75">
        <v>1839</v>
      </c>
      <c r="B1842" s="94" t="s">
        <v>2570</v>
      </c>
      <c r="C1842" s="95" t="s">
        <v>7300</v>
      </c>
      <c r="D1842" s="96" t="s">
        <v>7301</v>
      </c>
      <c r="E1842" s="97"/>
      <c r="F1842" s="97"/>
      <c r="G1842" s="98" t="s">
        <v>6797</v>
      </c>
      <c r="H1842" s="98" t="s">
        <v>6702</v>
      </c>
      <c r="I1842" s="103">
        <v>8800040462023</v>
      </c>
      <c r="J1842" s="100">
        <v>45201</v>
      </c>
      <c r="K1842" s="82">
        <v>1</v>
      </c>
      <c r="L1842" s="116"/>
    </row>
    <row r="1843" spans="1:12" ht="15.75" customHeight="1">
      <c r="A1843" s="84">
        <v>1840</v>
      </c>
      <c r="B1843" s="85" t="s">
        <v>2570</v>
      </c>
      <c r="C1843" s="86" t="s">
        <v>6888</v>
      </c>
      <c r="D1843" s="87" t="s">
        <v>6889</v>
      </c>
      <c r="E1843" s="88"/>
      <c r="F1843" s="88"/>
      <c r="G1843" s="89" t="s">
        <v>6890</v>
      </c>
      <c r="H1843" s="89" t="s">
        <v>6702</v>
      </c>
      <c r="I1843" s="90">
        <v>8800036492023</v>
      </c>
      <c r="J1843" s="91">
        <v>45188</v>
      </c>
      <c r="K1843" s="92">
        <v>1</v>
      </c>
      <c r="L1843" s="93"/>
    </row>
    <row r="1844" spans="1:12" ht="15.75" customHeight="1">
      <c r="A1844" s="75">
        <v>1841</v>
      </c>
      <c r="B1844" s="94" t="s">
        <v>2570</v>
      </c>
      <c r="C1844" s="95" t="s">
        <v>6795</v>
      </c>
      <c r="D1844" s="96" t="s">
        <v>6796</v>
      </c>
      <c r="E1844" s="97"/>
      <c r="F1844" s="97"/>
      <c r="G1844" s="98" t="s">
        <v>6797</v>
      </c>
      <c r="H1844" s="98" t="s">
        <v>2571</v>
      </c>
      <c r="I1844" s="103">
        <v>8800035302023</v>
      </c>
      <c r="J1844" s="100">
        <v>45184</v>
      </c>
      <c r="K1844" s="82">
        <v>1</v>
      </c>
      <c r="L1844" s="116"/>
    </row>
    <row r="1845" spans="1:12" ht="15.75" customHeight="1">
      <c r="A1845" s="84">
        <v>1842</v>
      </c>
      <c r="B1845" s="85" t="s">
        <v>2570</v>
      </c>
      <c r="C1845" s="86"/>
      <c r="D1845" s="87" t="s">
        <v>6700</v>
      </c>
      <c r="E1845" s="88"/>
      <c r="F1845" s="88"/>
      <c r="G1845" s="89" t="s">
        <v>6701</v>
      </c>
      <c r="H1845" s="89" t="s">
        <v>6702</v>
      </c>
      <c r="I1845" s="104" t="s">
        <v>10688</v>
      </c>
      <c r="J1845" s="91">
        <v>45182</v>
      </c>
      <c r="K1845" s="85">
        <v>1</v>
      </c>
      <c r="L1845" s="93"/>
    </row>
    <row r="1846" spans="1:12" ht="15.75" customHeight="1">
      <c r="A1846" s="75">
        <v>1843</v>
      </c>
      <c r="B1846" s="94" t="s">
        <v>2570</v>
      </c>
      <c r="C1846" s="95" t="s">
        <v>5579</v>
      </c>
      <c r="D1846" s="96" t="s">
        <v>5580</v>
      </c>
      <c r="E1846" s="149"/>
      <c r="F1846" s="149"/>
      <c r="G1846" s="98" t="s">
        <v>5581</v>
      </c>
      <c r="H1846" s="98" t="s">
        <v>5582</v>
      </c>
      <c r="I1846" s="99" t="s">
        <v>10689</v>
      </c>
      <c r="J1846" s="100">
        <v>45155</v>
      </c>
      <c r="K1846" s="94">
        <v>1</v>
      </c>
      <c r="L1846" s="116"/>
    </row>
    <row r="1847" spans="1:12" ht="15.75" customHeight="1">
      <c r="A1847" s="84">
        <v>1844</v>
      </c>
      <c r="B1847" s="85" t="s">
        <v>2570</v>
      </c>
      <c r="C1847" s="86" t="s">
        <v>5790</v>
      </c>
      <c r="D1847" s="87" t="s">
        <v>5791</v>
      </c>
      <c r="E1847" s="88"/>
      <c r="F1847" s="88"/>
      <c r="G1847" s="89" t="s">
        <v>5792</v>
      </c>
      <c r="H1847" s="89" t="s">
        <v>2573</v>
      </c>
      <c r="I1847" s="90">
        <v>8800027382023</v>
      </c>
      <c r="J1847" s="91">
        <v>45160</v>
      </c>
      <c r="K1847" s="92">
        <v>1</v>
      </c>
      <c r="L1847" s="93"/>
    </row>
    <row r="1848" spans="1:12" ht="15.75" customHeight="1">
      <c r="A1848" s="75">
        <v>1845</v>
      </c>
      <c r="B1848" s="94" t="s">
        <v>2570</v>
      </c>
      <c r="C1848" s="95" t="s">
        <v>5630</v>
      </c>
      <c r="D1848" s="96" t="s">
        <v>5631</v>
      </c>
      <c r="E1848" s="97"/>
      <c r="F1848" s="97"/>
      <c r="G1848" s="98" t="s">
        <v>5581</v>
      </c>
      <c r="H1848" s="98" t="s">
        <v>5582</v>
      </c>
      <c r="I1848" s="103">
        <v>8800026392023</v>
      </c>
      <c r="J1848" s="100">
        <v>45156</v>
      </c>
      <c r="K1848" s="82">
        <v>1</v>
      </c>
      <c r="L1848" s="116"/>
    </row>
    <row r="1849" spans="1:12" ht="15.75" customHeight="1">
      <c r="A1849" s="84">
        <v>1846</v>
      </c>
      <c r="B1849" s="85" t="s">
        <v>2570</v>
      </c>
      <c r="C1849" s="86" t="s">
        <v>5583</v>
      </c>
      <c r="D1849" s="87" t="s">
        <v>5584</v>
      </c>
      <c r="E1849" s="88"/>
      <c r="F1849" s="88"/>
      <c r="G1849" s="89" t="s">
        <v>5581</v>
      </c>
      <c r="H1849" s="89" t="s">
        <v>5582</v>
      </c>
      <c r="I1849" s="90">
        <v>8800026112023</v>
      </c>
      <c r="J1849" s="91">
        <v>45155</v>
      </c>
      <c r="K1849" s="92">
        <v>1</v>
      </c>
      <c r="L1849" s="93"/>
    </row>
    <row r="1850" spans="1:12" ht="15.75" customHeight="1">
      <c r="A1850" s="75">
        <v>1847</v>
      </c>
      <c r="B1850" s="94" t="s">
        <v>2570</v>
      </c>
      <c r="C1850" s="95" t="s">
        <v>7824</v>
      </c>
      <c r="D1850" s="96" t="s">
        <v>7825</v>
      </c>
      <c r="E1850" s="97"/>
      <c r="F1850" s="97"/>
      <c r="G1850" s="98" t="s">
        <v>7826</v>
      </c>
      <c r="H1850" s="98" t="s">
        <v>5582</v>
      </c>
      <c r="I1850" s="103">
        <v>8800045152023</v>
      </c>
      <c r="J1850" s="100">
        <v>45225</v>
      </c>
      <c r="K1850" s="82">
        <v>1</v>
      </c>
      <c r="L1850" s="116"/>
    </row>
    <row r="1851" spans="1:12" ht="15.75" customHeight="1">
      <c r="A1851" s="84">
        <v>1848</v>
      </c>
      <c r="B1851" s="85" t="s">
        <v>2574</v>
      </c>
      <c r="C1851" s="86" t="s">
        <v>6011</v>
      </c>
      <c r="D1851" s="87" t="s">
        <v>6012</v>
      </c>
      <c r="E1851" s="88" t="s">
        <v>10690</v>
      </c>
      <c r="F1851" s="88" t="s">
        <v>10691</v>
      </c>
      <c r="G1851" s="89" t="s">
        <v>10692</v>
      </c>
      <c r="H1851" s="89" t="s">
        <v>4185</v>
      </c>
      <c r="I1851" s="90">
        <v>8800029442023</v>
      </c>
      <c r="J1851" s="91">
        <v>45167</v>
      </c>
      <c r="K1851" s="92">
        <v>1</v>
      </c>
      <c r="L1851" s="93">
        <v>2024</v>
      </c>
    </row>
    <row r="1852" spans="1:12" ht="15.75" customHeight="1">
      <c r="A1852" s="75">
        <v>1849</v>
      </c>
      <c r="B1852" s="94" t="s">
        <v>2574</v>
      </c>
      <c r="C1852" s="95" t="s">
        <v>4183</v>
      </c>
      <c r="D1852" s="96" t="s">
        <v>4184</v>
      </c>
      <c r="E1852" s="97" t="s">
        <v>9732</v>
      </c>
      <c r="F1852" s="97" t="s">
        <v>10693</v>
      </c>
      <c r="G1852" s="98" t="s">
        <v>10692</v>
      </c>
      <c r="H1852" s="98" t="s">
        <v>4185</v>
      </c>
      <c r="I1852" s="103">
        <v>8800016792023</v>
      </c>
      <c r="J1852" s="100">
        <v>45135</v>
      </c>
      <c r="K1852" s="82">
        <v>1</v>
      </c>
      <c r="L1852" s="116">
        <v>2024</v>
      </c>
    </row>
    <row r="1853" spans="1:12" ht="15.75" customHeight="1">
      <c r="A1853" s="84">
        <v>1850</v>
      </c>
      <c r="B1853" s="85" t="s">
        <v>2579</v>
      </c>
      <c r="C1853" s="86" t="s">
        <v>6140</v>
      </c>
      <c r="D1853" s="87" t="s">
        <v>6141</v>
      </c>
      <c r="E1853" s="88"/>
      <c r="F1853" s="88"/>
      <c r="G1853" s="89" t="s">
        <v>6015</v>
      </c>
      <c r="H1853" s="89" t="s">
        <v>3334</v>
      </c>
      <c r="I1853" s="104" t="s">
        <v>10694</v>
      </c>
      <c r="J1853" s="91">
        <v>45169</v>
      </c>
      <c r="K1853" s="85">
        <v>1</v>
      </c>
      <c r="L1853" s="93"/>
    </row>
    <row r="1854" spans="1:12" ht="15.75" customHeight="1">
      <c r="A1854" s="75">
        <v>1851</v>
      </c>
      <c r="B1854" s="94" t="s">
        <v>2579</v>
      </c>
      <c r="C1854" s="95" t="s">
        <v>5397</v>
      </c>
      <c r="D1854" s="96" t="s">
        <v>3955</v>
      </c>
      <c r="E1854" s="149"/>
      <c r="F1854" s="149"/>
      <c r="G1854" s="98" t="s">
        <v>5398</v>
      </c>
      <c r="H1854" s="98" t="s">
        <v>3200</v>
      </c>
      <c r="I1854" s="99" t="s">
        <v>10695</v>
      </c>
      <c r="J1854" s="100">
        <v>45153</v>
      </c>
      <c r="K1854" s="94">
        <v>1</v>
      </c>
      <c r="L1854" s="116"/>
    </row>
    <row r="1855" spans="1:12" ht="15.75" customHeight="1">
      <c r="A1855" s="84">
        <v>1852</v>
      </c>
      <c r="B1855" s="85" t="s">
        <v>2579</v>
      </c>
      <c r="C1855" s="86" t="s">
        <v>3997</v>
      </c>
      <c r="D1855" s="87" t="s">
        <v>3955</v>
      </c>
      <c r="E1855" s="88"/>
      <c r="F1855" s="88"/>
      <c r="G1855" s="89" t="s">
        <v>3998</v>
      </c>
      <c r="H1855" s="89" t="s">
        <v>3200</v>
      </c>
      <c r="I1855" s="90">
        <v>8800015202023</v>
      </c>
      <c r="J1855" s="91">
        <v>45133</v>
      </c>
      <c r="K1855" s="92">
        <v>1</v>
      </c>
      <c r="L1855" s="93"/>
    </row>
    <row r="1856" spans="1:12" ht="15.75" customHeight="1">
      <c r="A1856" s="75">
        <v>1853</v>
      </c>
      <c r="B1856" s="94" t="s">
        <v>2579</v>
      </c>
      <c r="C1856" s="95" t="s">
        <v>6138</v>
      </c>
      <c r="D1856" s="96" t="s">
        <v>4001</v>
      </c>
      <c r="E1856" s="97"/>
      <c r="F1856" s="97"/>
      <c r="G1856" s="98" t="s">
        <v>6139</v>
      </c>
      <c r="H1856" s="98" t="s">
        <v>3200</v>
      </c>
      <c r="I1856" s="103">
        <v>8800030452023</v>
      </c>
      <c r="J1856" s="100">
        <v>45169</v>
      </c>
      <c r="K1856" s="82">
        <v>1</v>
      </c>
      <c r="L1856" s="116"/>
    </row>
    <row r="1857" spans="1:12" ht="15.75" customHeight="1">
      <c r="A1857" s="84">
        <v>1854</v>
      </c>
      <c r="B1857" s="85" t="s">
        <v>2579</v>
      </c>
      <c r="C1857" s="86" t="s">
        <v>6256</v>
      </c>
      <c r="D1857" s="87" t="s">
        <v>4001</v>
      </c>
      <c r="E1857" s="88"/>
      <c r="F1857" s="88"/>
      <c r="G1857" s="89" t="s">
        <v>6257</v>
      </c>
      <c r="H1857" s="89" t="s">
        <v>3200</v>
      </c>
      <c r="I1857" s="90">
        <v>8800031272023</v>
      </c>
      <c r="J1857" s="91">
        <v>45170</v>
      </c>
      <c r="K1857" s="92">
        <v>1</v>
      </c>
      <c r="L1857" s="93"/>
    </row>
    <row r="1858" spans="1:12" ht="15.75" customHeight="1">
      <c r="A1858" s="75">
        <v>1855</v>
      </c>
      <c r="B1858" s="94" t="s">
        <v>2579</v>
      </c>
      <c r="C1858" s="95" t="s">
        <v>6672</v>
      </c>
      <c r="D1858" s="96" t="s">
        <v>3955</v>
      </c>
      <c r="E1858" s="97"/>
      <c r="F1858" s="97"/>
      <c r="G1858" s="98" t="s">
        <v>5398</v>
      </c>
      <c r="H1858" s="98" t="s">
        <v>3200</v>
      </c>
      <c r="I1858" s="103">
        <v>8800034652023</v>
      </c>
      <c r="J1858" s="100">
        <v>45181</v>
      </c>
      <c r="K1858" s="82">
        <v>1</v>
      </c>
      <c r="L1858" s="116"/>
    </row>
    <row r="1859" spans="1:12" ht="15.75" customHeight="1">
      <c r="A1859" s="84">
        <v>1856</v>
      </c>
      <c r="B1859" s="85" t="s">
        <v>2579</v>
      </c>
      <c r="C1859" s="86" t="s">
        <v>6893</v>
      </c>
      <c r="D1859" s="87" t="s">
        <v>3955</v>
      </c>
      <c r="E1859" s="88"/>
      <c r="F1859" s="88"/>
      <c r="G1859" s="89" t="s">
        <v>6894</v>
      </c>
      <c r="H1859" s="89" t="s">
        <v>3200</v>
      </c>
      <c r="I1859" s="90">
        <v>8800036452023</v>
      </c>
      <c r="J1859" s="91">
        <v>45188</v>
      </c>
      <c r="K1859" s="92">
        <v>1</v>
      </c>
      <c r="L1859" s="93"/>
    </row>
    <row r="1860" spans="1:12" ht="15.75" customHeight="1">
      <c r="A1860" s="75">
        <v>1857</v>
      </c>
      <c r="B1860" s="94" t="s">
        <v>2579</v>
      </c>
      <c r="C1860" s="95" t="s">
        <v>6927</v>
      </c>
      <c r="D1860" s="96" t="s">
        <v>3955</v>
      </c>
      <c r="E1860" s="97"/>
      <c r="F1860" s="97"/>
      <c r="G1860" s="98" t="s">
        <v>6709</v>
      </c>
      <c r="H1860" s="98" t="s">
        <v>3200</v>
      </c>
      <c r="I1860" s="103">
        <v>8800037092023</v>
      </c>
      <c r="J1860" s="100">
        <v>45189</v>
      </c>
      <c r="K1860" s="82">
        <v>1</v>
      </c>
      <c r="L1860" s="116"/>
    </row>
    <row r="1861" spans="1:12" ht="15.75" customHeight="1">
      <c r="A1861" s="84">
        <v>1858</v>
      </c>
      <c r="B1861" s="85" t="s">
        <v>2579</v>
      </c>
      <c r="C1861" s="86" t="s">
        <v>6706</v>
      </c>
      <c r="D1861" s="87" t="s">
        <v>6707</v>
      </c>
      <c r="E1861" s="88"/>
      <c r="F1861" s="88"/>
      <c r="G1861" s="89" t="s">
        <v>6520</v>
      </c>
      <c r="H1861" s="89" t="s">
        <v>6521</v>
      </c>
      <c r="I1861" s="104" t="s">
        <v>10696</v>
      </c>
      <c r="J1861" s="91">
        <v>45182</v>
      </c>
      <c r="K1861" s="85">
        <v>1</v>
      </c>
      <c r="L1861" s="93"/>
    </row>
    <row r="1862" spans="1:12" ht="15.75" customHeight="1">
      <c r="A1862" s="75">
        <v>1859</v>
      </c>
      <c r="B1862" s="94" t="s">
        <v>2579</v>
      </c>
      <c r="C1862" s="95" t="s">
        <v>5094</v>
      </c>
      <c r="D1862" s="96" t="s">
        <v>3955</v>
      </c>
      <c r="E1862" s="149"/>
      <c r="F1862" s="149"/>
      <c r="G1862" s="98" t="s">
        <v>5095</v>
      </c>
      <c r="H1862" s="98" t="s">
        <v>3200</v>
      </c>
      <c r="I1862" s="99" t="s">
        <v>10697</v>
      </c>
      <c r="J1862" s="100">
        <v>45147</v>
      </c>
      <c r="K1862" s="94">
        <v>1</v>
      </c>
      <c r="L1862" s="116"/>
    </row>
    <row r="1863" spans="1:12" ht="15.75" customHeight="1">
      <c r="A1863" s="84">
        <v>1860</v>
      </c>
      <c r="B1863" s="85" t="s">
        <v>2579</v>
      </c>
      <c r="C1863" s="86" t="s">
        <v>3618</v>
      </c>
      <c r="D1863" s="87" t="s">
        <v>3617</v>
      </c>
      <c r="E1863" s="88"/>
      <c r="F1863" s="88"/>
      <c r="G1863" s="89" t="s">
        <v>3333</v>
      </c>
      <c r="H1863" s="89" t="s">
        <v>3334</v>
      </c>
      <c r="I1863" s="90">
        <v>8800012492023</v>
      </c>
      <c r="J1863" s="91">
        <v>45127</v>
      </c>
      <c r="K1863" s="92">
        <v>1</v>
      </c>
      <c r="L1863" s="93"/>
    </row>
    <row r="1864" spans="1:12" ht="15.75" customHeight="1">
      <c r="A1864" s="75">
        <v>1861</v>
      </c>
      <c r="B1864" s="94" t="s">
        <v>2579</v>
      </c>
      <c r="C1864" s="95" t="s">
        <v>3941</v>
      </c>
      <c r="D1864" s="96" t="s">
        <v>3942</v>
      </c>
      <c r="E1864" s="97"/>
      <c r="F1864" s="97"/>
      <c r="G1864" s="98" t="s">
        <v>2593</v>
      </c>
      <c r="H1864" s="98" t="s">
        <v>3392</v>
      </c>
      <c r="I1864" s="103">
        <v>8800014062023</v>
      </c>
      <c r="J1864" s="100">
        <v>45132</v>
      </c>
      <c r="K1864" s="82">
        <v>1</v>
      </c>
      <c r="L1864" s="116"/>
    </row>
    <row r="1865" spans="1:12" ht="15.75" customHeight="1">
      <c r="A1865" s="84">
        <v>1862</v>
      </c>
      <c r="B1865" s="85" t="s">
        <v>2579</v>
      </c>
      <c r="C1865" s="86" t="s">
        <v>6554</v>
      </c>
      <c r="D1865" s="87" t="s">
        <v>6555</v>
      </c>
      <c r="E1865" s="88"/>
      <c r="F1865" s="88"/>
      <c r="G1865" s="89" t="s">
        <v>6547</v>
      </c>
      <c r="H1865" s="89" t="s">
        <v>3200</v>
      </c>
      <c r="I1865" s="90">
        <v>8800033552023</v>
      </c>
      <c r="J1865" s="91">
        <v>45178</v>
      </c>
      <c r="K1865" s="92">
        <v>1</v>
      </c>
      <c r="L1865" s="93"/>
    </row>
    <row r="1866" spans="1:12" ht="15.75" customHeight="1">
      <c r="A1866" s="75">
        <v>1863</v>
      </c>
      <c r="B1866" s="94" t="s">
        <v>2579</v>
      </c>
      <c r="C1866" s="95" t="s">
        <v>6550</v>
      </c>
      <c r="D1866" s="96" t="s">
        <v>6551</v>
      </c>
      <c r="E1866" s="97"/>
      <c r="F1866" s="97"/>
      <c r="G1866" s="98" t="s">
        <v>6547</v>
      </c>
      <c r="H1866" s="98" t="s">
        <v>3200</v>
      </c>
      <c r="I1866" s="103">
        <v>8800033532023</v>
      </c>
      <c r="J1866" s="100">
        <v>45178</v>
      </c>
      <c r="K1866" s="82">
        <v>1</v>
      </c>
      <c r="L1866" s="116"/>
    </row>
    <row r="1867" spans="1:12" ht="15.75" customHeight="1">
      <c r="A1867" s="84">
        <v>1864</v>
      </c>
      <c r="B1867" s="85" t="s">
        <v>2579</v>
      </c>
      <c r="C1867" s="86" t="s">
        <v>6260</v>
      </c>
      <c r="D1867" s="87" t="s">
        <v>4001</v>
      </c>
      <c r="E1867" s="88"/>
      <c r="F1867" s="88"/>
      <c r="G1867" s="89" t="s">
        <v>6261</v>
      </c>
      <c r="H1867" s="89" t="s">
        <v>3200</v>
      </c>
      <c r="I1867" s="90">
        <v>8800031012023</v>
      </c>
      <c r="J1867" s="91">
        <v>45170</v>
      </c>
      <c r="K1867" s="92">
        <v>1</v>
      </c>
      <c r="L1867" s="93"/>
    </row>
    <row r="1868" spans="1:12" ht="15.75" customHeight="1">
      <c r="A1868" s="75">
        <v>1865</v>
      </c>
      <c r="B1868" s="94" t="s">
        <v>2579</v>
      </c>
      <c r="C1868" s="95" t="s">
        <v>6518</v>
      </c>
      <c r="D1868" s="96" t="s">
        <v>6519</v>
      </c>
      <c r="E1868" s="97"/>
      <c r="F1868" s="97"/>
      <c r="G1868" s="98" t="s">
        <v>6520</v>
      </c>
      <c r="H1868" s="98" t="s">
        <v>6521</v>
      </c>
      <c r="I1868" s="103">
        <v>8800033332023</v>
      </c>
      <c r="J1868" s="100">
        <v>45177</v>
      </c>
      <c r="K1868" s="82">
        <v>1</v>
      </c>
      <c r="L1868" s="116"/>
    </row>
    <row r="1869" spans="1:12" ht="15.75" customHeight="1">
      <c r="A1869" s="84">
        <v>1866</v>
      </c>
      <c r="B1869" s="85" t="s">
        <v>2579</v>
      </c>
      <c r="C1869" s="86" t="s">
        <v>6013</v>
      </c>
      <c r="D1869" s="87" t="s">
        <v>6014</v>
      </c>
      <c r="E1869" s="88"/>
      <c r="F1869" s="88"/>
      <c r="G1869" s="89" t="s">
        <v>6015</v>
      </c>
      <c r="H1869" s="89" t="s">
        <v>3334</v>
      </c>
      <c r="I1869" s="104" t="s">
        <v>10698</v>
      </c>
      <c r="J1869" s="91">
        <v>45167</v>
      </c>
      <c r="K1869" s="85">
        <v>1</v>
      </c>
      <c r="L1869" s="93"/>
    </row>
    <row r="1870" spans="1:12" ht="15.75" customHeight="1">
      <c r="A1870" s="75">
        <v>1867</v>
      </c>
      <c r="B1870" s="94" t="s">
        <v>2579</v>
      </c>
      <c r="C1870" s="95" t="s">
        <v>5716</v>
      </c>
      <c r="D1870" s="96" t="s">
        <v>5717</v>
      </c>
      <c r="E1870" s="149"/>
      <c r="F1870" s="149"/>
      <c r="G1870" s="98" t="s">
        <v>5718</v>
      </c>
      <c r="H1870" s="98" t="s">
        <v>3200</v>
      </c>
      <c r="I1870" s="99" t="s">
        <v>10699</v>
      </c>
      <c r="J1870" s="100">
        <v>45159</v>
      </c>
      <c r="K1870" s="94">
        <v>1</v>
      </c>
      <c r="L1870" s="116"/>
    </row>
    <row r="1871" spans="1:12" ht="15.75" customHeight="1">
      <c r="A1871" s="84">
        <v>1868</v>
      </c>
      <c r="B1871" s="85" t="s">
        <v>2579</v>
      </c>
      <c r="C1871" s="86" t="s">
        <v>5715</v>
      </c>
      <c r="D1871" s="87" t="s">
        <v>4001</v>
      </c>
      <c r="E1871" s="88"/>
      <c r="F1871" s="88"/>
      <c r="G1871" s="89" t="s">
        <v>4002</v>
      </c>
      <c r="H1871" s="89" t="s">
        <v>3200</v>
      </c>
      <c r="I1871" s="90">
        <v>8800026802023</v>
      </c>
      <c r="J1871" s="91">
        <v>45159</v>
      </c>
      <c r="K1871" s="92">
        <v>1</v>
      </c>
      <c r="L1871" s="93"/>
    </row>
    <row r="1872" spans="1:12" ht="15.75" customHeight="1">
      <c r="A1872" s="75">
        <v>1869</v>
      </c>
      <c r="B1872" s="94" t="s">
        <v>2579</v>
      </c>
      <c r="C1872" s="95" t="s">
        <v>6615</v>
      </c>
      <c r="D1872" s="96" t="s">
        <v>6616</v>
      </c>
      <c r="E1872" s="97"/>
      <c r="F1872" s="97"/>
      <c r="G1872" s="98" t="s">
        <v>6614</v>
      </c>
      <c r="H1872" s="98" t="s">
        <v>6521</v>
      </c>
      <c r="I1872" s="103">
        <v>8800033702023</v>
      </c>
      <c r="J1872" s="100">
        <v>45180</v>
      </c>
      <c r="K1872" s="82">
        <v>1</v>
      </c>
      <c r="L1872" s="116"/>
    </row>
    <row r="1873" spans="1:12" ht="15.75" customHeight="1">
      <c r="A1873" s="84">
        <v>1870</v>
      </c>
      <c r="B1873" s="85" t="s">
        <v>2579</v>
      </c>
      <c r="C1873" s="86" t="s">
        <v>5585</v>
      </c>
      <c r="D1873" s="87" t="s">
        <v>5586</v>
      </c>
      <c r="E1873" s="88"/>
      <c r="F1873" s="88"/>
      <c r="G1873" s="89" t="s">
        <v>3829</v>
      </c>
      <c r="H1873" s="89" t="s">
        <v>3334</v>
      </c>
      <c r="I1873" s="90">
        <v>8800026012023</v>
      </c>
      <c r="J1873" s="91">
        <v>45155</v>
      </c>
      <c r="K1873" s="92">
        <v>1</v>
      </c>
      <c r="L1873" s="93"/>
    </row>
    <row r="1874" spans="1:12" ht="15.75" customHeight="1">
      <c r="A1874" s="75">
        <v>1871</v>
      </c>
      <c r="B1874" s="94" t="s">
        <v>2579</v>
      </c>
      <c r="C1874" s="95" t="s">
        <v>5868</v>
      </c>
      <c r="D1874" s="96" t="s">
        <v>5869</v>
      </c>
      <c r="E1874" s="97"/>
      <c r="F1874" s="97"/>
      <c r="G1874" s="98" t="s">
        <v>2594</v>
      </c>
      <c r="H1874" s="98" t="s">
        <v>3392</v>
      </c>
      <c r="I1874" s="103">
        <v>8800028112023</v>
      </c>
      <c r="J1874" s="100">
        <v>45161</v>
      </c>
      <c r="K1874" s="82">
        <v>1</v>
      </c>
      <c r="L1874" s="116"/>
    </row>
    <row r="1875" spans="1:12" ht="15.75" customHeight="1">
      <c r="A1875" s="84">
        <v>1872</v>
      </c>
      <c r="B1875" s="85" t="s">
        <v>2579</v>
      </c>
      <c r="C1875" s="86" t="s">
        <v>4992</v>
      </c>
      <c r="D1875" s="87" t="s">
        <v>4001</v>
      </c>
      <c r="E1875" s="88"/>
      <c r="F1875" s="88"/>
      <c r="G1875" s="89" t="s">
        <v>4002</v>
      </c>
      <c r="H1875" s="89" t="s">
        <v>3200</v>
      </c>
      <c r="I1875" s="90">
        <v>8800021772023</v>
      </c>
      <c r="J1875" s="91">
        <v>45145</v>
      </c>
      <c r="K1875" s="92">
        <v>1</v>
      </c>
      <c r="L1875" s="93"/>
    </row>
    <row r="1876" spans="1:12" ht="15.75" customHeight="1">
      <c r="A1876" s="75">
        <v>1873</v>
      </c>
      <c r="B1876" s="94" t="s">
        <v>2579</v>
      </c>
      <c r="C1876" s="95" t="s">
        <v>6136</v>
      </c>
      <c r="D1876" s="96" t="s">
        <v>4001</v>
      </c>
      <c r="E1876" s="97"/>
      <c r="F1876" s="97"/>
      <c r="G1876" s="98" t="s">
        <v>6137</v>
      </c>
      <c r="H1876" s="98" t="s">
        <v>3200</v>
      </c>
      <c r="I1876" s="103">
        <v>8800030432023</v>
      </c>
      <c r="J1876" s="100">
        <v>45169</v>
      </c>
      <c r="K1876" s="82">
        <v>1</v>
      </c>
      <c r="L1876" s="116"/>
    </row>
    <row r="1877" spans="1:12" ht="15.75" customHeight="1">
      <c r="A1877" s="84">
        <v>1874</v>
      </c>
      <c r="B1877" s="85" t="s">
        <v>2579</v>
      </c>
      <c r="C1877" s="86" t="s">
        <v>6262</v>
      </c>
      <c r="D1877" s="87" t="s">
        <v>4001</v>
      </c>
      <c r="E1877" s="88"/>
      <c r="F1877" s="88"/>
      <c r="G1877" s="89" t="s">
        <v>4002</v>
      </c>
      <c r="H1877" s="89" t="s">
        <v>3200</v>
      </c>
      <c r="I1877" s="104" t="s">
        <v>10700</v>
      </c>
      <c r="J1877" s="91">
        <v>45170</v>
      </c>
      <c r="K1877" s="85">
        <v>1</v>
      </c>
      <c r="L1877" s="93"/>
    </row>
    <row r="1878" spans="1:12" ht="15.75" customHeight="1">
      <c r="A1878" s="75">
        <v>1875</v>
      </c>
      <c r="B1878" s="94" t="s">
        <v>2579</v>
      </c>
      <c r="C1878" s="95" t="s">
        <v>6376</v>
      </c>
      <c r="D1878" s="96" t="s">
        <v>6326</v>
      </c>
      <c r="E1878" s="149"/>
      <c r="F1878" s="149"/>
      <c r="G1878" s="98" t="s">
        <v>6377</v>
      </c>
      <c r="H1878" s="98" t="s">
        <v>3334</v>
      </c>
      <c r="I1878" s="99" t="s">
        <v>10701</v>
      </c>
      <c r="J1878" s="100">
        <v>45174</v>
      </c>
      <c r="K1878" s="94">
        <v>1</v>
      </c>
      <c r="L1878" s="116"/>
    </row>
    <row r="1879" spans="1:12" ht="15.75" customHeight="1">
      <c r="A1879" s="84">
        <v>1876</v>
      </c>
      <c r="B1879" s="85" t="s">
        <v>2579</v>
      </c>
      <c r="C1879" s="86" t="s">
        <v>6378</v>
      </c>
      <c r="D1879" s="87" t="s">
        <v>6379</v>
      </c>
      <c r="E1879" s="88"/>
      <c r="F1879" s="88"/>
      <c r="G1879" s="89" t="s">
        <v>6380</v>
      </c>
      <c r="H1879" s="89" t="s">
        <v>3334</v>
      </c>
      <c r="I1879" s="90">
        <v>8800032052023</v>
      </c>
      <c r="J1879" s="91">
        <v>45174</v>
      </c>
      <c r="K1879" s="92">
        <v>1</v>
      </c>
      <c r="L1879" s="93"/>
    </row>
    <row r="1880" spans="1:12" ht="15.75" customHeight="1">
      <c r="A1880" s="75">
        <v>1877</v>
      </c>
      <c r="B1880" s="94" t="s">
        <v>2579</v>
      </c>
      <c r="C1880" s="95" t="s">
        <v>4639</v>
      </c>
      <c r="D1880" s="96" t="s">
        <v>4640</v>
      </c>
      <c r="E1880" s="97"/>
      <c r="F1880" s="97"/>
      <c r="G1880" s="98" t="s">
        <v>4641</v>
      </c>
      <c r="H1880" s="98" t="s">
        <v>3200</v>
      </c>
      <c r="I1880" s="103">
        <v>8800018752023</v>
      </c>
      <c r="J1880" s="100">
        <v>45140</v>
      </c>
      <c r="K1880" s="82">
        <v>1</v>
      </c>
      <c r="L1880" s="116"/>
    </row>
    <row r="1881" spans="1:12" ht="15.75" customHeight="1">
      <c r="A1881" s="84">
        <v>1878</v>
      </c>
      <c r="B1881" s="85" t="s">
        <v>2579</v>
      </c>
      <c r="C1881" s="86" t="s">
        <v>4911</v>
      </c>
      <c r="D1881" s="87" t="s">
        <v>4001</v>
      </c>
      <c r="E1881" s="88"/>
      <c r="F1881" s="88"/>
      <c r="G1881" s="89" t="s">
        <v>4002</v>
      </c>
      <c r="H1881" s="89" t="s">
        <v>3200</v>
      </c>
      <c r="I1881" s="90">
        <v>8800020962023</v>
      </c>
      <c r="J1881" s="91">
        <v>45142</v>
      </c>
      <c r="K1881" s="92">
        <v>1</v>
      </c>
      <c r="L1881" s="93"/>
    </row>
    <row r="1882" spans="1:12" ht="15.75" customHeight="1">
      <c r="A1882" s="75">
        <v>1879</v>
      </c>
      <c r="B1882" s="94" t="s">
        <v>2579</v>
      </c>
      <c r="C1882" s="95" t="s">
        <v>6258</v>
      </c>
      <c r="D1882" s="96" t="s">
        <v>4001</v>
      </c>
      <c r="E1882" s="97"/>
      <c r="F1882" s="97"/>
      <c r="G1882" s="98" t="s">
        <v>6259</v>
      </c>
      <c r="H1882" s="98" t="s">
        <v>3200</v>
      </c>
      <c r="I1882" s="103">
        <v>8800030972023</v>
      </c>
      <c r="J1882" s="100">
        <v>45170</v>
      </c>
      <c r="K1882" s="82">
        <v>1</v>
      </c>
      <c r="L1882" s="116"/>
    </row>
    <row r="1883" spans="1:12" ht="15.75" customHeight="1">
      <c r="A1883" s="84">
        <v>1880</v>
      </c>
      <c r="B1883" s="85" t="s">
        <v>2579</v>
      </c>
      <c r="C1883" s="86" t="s">
        <v>6130</v>
      </c>
      <c r="D1883" s="87" t="s">
        <v>6131</v>
      </c>
      <c r="E1883" s="88"/>
      <c r="F1883" s="88"/>
      <c r="G1883" s="89" t="s">
        <v>6015</v>
      </c>
      <c r="H1883" s="89" t="s">
        <v>3334</v>
      </c>
      <c r="I1883" s="90">
        <v>8800030292023</v>
      </c>
      <c r="J1883" s="91">
        <v>45169</v>
      </c>
      <c r="K1883" s="92">
        <v>1</v>
      </c>
      <c r="L1883" s="93"/>
    </row>
    <row r="1884" spans="1:12" ht="15.75" customHeight="1">
      <c r="A1884" s="75">
        <v>1881</v>
      </c>
      <c r="B1884" s="94" t="s">
        <v>2579</v>
      </c>
      <c r="C1884" s="95" t="s">
        <v>3827</v>
      </c>
      <c r="D1884" s="96" t="s">
        <v>3828</v>
      </c>
      <c r="E1884" s="97"/>
      <c r="F1884" s="97"/>
      <c r="G1884" s="98" t="s">
        <v>3829</v>
      </c>
      <c r="H1884" s="98" t="s">
        <v>3334</v>
      </c>
      <c r="I1884" s="103">
        <v>8800013722023</v>
      </c>
      <c r="J1884" s="100">
        <v>45131</v>
      </c>
      <c r="K1884" s="82">
        <v>1</v>
      </c>
      <c r="L1884" s="116"/>
    </row>
    <row r="1885" spans="1:12" ht="15.75" customHeight="1">
      <c r="A1885" s="84">
        <v>1882</v>
      </c>
      <c r="B1885" s="85" t="s">
        <v>2579</v>
      </c>
      <c r="C1885" s="86" t="s">
        <v>6325</v>
      </c>
      <c r="D1885" s="87" t="s">
        <v>6326</v>
      </c>
      <c r="E1885" s="88"/>
      <c r="F1885" s="88"/>
      <c r="G1885" s="89" t="s">
        <v>6015</v>
      </c>
      <c r="H1885" s="89" t="s">
        <v>3334</v>
      </c>
      <c r="I1885" s="104" t="s">
        <v>10702</v>
      </c>
      <c r="J1885" s="91">
        <v>45173</v>
      </c>
      <c r="K1885" s="85">
        <v>1</v>
      </c>
      <c r="L1885" s="93"/>
    </row>
    <row r="1886" spans="1:12" ht="15.75" customHeight="1">
      <c r="A1886" s="75">
        <v>1883</v>
      </c>
      <c r="B1886" s="94" t="s">
        <v>2579</v>
      </c>
      <c r="C1886" s="95" t="s">
        <v>3538</v>
      </c>
      <c r="D1886" s="96" t="s">
        <v>3539</v>
      </c>
      <c r="E1886" s="149"/>
      <c r="F1886" s="149"/>
      <c r="G1886" s="98" t="s">
        <v>2593</v>
      </c>
      <c r="H1886" s="98" t="s">
        <v>3392</v>
      </c>
      <c r="I1886" s="99" t="s">
        <v>10703</v>
      </c>
      <c r="J1886" s="100">
        <v>45126</v>
      </c>
      <c r="K1886" s="94">
        <v>1</v>
      </c>
      <c r="L1886" s="116"/>
    </row>
    <row r="1887" spans="1:12" ht="15.75" customHeight="1">
      <c r="A1887" s="84">
        <v>1884</v>
      </c>
      <c r="B1887" s="85" t="s">
        <v>2579</v>
      </c>
      <c r="C1887" s="86" t="s">
        <v>4200</v>
      </c>
      <c r="D1887" s="87" t="s">
        <v>4201</v>
      </c>
      <c r="E1887" s="88"/>
      <c r="F1887" s="88"/>
      <c r="G1887" s="89" t="s">
        <v>2584</v>
      </c>
      <c r="H1887" s="89" t="s">
        <v>3200</v>
      </c>
      <c r="I1887" s="90">
        <v>8800016342023</v>
      </c>
      <c r="J1887" s="91">
        <v>45135</v>
      </c>
      <c r="K1887" s="92">
        <v>1</v>
      </c>
      <c r="L1887" s="93"/>
    </row>
    <row r="1888" spans="1:12" ht="15.75" customHeight="1">
      <c r="A1888" s="75">
        <v>1885</v>
      </c>
      <c r="B1888" s="94" t="s">
        <v>2579</v>
      </c>
      <c r="C1888" s="95" t="s">
        <v>4186</v>
      </c>
      <c r="D1888" s="96" t="s">
        <v>4187</v>
      </c>
      <c r="E1888" s="97"/>
      <c r="F1888" s="97"/>
      <c r="G1888" s="98" t="s">
        <v>3829</v>
      </c>
      <c r="H1888" s="98" t="s">
        <v>3334</v>
      </c>
      <c r="I1888" s="103">
        <v>8800016692023</v>
      </c>
      <c r="J1888" s="100">
        <v>45135</v>
      </c>
      <c r="K1888" s="82">
        <v>1</v>
      </c>
      <c r="L1888" s="116"/>
    </row>
    <row r="1889" spans="1:12" ht="15.75" customHeight="1">
      <c r="A1889" s="84">
        <v>1886</v>
      </c>
      <c r="B1889" s="85" t="s">
        <v>2579</v>
      </c>
      <c r="C1889" s="86" t="s">
        <v>3954</v>
      </c>
      <c r="D1889" s="87" t="s">
        <v>3955</v>
      </c>
      <c r="E1889" s="88"/>
      <c r="F1889" s="88"/>
      <c r="G1889" s="89" t="s">
        <v>3953</v>
      </c>
      <c r="H1889" s="89" t="s">
        <v>3200</v>
      </c>
      <c r="I1889" s="90">
        <v>8800014722023</v>
      </c>
      <c r="J1889" s="91">
        <v>45132</v>
      </c>
      <c r="K1889" s="92">
        <v>1</v>
      </c>
      <c r="L1889" s="93"/>
    </row>
    <row r="1890" spans="1:12" ht="15.75" customHeight="1">
      <c r="A1890" s="75">
        <v>1887</v>
      </c>
      <c r="B1890" s="94" t="s">
        <v>2579</v>
      </c>
      <c r="C1890" s="95" t="s">
        <v>6327</v>
      </c>
      <c r="D1890" s="96" t="s">
        <v>6328</v>
      </c>
      <c r="E1890" s="97"/>
      <c r="F1890" s="97"/>
      <c r="G1890" s="98" t="s">
        <v>6015</v>
      </c>
      <c r="H1890" s="98" t="s">
        <v>3334</v>
      </c>
      <c r="I1890" s="103">
        <v>8800031952023</v>
      </c>
      <c r="J1890" s="100">
        <v>45173</v>
      </c>
      <c r="K1890" s="82">
        <v>1</v>
      </c>
      <c r="L1890" s="116"/>
    </row>
    <row r="1891" spans="1:12" ht="15.75" customHeight="1">
      <c r="A1891" s="84">
        <v>1888</v>
      </c>
      <c r="B1891" s="85" t="s">
        <v>2579</v>
      </c>
      <c r="C1891" s="86" t="s">
        <v>3540</v>
      </c>
      <c r="D1891" s="87" t="s">
        <v>3541</v>
      </c>
      <c r="E1891" s="88"/>
      <c r="F1891" s="88"/>
      <c r="G1891" s="89" t="s">
        <v>2593</v>
      </c>
      <c r="H1891" s="89" t="s">
        <v>3392</v>
      </c>
      <c r="I1891" s="90">
        <v>8800011532023</v>
      </c>
      <c r="J1891" s="91">
        <v>45126</v>
      </c>
      <c r="K1891" s="92">
        <v>1</v>
      </c>
      <c r="L1891" s="93"/>
    </row>
    <row r="1892" spans="1:12" ht="15.75" customHeight="1">
      <c r="A1892" s="75">
        <v>1889</v>
      </c>
      <c r="B1892" s="94" t="s">
        <v>2579</v>
      </c>
      <c r="C1892" s="95" t="s">
        <v>6330</v>
      </c>
      <c r="D1892" s="96" t="s">
        <v>4001</v>
      </c>
      <c r="E1892" s="97"/>
      <c r="F1892" s="97"/>
      <c r="G1892" s="98" t="s">
        <v>6331</v>
      </c>
      <c r="H1892" s="98" t="s">
        <v>3200</v>
      </c>
      <c r="I1892" s="103">
        <v>8800031672023</v>
      </c>
      <c r="J1892" s="100">
        <v>45173</v>
      </c>
      <c r="K1892" s="82">
        <v>1</v>
      </c>
      <c r="L1892" s="116"/>
    </row>
    <row r="1893" spans="1:12" ht="15.75" customHeight="1">
      <c r="A1893" s="84">
        <v>1890</v>
      </c>
      <c r="B1893" s="85" t="s">
        <v>2579</v>
      </c>
      <c r="C1893" s="86" t="s">
        <v>5595</v>
      </c>
      <c r="D1893" s="87" t="s">
        <v>5596</v>
      </c>
      <c r="E1893" s="88"/>
      <c r="F1893" s="88"/>
      <c r="G1893" s="89" t="s">
        <v>3829</v>
      </c>
      <c r="H1893" s="89" t="s">
        <v>3334</v>
      </c>
      <c r="I1893" s="104" t="s">
        <v>10704</v>
      </c>
      <c r="J1893" s="91">
        <v>45155</v>
      </c>
      <c r="K1893" s="85">
        <v>1</v>
      </c>
      <c r="L1893" s="93"/>
    </row>
    <row r="1894" spans="1:12" ht="15.75" customHeight="1">
      <c r="A1894" s="75">
        <v>1891</v>
      </c>
      <c r="B1894" s="94" t="s">
        <v>2579</v>
      </c>
      <c r="C1894" s="95" t="s">
        <v>6329</v>
      </c>
      <c r="D1894" s="96" t="s">
        <v>6328</v>
      </c>
      <c r="E1894" s="149"/>
      <c r="F1894" s="149"/>
      <c r="G1894" s="98" t="s">
        <v>6015</v>
      </c>
      <c r="H1894" s="98" t="s">
        <v>3334</v>
      </c>
      <c r="I1894" s="99" t="s">
        <v>10705</v>
      </c>
      <c r="J1894" s="100">
        <v>45173</v>
      </c>
      <c r="K1894" s="94">
        <v>1</v>
      </c>
      <c r="L1894" s="116"/>
    </row>
    <row r="1895" spans="1:12" ht="15.75" customHeight="1">
      <c r="A1895" s="84">
        <v>1892</v>
      </c>
      <c r="B1895" s="85" t="s">
        <v>2579</v>
      </c>
      <c r="C1895" s="86" t="s">
        <v>3385</v>
      </c>
      <c r="D1895" s="87" t="s">
        <v>3386</v>
      </c>
      <c r="E1895" s="88"/>
      <c r="F1895" s="88"/>
      <c r="G1895" s="89" t="s">
        <v>3333</v>
      </c>
      <c r="H1895" s="89" t="s">
        <v>3334</v>
      </c>
      <c r="I1895" s="90">
        <v>8800010592023</v>
      </c>
      <c r="J1895" s="91">
        <v>45124</v>
      </c>
      <c r="K1895" s="92">
        <v>1</v>
      </c>
      <c r="L1895" s="93"/>
    </row>
    <row r="1896" spans="1:12" ht="15.75" customHeight="1">
      <c r="A1896" s="75">
        <v>1893</v>
      </c>
      <c r="B1896" s="94" t="s">
        <v>2579</v>
      </c>
      <c r="C1896" s="95" t="s">
        <v>4193</v>
      </c>
      <c r="D1896" s="96" t="s">
        <v>4001</v>
      </c>
      <c r="E1896" s="97"/>
      <c r="F1896" s="97"/>
      <c r="G1896" s="98" t="s">
        <v>4002</v>
      </c>
      <c r="H1896" s="98" t="s">
        <v>3200</v>
      </c>
      <c r="I1896" s="103">
        <v>8800016452023</v>
      </c>
      <c r="J1896" s="100">
        <v>45135</v>
      </c>
      <c r="K1896" s="82">
        <v>1</v>
      </c>
      <c r="L1896" s="116"/>
    </row>
    <row r="1897" spans="1:12" ht="15.75" customHeight="1">
      <c r="A1897" s="84">
        <v>1894</v>
      </c>
      <c r="B1897" s="85" t="s">
        <v>2579</v>
      </c>
      <c r="C1897" s="86" t="s">
        <v>4809</v>
      </c>
      <c r="D1897" s="87" t="s">
        <v>4001</v>
      </c>
      <c r="E1897" s="88"/>
      <c r="F1897" s="88"/>
      <c r="G1897" s="89" t="s">
        <v>4002</v>
      </c>
      <c r="H1897" s="89" t="s">
        <v>3200</v>
      </c>
      <c r="I1897" s="90">
        <v>8800020382023</v>
      </c>
      <c r="J1897" s="91">
        <v>45141</v>
      </c>
      <c r="K1897" s="92">
        <v>1</v>
      </c>
      <c r="L1897" s="93"/>
    </row>
    <row r="1898" spans="1:12" ht="15.75" customHeight="1">
      <c r="A1898" s="75">
        <v>1895</v>
      </c>
      <c r="B1898" s="94" t="s">
        <v>2579</v>
      </c>
      <c r="C1898" s="95" t="s">
        <v>3832</v>
      </c>
      <c r="D1898" s="96" t="s">
        <v>3332</v>
      </c>
      <c r="E1898" s="97"/>
      <c r="F1898" s="97"/>
      <c r="G1898" s="98" t="s">
        <v>3333</v>
      </c>
      <c r="H1898" s="98" t="s">
        <v>3334</v>
      </c>
      <c r="I1898" s="103">
        <v>8800013422023</v>
      </c>
      <c r="J1898" s="100">
        <v>45131</v>
      </c>
      <c r="K1898" s="82">
        <v>1</v>
      </c>
      <c r="L1898" s="116"/>
    </row>
    <row r="1899" spans="1:12" ht="15.75" customHeight="1">
      <c r="A1899" s="84">
        <v>1896</v>
      </c>
      <c r="B1899" s="85" t="s">
        <v>2579</v>
      </c>
      <c r="C1899" s="86" t="s">
        <v>5587</v>
      </c>
      <c r="D1899" s="87" t="s">
        <v>5588</v>
      </c>
      <c r="E1899" s="88"/>
      <c r="F1899" s="88"/>
      <c r="G1899" s="89" t="s">
        <v>3829</v>
      </c>
      <c r="H1899" s="89" t="s">
        <v>3334</v>
      </c>
      <c r="I1899" s="90">
        <v>8800025922023</v>
      </c>
      <c r="J1899" s="91">
        <v>45155</v>
      </c>
      <c r="K1899" s="92">
        <v>1</v>
      </c>
      <c r="L1899" s="93"/>
    </row>
    <row r="1900" spans="1:12" ht="15.75" customHeight="1">
      <c r="A1900" s="75">
        <v>1897</v>
      </c>
      <c r="B1900" s="94" t="s">
        <v>2579</v>
      </c>
      <c r="C1900" s="95" t="s">
        <v>4000</v>
      </c>
      <c r="D1900" s="96" t="s">
        <v>4001</v>
      </c>
      <c r="E1900" s="97"/>
      <c r="F1900" s="97"/>
      <c r="G1900" s="98" t="s">
        <v>4002</v>
      </c>
      <c r="H1900" s="98" t="s">
        <v>3200</v>
      </c>
      <c r="I1900" s="103">
        <v>8800014992023</v>
      </c>
      <c r="J1900" s="100">
        <v>45133</v>
      </c>
      <c r="K1900" s="82">
        <v>1</v>
      </c>
      <c r="L1900" s="116"/>
    </row>
    <row r="1901" spans="1:12" ht="15.75" customHeight="1">
      <c r="A1901" s="84">
        <v>1898</v>
      </c>
      <c r="B1901" s="85" t="s">
        <v>2579</v>
      </c>
      <c r="C1901" s="86" t="s">
        <v>3949</v>
      </c>
      <c r="D1901" s="87" t="s">
        <v>3950</v>
      </c>
      <c r="E1901" s="88"/>
      <c r="F1901" s="88"/>
      <c r="G1901" s="89" t="s">
        <v>2584</v>
      </c>
      <c r="H1901" s="89" t="s">
        <v>3200</v>
      </c>
      <c r="I1901" s="104" t="s">
        <v>10706</v>
      </c>
      <c r="J1901" s="91">
        <v>45132</v>
      </c>
      <c r="K1901" s="85">
        <v>1</v>
      </c>
      <c r="L1901" s="93"/>
    </row>
    <row r="1902" spans="1:12" ht="15.75" customHeight="1">
      <c r="A1902" s="75">
        <v>1899</v>
      </c>
      <c r="B1902" s="94" t="s">
        <v>2579</v>
      </c>
      <c r="C1902" s="95" t="s">
        <v>4510</v>
      </c>
      <c r="D1902" s="96" t="s">
        <v>4511</v>
      </c>
      <c r="E1902" s="149"/>
      <c r="F1902" s="149"/>
      <c r="G1902" s="98" t="s">
        <v>4512</v>
      </c>
      <c r="H1902" s="98" t="s">
        <v>3334</v>
      </c>
      <c r="I1902" s="99" t="s">
        <v>10707</v>
      </c>
      <c r="J1902" s="100">
        <v>45139</v>
      </c>
      <c r="K1902" s="94">
        <v>1</v>
      </c>
      <c r="L1902" s="116"/>
    </row>
    <row r="1903" spans="1:12" ht="15.75" customHeight="1">
      <c r="A1903" s="84">
        <v>1900</v>
      </c>
      <c r="B1903" s="85" t="s">
        <v>2579</v>
      </c>
      <c r="C1903" s="86" t="s">
        <v>4636</v>
      </c>
      <c r="D1903" s="87" t="s">
        <v>4637</v>
      </c>
      <c r="E1903" s="88"/>
      <c r="F1903" s="88"/>
      <c r="G1903" s="89" t="s">
        <v>4638</v>
      </c>
      <c r="H1903" s="89" t="s">
        <v>3200</v>
      </c>
      <c r="I1903" s="90">
        <v>8800018852023</v>
      </c>
      <c r="J1903" s="91">
        <v>45140</v>
      </c>
      <c r="K1903" s="92">
        <v>1</v>
      </c>
      <c r="L1903" s="93"/>
    </row>
    <row r="1904" spans="1:12" ht="15.75" customHeight="1">
      <c r="A1904" s="75">
        <v>1901</v>
      </c>
      <c r="B1904" s="94" t="s">
        <v>2579</v>
      </c>
      <c r="C1904" s="95" t="s">
        <v>4808</v>
      </c>
      <c r="D1904" s="96" t="s">
        <v>4001</v>
      </c>
      <c r="E1904" s="97"/>
      <c r="F1904" s="97"/>
      <c r="G1904" s="98" t="s">
        <v>4002</v>
      </c>
      <c r="H1904" s="98" t="s">
        <v>3200</v>
      </c>
      <c r="I1904" s="103">
        <v>8800020362023</v>
      </c>
      <c r="J1904" s="100">
        <v>45141</v>
      </c>
      <c r="K1904" s="82">
        <v>1</v>
      </c>
      <c r="L1904" s="116"/>
    </row>
    <row r="1905" spans="1:12" ht="15.75" customHeight="1">
      <c r="A1905" s="84">
        <v>1902</v>
      </c>
      <c r="B1905" s="85" t="s">
        <v>2579</v>
      </c>
      <c r="C1905" s="86" t="s">
        <v>3389</v>
      </c>
      <c r="D1905" s="87" t="s">
        <v>3386</v>
      </c>
      <c r="E1905" s="88"/>
      <c r="F1905" s="88"/>
      <c r="G1905" s="89" t="s">
        <v>3333</v>
      </c>
      <c r="H1905" s="89" t="s">
        <v>3334</v>
      </c>
      <c r="I1905" s="90">
        <v>8800010602023</v>
      </c>
      <c r="J1905" s="91">
        <v>45124</v>
      </c>
      <c r="K1905" s="92">
        <v>1</v>
      </c>
      <c r="L1905" s="93"/>
    </row>
    <row r="1906" spans="1:12" ht="15.75" customHeight="1">
      <c r="A1906" s="75">
        <v>1903</v>
      </c>
      <c r="B1906" s="94" t="s">
        <v>2579</v>
      </c>
      <c r="C1906" s="95" t="s">
        <v>3683</v>
      </c>
      <c r="D1906" s="96" t="s">
        <v>3386</v>
      </c>
      <c r="E1906" s="97"/>
      <c r="F1906" s="97"/>
      <c r="G1906" s="98" t="s">
        <v>3333</v>
      </c>
      <c r="H1906" s="98" t="s">
        <v>3334</v>
      </c>
      <c r="I1906" s="103">
        <v>8800012822023</v>
      </c>
      <c r="J1906" s="100">
        <v>45128</v>
      </c>
      <c r="K1906" s="82">
        <v>1</v>
      </c>
      <c r="L1906" s="116"/>
    </row>
    <row r="1907" spans="1:12" ht="15.75" customHeight="1">
      <c r="A1907" s="84">
        <v>1904</v>
      </c>
      <c r="B1907" s="85" t="s">
        <v>2579</v>
      </c>
      <c r="C1907" s="86" t="s">
        <v>4064</v>
      </c>
      <c r="D1907" s="87" t="s">
        <v>4065</v>
      </c>
      <c r="E1907" s="88"/>
      <c r="F1907" s="88"/>
      <c r="G1907" s="89" t="s">
        <v>4066</v>
      </c>
      <c r="H1907" s="89" t="s">
        <v>3392</v>
      </c>
      <c r="I1907" s="90">
        <v>8800015922023</v>
      </c>
      <c r="J1907" s="91">
        <v>45134</v>
      </c>
      <c r="K1907" s="92">
        <v>1</v>
      </c>
      <c r="L1907" s="93"/>
    </row>
    <row r="1908" spans="1:12" ht="15.75" customHeight="1">
      <c r="A1908" s="75">
        <v>1905</v>
      </c>
      <c r="B1908" s="94" t="s">
        <v>2579</v>
      </c>
      <c r="C1908" s="95" t="s">
        <v>4005</v>
      </c>
      <c r="D1908" s="96" t="s">
        <v>3388</v>
      </c>
      <c r="E1908" s="97"/>
      <c r="F1908" s="97"/>
      <c r="G1908" s="98" t="s">
        <v>3333</v>
      </c>
      <c r="H1908" s="98" t="s">
        <v>3334</v>
      </c>
      <c r="I1908" s="103">
        <v>8800015162023</v>
      </c>
      <c r="J1908" s="100">
        <v>45133</v>
      </c>
      <c r="K1908" s="82">
        <v>1</v>
      </c>
      <c r="L1908" s="116"/>
    </row>
    <row r="1909" spans="1:12" ht="15.75" customHeight="1">
      <c r="A1909" s="84">
        <v>1906</v>
      </c>
      <c r="B1909" s="85" t="s">
        <v>2579</v>
      </c>
      <c r="C1909" s="86" t="s">
        <v>4910</v>
      </c>
      <c r="D1909" s="87" t="s">
        <v>4001</v>
      </c>
      <c r="E1909" s="88"/>
      <c r="F1909" s="88"/>
      <c r="G1909" s="89" t="s">
        <v>4002</v>
      </c>
      <c r="H1909" s="89" t="s">
        <v>3200</v>
      </c>
      <c r="I1909" s="104" t="s">
        <v>10708</v>
      </c>
      <c r="J1909" s="91">
        <v>45142</v>
      </c>
      <c r="K1909" s="85">
        <v>1</v>
      </c>
      <c r="L1909" s="93"/>
    </row>
    <row r="1910" spans="1:12" ht="15.75" customHeight="1">
      <c r="A1910" s="75">
        <v>1907</v>
      </c>
      <c r="B1910" s="94" t="s">
        <v>2579</v>
      </c>
      <c r="C1910" s="95" t="s">
        <v>5593</v>
      </c>
      <c r="D1910" s="96" t="s">
        <v>5594</v>
      </c>
      <c r="E1910" s="149"/>
      <c r="F1910" s="149"/>
      <c r="G1910" s="98" t="s">
        <v>3829</v>
      </c>
      <c r="H1910" s="98" t="s">
        <v>3334</v>
      </c>
      <c r="I1910" s="99" t="s">
        <v>10709</v>
      </c>
      <c r="J1910" s="100">
        <v>45155</v>
      </c>
      <c r="K1910" s="94">
        <v>1</v>
      </c>
      <c r="L1910" s="116"/>
    </row>
    <row r="1911" spans="1:12" ht="15.75" customHeight="1">
      <c r="A1911" s="84">
        <v>1908</v>
      </c>
      <c r="B1911" s="85" t="s">
        <v>2579</v>
      </c>
      <c r="C1911" s="86" t="s">
        <v>3943</v>
      </c>
      <c r="D1911" s="87" t="s">
        <v>3944</v>
      </c>
      <c r="E1911" s="88"/>
      <c r="F1911" s="88"/>
      <c r="G1911" s="89" t="s">
        <v>2593</v>
      </c>
      <c r="H1911" s="89" t="s">
        <v>3392</v>
      </c>
      <c r="I1911" s="90">
        <v>8800014102023</v>
      </c>
      <c r="J1911" s="91">
        <v>45132</v>
      </c>
      <c r="K1911" s="92">
        <v>1</v>
      </c>
      <c r="L1911" s="93"/>
    </row>
    <row r="1912" spans="1:12" ht="15.75" customHeight="1">
      <c r="A1912" s="75">
        <v>1909</v>
      </c>
      <c r="B1912" s="94" t="s">
        <v>2579</v>
      </c>
      <c r="C1912" s="95" t="s">
        <v>4190</v>
      </c>
      <c r="D1912" s="96" t="s">
        <v>4001</v>
      </c>
      <c r="E1912" s="97"/>
      <c r="F1912" s="97"/>
      <c r="G1912" s="98" t="s">
        <v>4002</v>
      </c>
      <c r="H1912" s="98" t="s">
        <v>3200</v>
      </c>
      <c r="I1912" s="103">
        <v>8800016672023</v>
      </c>
      <c r="J1912" s="100">
        <v>45135</v>
      </c>
      <c r="K1912" s="82">
        <v>1</v>
      </c>
      <c r="L1912" s="116"/>
    </row>
    <row r="1913" spans="1:12" ht="15.75" customHeight="1">
      <c r="A1913" s="84">
        <v>1910</v>
      </c>
      <c r="B1913" s="85" t="s">
        <v>2579</v>
      </c>
      <c r="C1913" s="86" t="s">
        <v>5117</v>
      </c>
      <c r="D1913" s="87" t="s">
        <v>4001</v>
      </c>
      <c r="E1913" s="88"/>
      <c r="F1913" s="88"/>
      <c r="G1913" s="89" t="s">
        <v>4002</v>
      </c>
      <c r="H1913" s="89" t="s">
        <v>3200</v>
      </c>
      <c r="I1913" s="90">
        <v>8800022642023</v>
      </c>
      <c r="J1913" s="91">
        <v>45147</v>
      </c>
      <c r="K1913" s="92">
        <v>1</v>
      </c>
      <c r="L1913" s="93"/>
    </row>
    <row r="1914" spans="1:12" ht="15.75" customHeight="1">
      <c r="A1914" s="75">
        <v>1911</v>
      </c>
      <c r="B1914" s="94" t="s">
        <v>2579</v>
      </c>
      <c r="C1914" s="95" t="s">
        <v>4630</v>
      </c>
      <c r="D1914" s="96" t="s">
        <v>4631</v>
      </c>
      <c r="E1914" s="97"/>
      <c r="F1914" s="97"/>
      <c r="G1914" s="98" t="s">
        <v>4632</v>
      </c>
      <c r="H1914" s="98" t="s">
        <v>3200</v>
      </c>
      <c r="I1914" s="103">
        <v>8800018822023</v>
      </c>
      <c r="J1914" s="100">
        <v>45140</v>
      </c>
      <c r="K1914" s="82">
        <v>1</v>
      </c>
      <c r="L1914" s="116"/>
    </row>
    <row r="1915" spans="1:12" ht="15.75" customHeight="1">
      <c r="A1915" s="84">
        <v>1912</v>
      </c>
      <c r="B1915" s="85" t="s">
        <v>2579</v>
      </c>
      <c r="C1915" s="86" t="s">
        <v>4627</v>
      </c>
      <c r="D1915" s="87" t="s">
        <v>4628</v>
      </c>
      <c r="E1915" s="88"/>
      <c r="F1915" s="88"/>
      <c r="G1915" s="89" t="s">
        <v>4629</v>
      </c>
      <c r="H1915" s="89" t="s">
        <v>3200</v>
      </c>
      <c r="I1915" s="90">
        <v>8800018722023</v>
      </c>
      <c r="J1915" s="91">
        <v>45140</v>
      </c>
      <c r="K1915" s="92">
        <v>1</v>
      </c>
      <c r="L1915" s="93"/>
    </row>
    <row r="1916" spans="1:12" ht="15.75" customHeight="1">
      <c r="A1916" s="75">
        <v>1913</v>
      </c>
      <c r="B1916" s="94" t="s">
        <v>2579</v>
      </c>
      <c r="C1916" s="95" t="s">
        <v>5591</v>
      </c>
      <c r="D1916" s="96" t="s">
        <v>5592</v>
      </c>
      <c r="E1916" s="97"/>
      <c r="F1916" s="97"/>
      <c r="G1916" s="98" t="s">
        <v>3829</v>
      </c>
      <c r="H1916" s="98" t="s">
        <v>3334</v>
      </c>
      <c r="I1916" s="103">
        <v>8800025972023</v>
      </c>
      <c r="J1916" s="100">
        <v>45155</v>
      </c>
      <c r="K1916" s="82">
        <v>1</v>
      </c>
      <c r="L1916" s="116"/>
    </row>
    <row r="1917" spans="1:12" ht="15.75" customHeight="1">
      <c r="A1917" s="84">
        <v>1914</v>
      </c>
      <c r="B1917" s="85" t="s">
        <v>2579</v>
      </c>
      <c r="C1917" s="86" t="s">
        <v>5589</v>
      </c>
      <c r="D1917" s="87" t="s">
        <v>5590</v>
      </c>
      <c r="E1917" s="88"/>
      <c r="F1917" s="88"/>
      <c r="G1917" s="89" t="s">
        <v>3829</v>
      </c>
      <c r="H1917" s="89" t="s">
        <v>3334</v>
      </c>
      <c r="I1917" s="104" t="s">
        <v>10710</v>
      </c>
      <c r="J1917" s="91">
        <v>45155</v>
      </c>
      <c r="K1917" s="85">
        <v>1</v>
      </c>
      <c r="L1917" s="93"/>
    </row>
    <row r="1918" spans="1:12" ht="15.75" customHeight="1">
      <c r="A1918" s="75">
        <v>1915</v>
      </c>
      <c r="B1918" s="94" t="s">
        <v>2579</v>
      </c>
      <c r="C1918" s="95" t="s">
        <v>3542</v>
      </c>
      <c r="D1918" s="96" t="s">
        <v>3543</v>
      </c>
      <c r="E1918" s="149"/>
      <c r="F1918" s="149"/>
      <c r="G1918" s="98" t="s">
        <v>2593</v>
      </c>
      <c r="H1918" s="98" t="s">
        <v>3392</v>
      </c>
      <c r="I1918" s="99" t="s">
        <v>10711</v>
      </c>
      <c r="J1918" s="100">
        <v>45126</v>
      </c>
      <c r="K1918" s="94">
        <v>1</v>
      </c>
      <c r="L1918" s="116"/>
    </row>
    <row r="1919" spans="1:12" ht="15.75" customHeight="1">
      <c r="A1919" s="84">
        <v>1916</v>
      </c>
      <c r="B1919" s="85" t="s">
        <v>2579</v>
      </c>
      <c r="C1919" s="86" t="s">
        <v>7686</v>
      </c>
      <c r="D1919" s="87" t="s">
        <v>7687</v>
      </c>
      <c r="E1919" s="88"/>
      <c r="F1919" s="88"/>
      <c r="G1919" s="89" t="s">
        <v>7132</v>
      </c>
      <c r="H1919" s="89" t="s">
        <v>3334</v>
      </c>
      <c r="I1919" s="90">
        <v>8800043432023</v>
      </c>
      <c r="J1919" s="91">
        <v>45211</v>
      </c>
      <c r="K1919" s="92">
        <v>1</v>
      </c>
      <c r="L1919" s="93"/>
    </row>
    <row r="1920" spans="1:12" ht="15.75" customHeight="1">
      <c r="A1920" s="75">
        <v>1917</v>
      </c>
      <c r="B1920" s="94" t="s">
        <v>2579</v>
      </c>
      <c r="C1920" s="95" t="s">
        <v>7859</v>
      </c>
      <c r="D1920" s="96" t="s">
        <v>7790</v>
      </c>
      <c r="E1920" s="97"/>
      <c r="F1920" s="97"/>
      <c r="G1920" s="98" t="s">
        <v>7791</v>
      </c>
      <c r="H1920" s="98" t="s">
        <v>3334</v>
      </c>
      <c r="I1920" s="103">
        <v>8800045282023</v>
      </c>
      <c r="J1920" s="100">
        <v>45226</v>
      </c>
      <c r="K1920" s="82">
        <v>1</v>
      </c>
      <c r="L1920" s="116"/>
    </row>
    <row r="1921" spans="1:12" ht="15.75" customHeight="1">
      <c r="A1921" s="84">
        <v>1918</v>
      </c>
      <c r="B1921" s="85" t="s">
        <v>2579</v>
      </c>
      <c r="C1921" s="86" t="s">
        <v>7698</v>
      </c>
      <c r="D1921" s="87" t="s">
        <v>7699</v>
      </c>
      <c r="E1921" s="88"/>
      <c r="F1921" s="88"/>
      <c r="G1921" s="89" t="s">
        <v>5024</v>
      </c>
      <c r="H1921" s="89" t="s">
        <v>5025</v>
      </c>
      <c r="I1921" s="90">
        <v>8800043792023</v>
      </c>
      <c r="J1921" s="91">
        <v>45214</v>
      </c>
      <c r="K1921" s="92">
        <v>1</v>
      </c>
      <c r="L1921" s="93"/>
    </row>
    <row r="1922" spans="1:12" ht="15.75" customHeight="1">
      <c r="A1922" s="75">
        <v>1919</v>
      </c>
      <c r="B1922" s="94" t="s">
        <v>2579</v>
      </c>
      <c r="C1922" s="95" t="s">
        <v>7696</v>
      </c>
      <c r="D1922" s="96" t="s">
        <v>7697</v>
      </c>
      <c r="E1922" s="97"/>
      <c r="F1922" s="97"/>
      <c r="G1922" s="98" t="s">
        <v>5024</v>
      </c>
      <c r="H1922" s="98" t="s">
        <v>5025</v>
      </c>
      <c r="I1922" s="103">
        <v>8800043802023</v>
      </c>
      <c r="J1922" s="100">
        <v>45214</v>
      </c>
      <c r="K1922" s="82">
        <v>1</v>
      </c>
      <c r="L1922" s="116"/>
    </row>
    <row r="1923" spans="1:12" ht="15.75" customHeight="1">
      <c r="A1923" s="84">
        <v>1920</v>
      </c>
      <c r="B1923" s="85" t="s">
        <v>2579</v>
      </c>
      <c r="C1923" s="86" t="s">
        <v>7378</v>
      </c>
      <c r="D1923" s="87" t="s">
        <v>7379</v>
      </c>
      <c r="E1923" s="88"/>
      <c r="F1923" s="88"/>
      <c r="G1923" s="89" t="s">
        <v>7116</v>
      </c>
      <c r="H1923" s="89" t="s">
        <v>3334</v>
      </c>
      <c r="I1923" s="90">
        <v>8800041082023</v>
      </c>
      <c r="J1923" s="91">
        <v>45202</v>
      </c>
      <c r="K1923" s="92">
        <v>1</v>
      </c>
      <c r="L1923" s="93"/>
    </row>
    <row r="1924" spans="1:12" ht="15.75" customHeight="1">
      <c r="A1924" s="75">
        <v>1921</v>
      </c>
      <c r="B1924" s="94" t="s">
        <v>2579</v>
      </c>
      <c r="C1924" s="95" t="s">
        <v>7789</v>
      </c>
      <c r="D1924" s="96" t="s">
        <v>7790</v>
      </c>
      <c r="E1924" s="97"/>
      <c r="F1924" s="97"/>
      <c r="G1924" s="98" t="s">
        <v>7791</v>
      </c>
      <c r="H1924" s="98" t="s">
        <v>3334</v>
      </c>
      <c r="I1924" s="103">
        <v>8800044842023</v>
      </c>
      <c r="J1924" s="100">
        <v>45224</v>
      </c>
      <c r="K1924" s="82">
        <v>1</v>
      </c>
      <c r="L1924" s="116"/>
    </row>
    <row r="1925" spans="1:12" ht="15.75" customHeight="1">
      <c r="A1925" s="84">
        <v>1922</v>
      </c>
      <c r="B1925" s="85" t="s">
        <v>2579</v>
      </c>
      <c r="C1925" s="86" t="s">
        <v>7133</v>
      </c>
      <c r="D1925" s="87" t="s">
        <v>7134</v>
      </c>
      <c r="E1925" s="88"/>
      <c r="F1925" s="88"/>
      <c r="G1925" s="89" t="s">
        <v>7135</v>
      </c>
      <c r="H1925" s="89" t="s">
        <v>3392</v>
      </c>
      <c r="I1925" s="104" t="s">
        <v>10712</v>
      </c>
      <c r="J1925" s="91">
        <v>45196</v>
      </c>
      <c r="K1925" s="85">
        <v>1</v>
      </c>
      <c r="L1925" s="93"/>
    </row>
    <row r="1926" spans="1:12" ht="15.75" customHeight="1">
      <c r="A1926" s="75">
        <v>1923</v>
      </c>
      <c r="B1926" s="94" t="s">
        <v>2579</v>
      </c>
      <c r="C1926" s="95" t="s">
        <v>7658</v>
      </c>
      <c r="D1926" s="96" t="s">
        <v>3955</v>
      </c>
      <c r="E1926" s="149"/>
      <c r="F1926" s="149"/>
      <c r="G1926" s="98" t="s">
        <v>6978</v>
      </c>
      <c r="H1926" s="98" t="s">
        <v>3200</v>
      </c>
      <c r="I1926" s="99" t="s">
        <v>10713</v>
      </c>
      <c r="J1926" s="100">
        <v>45210</v>
      </c>
      <c r="K1926" s="94">
        <v>1</v>
      </c>
      <c r="L1926" s="116"/>
    </row>
    <row r="1927" spans="1:12" ht="15.75" customHeight="1">
      <c r="A1927" s="84">
        <v>1924</v>
      </c>
      <c r="B1927" s="85" t="s">
        <v>2579</v>
      </c>
      <c r="C1927" s="86" t="s">
        <v>7546</v>
      </c>
      <c r="D1927" s="87" t="s">
        <v>3955</v>
      </c>
      <c r="E1927" s="88"/>
      <c r="F1927" s="88"/>
      <c r="G1927" s="89" t="s">
        <v>7505</v>
      </c>
      <c r="H1927" s="89" t="s">
        <v>3200</v>
      </c>
      <c r="I1927" s="90">
        <v>8800042282023</v>
      </c>
      <c r="J1927" s="91">
        <v>45205</v>
      </c>
      <c r="K1927" s="92">
        <v>1</v>
      </c>
      <c r="L1927" s="93"/>
    </row>
    <row r="1928" spans="1:12" ht="15.75" customHeight="1">
      <c r="A1928" s="75">
        <v>1925</v>
      </c>
      <c r="B1928" s="94" t="s">
        <v>2579</v>
      </c>
      <c r="C1928" s="95" t="s">
        <v>7123</v>
      </c>
      <c r="D1928" s="96" t="s">
        <v>7124</v>
      </c>
      <c r="E1928" s="97"/>
      <c r="F1928" s="97"/>
      <c r="G1928" s="98" t="s">
        <v>7116</v>
      </c>
      <c r="H1928" s="98" t="s">
        <v>3334</v>
      </c>
      <c r="I1928" s="103">
        <v>8800039462023</v>
      </c>
      <c r="J1928" s="100">
        <v>45196</v>
      </c>
      <c r="K1928" s="82">
        <v>1</v>
      </c>
      <c r="L1928" s="116"/>
    </row>
    <row r="1929" spans="1:12" ht="15.75" customHeight="1">
      <c r="A1929" s="84">
        <v>1926</v>
      </c>
      <c r="B1929" s="85" t="s">
        <v>2579</v>
      </c>
      <c r="C1929" s="86" t="s">
        <v>7304</v>
      </c>
      <c r="D1929" s="87" t="s">
        <v>7305</v>
      </c>
      <c r="E1929" s="88"/>
      <c r="F1929" s="88"/>
      <c r="G1929" s="89" t="s">
        <v>7116</v>
      </c>
      <c r="H1929" s="89" t="s">
        <v>3334</v>
      </c>
      <c r="I1929" s="90">
        <v>8800040712023</v>
      </c>
      <c r="J1929" s="91">
        <v>45201</v>
      </c>
      <c r="K1929" s="92">
        <v>1</v>
      </c>
      <c r="L1929" s="93"/>
    </row>
    <row r="1930" spans="1:12" ht="15.75" customHeight="1">
      <c r="A1930" s="75">
        <v>1927</v>
      </c>
      <c r="B1930" s="94" t="s">
        <v>2579</v>
      </c>
      <c r="C1930" s="95" t="s">
        <v>7302</v>
      </c>
      <c r="D1930" s="96" t="s">
        <v>7303</v>
      </c>
      <c r="E1930" s="97"/>
      <c r="F1930" s="97"/>
      <c r="G1930" s="98" t="s">
        <v>7146</v>
      </c>
      <c r="H1930" s="98" t="s">
        <v>3334</v>
      </c>
      <c r="I1930" s="103">
        <v>8800040782023</v>
      </c>
      <c r="J1930" s="100">
        <v>45201</v>
      </c>
      <c r="K1930" s="82">
        <v>1</v>
      </c>
      <c r="L1930" s="116"/>
    </row>
    <row r="1931" spans="1:12" ht="15.75" customHeight="1">
      <c r="A1931" s="84">
        <v>1928</v>
      </c>
      <c r="B1931" s="85" t="s">
        <v>2579</v>
      </c>
      <c r="C1931" s="86" t="s">
        <v>6263</v>
      </c>
      <c r="D1931" s="87" t="s">
        <v>4001</v>
      </c>
      <c r="E1931" s="88"/>
      <c r="F1931" s="88"/>
      <c r="G1931" s="89" t="s">
        <v>6264</v>
      </c>
      <c r="H1931" s="89" t="s">
        <v>3200</v>
      </c>
      <c r="I1931" s="90">
        <v>8800031062023</v>
      </c>
      <c r="J1931" s="91">
        <v>45170</v>
      </c>
      <c r="K1931" s="92">
        <v>1</v>
      </c>
      <c r="L1931" s="93"/>
    </row>
    <row r="1932" spans="1:12" ht="15.75" customHeight="1">
      <c r="A1932" s="75">
        <v>1929</v>
      </c>
      <c r="B1932" s="94" t="s">
        <v>2579</v>
      </c>
      <c r="C1932" s="95" t="s">
        <v>7375</v>
      </c>
      <c r="D1932" s="96" t="s">
        <v>7376</v>
      </c>
      <c r="E1932" s="97"/>
      <c r="F1932" s="97"/>
      <c r="G1932" s="98" t="s">
        <v>7377</v>
      </c>
      <c r="H1932" s="98" t="s">
        <v>3334</v>
      </c>
      <c r="I1932" s="103">
        <v>8800041382023</v>
      </c>
      <c r="J1932" s="100">
        <v>45202</v>
      </c>
      <c r="K1932" s="82">
        <v>1</v>
      </c>
      <c r="L1932" s="116"/>
    </row>
    <row r="1933" spans="1:12" ht="15.75" customHeight="1">
      <c r="A1933" s="84">
        <v>1930</v>
      </c>
      <c r="B1933" s="85" t="s">
        <v>2579</v>
      </c>
      <c r="C1933" s="86" t="s">
        <v>6977</v>
      </c>
      <c r="D1933" s="87" t="s">
        <v>3955</v>
      </c>
      <c r="E1933" s="88"/>
      <c r="F1933" s="88"/>
      <c r="G1933" s="89" t="s">
        <v>6978</v>
      </c>
      <c r="H1933" s="89" t="s">
        <v>3200</v>
      </c>
      <c r="I1933" s="104" t="s">
        <v>10714</v>
      </c>
      <c r="J1933" s="91">
        <v>45190</v>
      </c>
      <c r="K1933" s="85">
        <v>1</v>
      </c>
      <c r="L1933" s="93"/>
    </row>
    <row r="1934" spans="1:12" ht="15.75" customHeight="1">
      <c r="A1934" s="75">
        <v>1931</v>
      </c>
      <c r="B1934" s="94" t="s">
        <v>2579</v>
      </c>
      <c r="C1934" s="95" t="s">
        <v>6670</v>
      </c>
      <c r="D1934" s="96" t="s">
        <v>3955</v>
      </c>
      <c r="E1934" s="149"/>
      <c r="F1934" s="149"/>
      <c r="G1934" s="98" t="s">
        <v>6671</v>
      </c>
      <c r="H1934" s="98" t="s">
        <v>3200</v>
      </c>
      <c r="I1934" s="99" t="s">
        <v>10715</v>
      </c>
      <c r="J1934" s="100">
        <v>45181</v>
      </c>
      <c r="K1934" s="94">
        <v>1</v>
      </c>
      <c r="L1934" s="116"/>
    </row>
    <row r="1935" spans="1:12" ht="15.75" customHeight="1">
      <c r="A1935" s="84">
        <v>1932</v>
      </c>
      <c r="B1935" s="85" t="s">
        <v>2579</v>
      </c>
      <c r="C1935" s="86" t="s">
        <v>7003</v>
      </c>
      <c r="D1935" s="87" t="s">
        <v>7004</v>
      </c>
      <c r="E1935" s="88"/>
      <c r="F1935" s="88"/>
      <c r="G1935" s="89" t="s">
        <v>2594</v>
      </c>
      <c r="H1935" s="89" t="s">
        <v>3392</v>
      </c>
      <c r="I1935" s="90">
        <v>8800038062023</v>
      </c>
      <c r="J1935" s="91">
        <v>45191</v>
      </c>
      <c r="K1935" s="92">
        <v>1</v>
      </c>
      <c r="L1935" s="93"/>
    </row>
    <row r="1936" spans="1:12" ht="15.75" customHeight="1">
      <c r="A1936" s="75">
        <v>1933</v>
      </c>
      <c r="B1936" s="94" t="s">
        <v>2579</v>
      </c>
      <c r="C1936" s="95" t="s">
        <v>6821</v>
      </c>
      <c r="D1936" s="96" t="s">
        <v>4001</v>
      </c>
      <c r="E1936" s="97"/>
      <c r="F1936" s="97"/>
      <c r="G1936" s="98" t="s">
        <v>6261</v>
      </c>
      <c r="H1936" s="98" t="s">
        <v>3200</v>
      </c>
      <c r="I1936" s="103">
        <v>8800035862023</v>
      </c>
      <c r="J1936" s="100">
        <v>45187</v>
      </c>
      <c r="K1936" s="82">
        <v>1</v>
      </c>
      <c r="L1936" s="116"/>
    </row>
    <row r="1937" spans="1:12" ht="15.75" customHeight="1">
      <c r="A1937" s="84">
        <v>1934</v>
      </c>
      <c r="B1937" s="85" t="s">
        <v>2579</v>
      </c>
      <c r="C1937" s="86" t="s">
        <v>7153</v>
      </c>
      <c r="D1937" s="87" t="s">
        <v>7154</v>
      </c>
      <c r="E1937" s="88"/>
      <c r="F1937" s="88"/>
      <c r="G1937" s="89" t="s">
        <v>7155</v>
      </c>
      <c r="H1937" s="89" t="s">
        <v>3392</v>
      </c>
      <c r="I1937" s="90">
        <v>8800039282023</v>
      </c>
      <c r="J1937" s="91">
        <v>45196</v>
      </c>
      <c r="K1937" s="92">
        <v>1</v>
      </c>
      <c r="L1937" s="93"/>
    </row>
    <row r="1938" spans="1:12" ht="15.75" customHeight="1">
      <c r="A1938" s="75">
        <v>1935</v>
      </c>
      <c r="B1938" s="94" t="s">
        <v>2579</v>
      </c>
      <c r="C1938" s="95" t="s">
        <v>7114</v>
      </c>
      <c r="D1938" s="96" t="s">
        <v>7115</v>
      </c>
      <c r="E1938" s="97"/>
      <c r="F1938" s="97"/>
      <c r="G1938" s="98" t="s">
        <v>7116</v>
      </c>
      <c r="H1938" s="98" t="s">
        <v>3334</v>
      </c>
      <c r="I1938" s="103">
        <v>8800039362023</v>
      </c>
      <c r="J1938" s="100">
        <v>45196</v>
      </c>
      <c r="K1938" s="82">
        <v>1</v>
      </c>
      <c r="L1938" s="116"/>
    </row>
    <row r="1939" spans="1:12" ht="15.75" customHeight="1">
      <c r="A1939" s="84">
        <v>1936</v>
      </c>
      <c r="B1939" s="85" t="s">
        <v>2579</v>
      </c>
      <c r="C1939" s="86" t="s">
        <v>7119</v>
      </c>
      <c r="D1939" s="87" t="s">
        <v>7120</v>
      </c>
      <c r="E1939" s="88"/>
      <c r="F1939" s="88"/>
      <c r="G1939" s="89" t="s">
        <v>7116</v>
      </c>
      <c r="H1939" s="89" t="s">
        <v>3334</v>
      </c>
      <c r="I1939" s="90">
        <v>8800039442023</v>
      </c>
      <c r="J1939" s="91">
        <v>45196</v>
      </c>
      <c r="K1939" s="92">
        <v>1</v>
      </c>
      <c r="L1939" s="93"/>
    </row>
    <row r="1940" spans="1:12" ht="15.75" customHeight="1">
      <c r="A1940" s="75">
        <v>1937</v>
      </c>
      <c r="B1940" s="94" t="s">
        <v>2579</v>
      </c>
      <c r="C1940" s="95" t="s">
        <v>6523</v>
      </c>
      <c r="D1940" s="96" t="s">
        <v>6524</v>
      </c>
      <c r="E1940" s="97"/>
      <c r="F1940" s="97"/>
      <c r="G1940" s="98" t="s">
        <v>6520</v>
      </c>
      <c r="H1940" s="98" t="s">
        <v>6521</v>
      </c>
      <c r="I1940" s="103">
        <v>8800033272023</v>
      </c>
      <c r="J1940" s="100">
        <v>45177</v>
      </c>
      <c r="K1940" s="82">
        <v>1</v>
      </c>
      <c r="L1940" s="116"/>
    </row>
    <row r="1941" spans="1:12" ht="15.75" customHeight="1">
      <c r="A1941" s="84">
        <v>1938</v>
      </c>
      <c r="B1941" s="85" t="s">
        <v>2579</v>
      </c>
      <c r="C1941" s="86" t="s">
        <v>7127</v>
      </c>
      <c r="D1941" s="87" t="s">
        <v>7128</v>
      </c>
      <c r="E1941" s="88"/>
      <c r="F1941" s="88"/>
      <c r="G1941" s="89" t="s">
        <v>7129</v>
      </c>
      <c r="H1941" s="89" t="s">
        <v>3392</v>
      </c>
      <c r="I1941" s="104" t="s">
        <v>10716</v>
      </c>
      <c r="J1941" s="91">
        <v>45196</v>
      </c>
      <c r="K1941" s="85">
        <v>1</v>
      </c>
      <c r="L1941" s="93"/>
    </row>
    <row r="1942" spans="1:12" ht="15.75" customHeight="1">
      <c r="A1942" s="75">
        <v>1939</v>
      </c>
      <c r="B1942" s="94" t="s">
        <v>2579</v>
      </c>
      <c r="C1942" s="95" t="s">
        <v>7144</v>
      </c>
      <c r="D1942" s="96" t="s">
        <v>7145</v>
      </c>
      <c r="E1942" s="149"/>
      <c r="F1942" s="149"/>
      <c r="G1942" s="98" t="s">
        <v>7146</v>
      </c>
      <c r="H1942" s="98" t="s">
        <v>3334</v>
      </c>
      <c r="I1942" s="99" t="s">
        <v>10717</v>
      </c>
      <c r="J1942" s="100">
        <v>45196</v>
      </c>
      <c r="K1942" s="94">
        <v>1</v>
      </c>
      <c r="L1942" s="116"/>
    </row>
    <row r="1943" spans="1:12" ht="15.75" customHeight="1">
      <c r="A1943" s="84">
        <v>1940</v>
      </c>
      <c r="B1943" s="85" t="s">
        <v>2579</v>
      </c>
      <c r="C1943" s="86" t="s">
        <v>7147</v>
      </c>
      <c r="D1943" s="87" t="s">
        <v>7148</v>
      </c>
      <c r="E1943" s="88"/>
      <c r="F1943" s="88"/>
      <c r="G1943" s="89" t="s">
        <v>7116</v>
      </c>
      <c r="H1943" s="89" t="s">
        <v>3334</v>
      </c>
      <c r="I1943" s="90">
        <v>8800039412023</v>
      </c>
      <c r="J1943" s="91">
        <v>45196</v>
      </c>
      <c r="K1943" s="92">
        <v>1</v>
      </c>
      <c r="L1943" s="93"/>
    </row>
    <row r="1944" spans="1:12" ht="15.75" customHeight="1">
      <c r="A1944" s="75">
        <v>1941</v>
      </c>
      <c r="B1944" s="94" t="s">
        <v>2579</v>
      </c>
      <c r="C1944" s="95" t="s">
        <v>7111</v>
      </c>
      <c r="D1944" s="96" t="s">
        <v>7112</v>
      </c>
      <c r="E1944" s="97"/>
      <c r="F1944" s="97"/>
      <c r="G1944" s="98" t="s">
        <v>7113</v>
      </c>
      <c r="H1944" s="98" t="s">
        <v>3392</v>
      </c>
      <c r="I1944" s="103">
        <v>8800039342023</v>
      </c>
      <c r="J1944" s="100">
        <v>45196</v>
      </c>
      <c r="K1944" s="82">
        <v>1</v>
      </c>
      <c r="L1944" s="116"/>
    </row>
    <row r="1945" spans="1:12" ht="15.75" customHeight="1">
      <c r="A1945" s="84">
        <v>1942</v>
      </c>
      <c r="B1945" s="85" t="s">
        <v>2579</v>
      </c>
      <c r="C1945" s="86" t="s">
        <v>7117</v>
      </c>
      <c r="D1945" s="87" t="s">
        <v>7118</v>
      </c>
      <c r="E1945" s="88"/>
      <c r="F1945" s="88"/>
      <c r="G1945" s="89" t="s">
        <v>7116</v>
      </c>
      <c r="H1945" s="89" t="s">
        <v>3334</v>
      </c>
      <c r="I1945" s="90">
        <v>8800039372023</v>
      </c>
      <c r="J1945" s="91">
        <v>45196</v>
      </c>
      <c r="K1945" s="92">
        <v>1</v>
      </c>
      <c r="L1945" s="93"/>
    </row>
    <row r="1946" spans="1:12" ht="15.75" customHeight="1">
      <c r="A1946" s="75">
        <v>1943</v>
      </c>
      <c r="B1946" s="94" t="s">
        <v>2579</v>
      </c>
      <c r="C1946" s="95" t="s">
        <v>7121</v>
      </c>
      <c r="D1946" s="96" t="s">
        <v>7122</v>
      </c>
      <c r="E1946" s="97"/>
      <c r="F1946" s="97"/>
      <c r="G1946" s="98" t="s">
        <v>7116</v>
      </c>
      <c r="H1946" s="98" t="s">
        <v>3334</v>
      </c>
      <c r="I1946" s="103">
        <v>8800039452023</v>
      </c>
      <c r="J1946" s="100">
        <v>45196</v>
      </c>
      <c r="K1946" s="82">
        <v>1</v>
      </c>
      <c r="L1946" s="116"/>
    </row>
    <row r="1947" spans="1:12" ht="15.75" customHeight="1">
      <c r="A1947" s="84">
        <v>1944</v>
      </c>
      <c r="B1947" s="85" t="s">
        <v>2579</v>
      </c>
      <c r="C1947" s="86" t="s">
        <v>7125</v>
      </c>
      <c r="D1947" s="87" t="s">
        <v>7126</v>
      </c>
      <c r="E1947" s="88"/>
      <c r="F1947" s="88"/>
      <c r="G1947" s="89" t="s">
        <v>7116</v>
      </c>
      <c r="H1947" s="89" t="s">
        <v>3334</v>
      </c>
      <c r="I1947" s="90">
        <v>8800039382023</v>
      </c>
      <c r="J1947" s="91">
        <v>45196</v>
      </c>
      <c r="K1947" s="92">
        <v>1</v>
      </c>
      <c r="L1947" s="93"/>
    </row>
    <row r="1948" spans="1:12" ht="15.75" customHeight="1">
      <c r="A1948" s="75">
        <v>1945</v>
      </c>
      <c r="B1948" s="94" t="s">
        <v>2579</v>
      </c>
      <c r="C1948" s="95" t="s">
        <v>4188</v>
      </c>
      <c r="D1948" s="96" t="s">
        <v>4189</v>
      </c>
      <c r="E1948" s="97"/>
      <c r="F1948" s="97"/>
      <c r="G1948" s="98" t="s">
        <v>3829</v>
      </c>
      <c r="H1948" s="98" t="s">
        <v>3334</v>
      </c>
      <c r="I1948" s="103">
        <v>8800016722023</v>
      </c>
      <c r="J1948" s="100">
        <v>45135</v>
      </c>
      <c r="K1948" s="82">
        <v>1</v>
      </c>
      <c r="L1948" s="116"/>
    </row>
    <row r="1949" spans="1:12" ht="15.75" customHeight="1">
      <c r="A1949" s="84">
        <v>1946</v>
      </c>
      <c r="B1949" s="85" t="s">
        <v>2579</v>
      </c>
      <c r="C1949" s="86" t="s">
        <v>7506</v>
      </c>
      <c r="D1949" s="87" t="s">
        <v>7507</v>
      </c>
      <c r="E1949" s="88"/>
      <c r="F1949" s="88"/>
      <c r="G1949" s="89" t="s">
        <v>7146</v>
      </c>
      <c r="H1949" s="89" t="s">
        <v>3334</v>
      </c>
      <c r="I1949" s="104" t="s">
        <v>10718</v>
      </c>
      <c r="J1949" s="91">
        <v>45204</v>
      </c>
      <c r="K1949" s="85">
        <v>1</v>
      </c>
      <c r="L1949" s="93"/>
    </row>
    <row r="1950" spans="1:12" ht="15.75" customHeight="1">
      <c r="A1950" s="75">
        <v>1947</v>
      </c>
      <c r="B1950" s="94" t="s">
        <v>2579</v>
      </c>
      <c r="C1950" s="95" t="s">
        <v>7504</v>
      </c>
      <c r="D1950" s="96" t="s">
        <v>3955</v>
      </c>
      <c r="E1950" s="149"/>
      <c r="F1950" s="149"/>
      <c r="G1950" s="98" t="s">
        <v>7505</v>
      </c>
      <c r="H1950" s="98" t="s">
        <v>3200</v>
      </c>
      <c r="I1950" s="99" t="s">
        <v>10719</v>
      </c>
      <c r="J1950" s="100">
        <v>45204</v>
      </c>
      <c r="K1950" s="94">
        <v>1</v>
      </c>
      <c r="L1950" s="116"/>
    </row>
    <row r="1951" spans="1:12" ht="15.75" customHeight="1">
      <c r="A1951" s="84">
        <v>1948</v>
      </c>
      <c r="B1951" s="85" t="s">
        <v>2579</v>
      </c>
      <c r="C1951" s="86" t="s">
        <v>3999</v>
      </c>
      <c r="D1951" s="87" t="s">
        <v>3620</v>
      </c>
      <c r="E1951" s="88"/>
      <c r="F1951" s="88"/>
      <c r="G1951" s="89" t="s">
        <v>3333</v>
      </c>
      <c r="H1951" s="89" t="s">
        <v>3334</v>
      </c>
      <c r="I1951" s="90">
        <v>8800015152023</v>
      </c>
      <c r="J1951" s="91">
        <v>45133</v>
      </c>
      <c r="K1951" s="92">
        <v>1</v>
      </c>
      <c r="L1951" s="93"/>
    </row>
    <row r="1952" spans="1:12" ht="15.75" customHeight="1">
      <c r="A1952" s="75">
        <v>1949</v>
      </c>
      <c r="B1952" s="94" t="s">
        <v>2579</v>
      </c>
      <c r="C1952" s="95" t="s">
        <v>7141</v>
      </c>
      <c r="D1952" s="96" t="s">
        <v>7142</v>
      </c>
      <c r="E1952" s="97"/>
      <c r="F1952" s="97"/>
      <c r="G1952" s="98" t="s">
        <v>7143</v>
      </c>
      <c r="H1952" s="98" t="s">
        <v>3392</v>
      </c>
      <c r="I1952" s="103">
        <v>8800039152023</v>
      </c>
      <c r="J1952" s="100">
        <v>45196</v>
      </c>
      <c r="K1952" s="82">
        <v>1</v>
      </c>
      <c r="L1952" s="116"/>
    </row>
    <row r="1953" spans="1:12" ht="15.75" customHeight="1">
      <c r="A1953" s="84">
        <v>1950</v>
      </c>
      <c r="B1953" s="85" t="s">
        <v>2579</v>
      </c>
      <c r="C1953" s="86" t="s">
        <v>6976</v>
      </c>
      <c r="D1953" s="87" t="s">
        <v>3955</v>
      </c>
      <c r="E1953" s="88"/>
      <c r="F1953" s="88"/>
      <c r="G1953" s="89" t="s">
        <v>6671</v>
      </c>
      <c r="H1953" s="89" t="s">
        <v>3200</v>
      </c>
      <c r="I1953" s="90">
        <v>8800037702023</v>
      </c>
      <c r="J1953" s="91">
        <v>45190</v>
      </c>
      <c r="K1953" s="92">
        <v>1</v>
      </c>
      <c r="L1953" s="93"/>
    </row>
    <row r="1954" spans="1:12" ht="15.75" customHeight="1">
      <c r="A1954" s="75">
        <v>1951</v>
      </c>
      <c r="B1954" s="94" t="s">
        <v>2579</v>
      </c>
      <c r="C1954" s="95" t="s">
        <v>7032</v>
      </c>
      <c r="D1954" s="96" t="s">
        <v>3955</v>
      </c>
      <c r="E1954" s="97"/>
      <c r="F1954" s="97"/>
      <c r="G1954" s="98" t="s">
        <v>7033</v>
      </c>
      <c r="H1954" s="98" t="s">
        <v>3200</v>
      </c>
      <c r="I1954" s="103">
        <v>8800038262023</v>
      </c>
      <c r="J1954" s="100">
        <v>45194</v>
      </c>
      <c r="K1954" s="82">
        <v>1</v>
      </c>
      <c r="L1954" s="116"/>
    </row>
    <row r="1955" spans="1:12" ht="15.75" customHeight="1">
      <c r="A1955" s="84">
        <v>1952</v>
      </c>
      <c r="B1955" s="85" t="s">
        <v>2579</v>
      </c>
      <c r="C1955" s="86" t="s">
        <v>6552</v>
      </c>
      <c r="D1955" s="87" t="s">
        <v>6553</v>
      </c>
      <c r="E1955" s="88"/>
      <c r="F1955" s="88"/>
      <c r="G1955" s="89" t="s">
        <v>6547</v>
      </c>
      <c r="H1955" s="89" t="s">
        <v>3200</v>
      </c>
      <c r="I1955" s="90">
        <v>8800033542023</v>
      </c>
      <c r="J1955" s="91">
        <v>45178</v>
      </c>
      <c r="K1955" s="92">
        <v>1</v>
      </c>
      <c r="L1955" s="93"/>
    </row>
    <row r="1956" spans="1:12" ht="15.75" customHeight="1">
      <c r="A1956" s="75">
        <v>1953</v>
      </c>
      <c r="B1956" s="94" t="s">
        <v>2579</v>
      </c>
      <c r="C1956" s="95" t="s">
        <v>7136</v>
      </c>
      <c r="D1956" s="96" t="s">
        <v>7137</v>
      </c>
      <c r="E1956" s="97"/>
      <c r="F1956" s="97"/>
      <c r="G1956" s="98" t="s">
        <v>7132</v>
      </c>
      <c r="H1956" s="98" t="s">
        <v>3334</v>
      </c>
      <c r="I1956" s="103">
        <v>8800039262023</v>
      </c>
      <c r="J1956" s="100">
        <v>45196</v>
      </c>
      <c r="K1956" s="82">
        <v>1</v>
      </c>
      <c r="L1956" s="116"/>
    </row>
    <row r="1957" spans="1:12" ht="15.75" customHeight="1">
      <c r="A1957" s="84">
        <v>1954</v>
      </c>
      <c r="B1957" s="85" t="s">
        <v>2579</v>
      </c>
      <c r="C1957" s="86" t="s">
        <v>6621</v>
      </c>
      <c r="D1957" s="87" t="s">
        <v>6622</v>
      </c>
      <c r="E1957" s="88"/>
      <c r="F1957" s="88"/>
      <c r="G1957" s="89" t="s">
        <v>6614</v>
      </c>
      <c r="H1957" s="89" t="s">
        <v>6521</v>
      </c>
      <c r="I1957" s="104" t="s">
        <v>10720</v>
      </c>
      <c r="J1957" s="91">
        <v>45180</v>
      </c>
      <c r="K1957" s="85">
        <v>1</v>
      </c>
      <c r="L1957" s="93"/>
    </row>
    <row r="1958" spans="1:12" ht="15.75" customHeight="1">
      <c r="A1958" s="75">
        <v>1955</v>
      </c>
      <c r="B1958" s="94" t="s">
        <v>2579</v>
      </c>
      <c r="C1958" s="95" t="s">
        <v>7149</v>
      </c>
      <c r="D1958" s="96" t="s">
        <v>7150</v>
      </c>
      <c r="E1958" s="149"/>
      <c r="F1958" s="149"/>
      <c r="G1958" s="98" t="s">
        <v>7116</v>
      </c>
      <c r="H1958" s="98" t="s">
        <v>3334</v>
      </c>
      <c r="I1958" s="99" t="s">
        <v>10721</v>
      </c>
      <c r="J1958" s="100">
        <v>45196</v>
      </c>
      <c r="K1958" s="94">
        <v>1</v>
      </c>
      <c r="L1958" s="116"/>
    </row>
    <row r="1959" spans="1:12" ht="15.75" customHeight="1">
      <c r="A1959" s="84">
        <v>1956</v>
      </c>
      <c r="B1959" s="85" t="s">
        <v>2579</v>
      </c>
      <c r="C1959" s="86" t="s">
        <v>7151</v>
      </c>
      <c r="D1959" s="87" t="s">
        <v>7152</v>
      </c>
      <c r="E1959" s="88"/>
      <c r="F1959" s="88"/>
      <c r="G1959" s="89" t="s">
        <v>7116</v>
      </c>
      <c r="H1959" s="89" t="s">
        <v>3334</v>
      </c>
      <c r="I1959" s="90">
        <v>8800039472023</v>
      </c>
      <c r="J1959" s="91">
        <v>45196</v>
      </c>
      <c r="K1959" s="92">
        <v>1</v>
      </c>
      <c r="L1959" s="93"/>
    </row>
    <row r="1960" spans="1:12" ht="15.75" customHeight="1">
      <c r="A1960" s="75">
        <v>1957</v>
      </c>
      <c r="B1960" s="94" t="s">
        <v>2579</v>
      </c>
      <c r="C1960" s="95" t="s">
        <v>7130</v>
      </c>
      <c r="D1960" s="96" t="s">
        <v>7131</v>
      </c>
      <c r="E1960" s="97"/>
      <c r="F1960" s="97"/>
      <c r="G1960" s="98" t="s">
        <v>7132</v>
      </c>
      <c r="H1960" s="98" t="s">
        <v>3334</v>
      </c>
      <c r="I1960" s="103">
        <v>8800039222023</v>
      </c>
      <c r="J1960" s="100">
        <v>45196</v>
      </c>
      <c r="K1960" s="82">
        <v>1</v>
      </c>
      <c r="L1960" s="116"/>
    </row>
    <row r="1961" spans="1:12" ht="15.75" customHeight="1">
      <c r="A1961" s="84">
        <v>1958</v>
      </c>
      <c r="B1961" s="85" t="s">
        <v>2579</v>
      </c>
      <c r="C1961" s="86" t="s">
        <v>7138</v>
      </c>
      <c r="D1961" s="87" t="s">
        <v>7139</v>
      </c>
      <c r="E1961" s="88"/>
      <c r="F1961" s="88"/>
      <c r="G1961" s="89" t="s">
        <v>7140</v>
      </c>
      <c r="H1961" s="89" t="s">
        <v>3392</v>
      </c>
      <c r="I1961" s="90">
        <v>8800039132023</v>
      </c>
      <c r="J1961" s="91">
        <v>45196</v>
      </c>
      <c r="K1961" s="92">
        <v>1</v>
      </c>
      <c r="L1961" s="93"/>
    </row>
    <row r="1962" spans="1:12" ht="15.75" customHeight="1">
      <c r="A1962" s="75">
        <v>1959</v>
      </c>
      <c r="B1962" s="94" t="s">
        <v>2579</v>
      </c>
      <c r="C1962" s="95" t="s">
        <v>6891</v>
      </c>
      <c r="D1962" s="96" t="s">
        <v>4001</v>
      </c>
      <c r="E1962" s="97"/>
      <c r="F1962" s="97"/>
      <c r="G1962" s="98" t="s">
        <v>6264</v>
      </c>
      <c r="H1962" s="98" t="s">
        <v>3200</v>
      </c>
      <c r="I1962" s="103">
        <v>8800036632023</v>
      </c>
      <c r="J1962" s="100">
        <v>45188</v>
      </c>
      <c r="K1962" s="82">
        <v>1</v>
      </c>
      <c r="L1962" s="116"/>
    </row>
    <row r="1963" spans="1:12" ht="15.75" customHeight="1">
      <c r="A1963" s="84">
        <v>1960</v>
      </c>
      <c r="B1963" s="85" t="s">
        <v>2579</v>
      </c>
      <c r="C1963" s="86" t="s">
        <v>6708</v>
      </c>
      <c r="D1963" s="87" t="s">
        <v>3955</v>
      </c>
      <c r="E1963" s="88"/>
      <c r="F1963" s="88"/>
      <c r="G1963" s="89" t="s">
        <v>6709</v>
      </c>
      <c r="H1963" s="89" t="s">
        <v>3200</v>
      </c>
      <c r="I1963" s="90">
        <v>8800034842023</v>
      </c>
      <c r="J1963" s="91">
        <v>45182</v>
      </c>
      <c r="K1963" s="92">
        <v>1</v>
      </c>
      <c r="L1963" s="93"/>
    </row>
    <row r="1964" spans="1:12" ht="15.75" customHeight="1">
      <c r="A1964" s="75">
        <v>1961</v>
      </c>
      <c r="B1964" s="94" t="s">
        <v>2579</v>
      </c>
      <c r="C1964" s="95" t="s">
        <v>6617</v>
      </c>
      <c r="D1964" s="96" t="s">
        <v>6618</v>
      </c>
      <c r="E1964" s="97"/>
      <c r="F1964" s="97"/>
      <c r="G1964" s="98" t="s">
        <v>6614</v>
      </c>
      <c r="H1964" s="98" t="s">
        <v>6521</v>
      </c>
      <c r="I1964" s="103">
        <v>8800033712023</v>
      </c>
      <c r="J1964" s="100">
        <v>45180</v>
      </c>
      <c r="K1964" s="82">
        <v>1</v>
      </c>
      <c r="L1964" s="116"/>
    </row>
    <row r="1965" spans="1:12" ht="15.75" customHeight="1">
      <c r="A1965" s="84">
        <v>1962</v>
      </c>
      <c r="B1965" s="85" t="s">
        <v>2579</v>
      </c>
      <c r="C1965" s="86" t="s">
        <v>6819</v>
      </c>
      <c r="D1965" s="87" t="s">
        <v>6820</v>
      </c>
      <c r="E1965" s="88"/>
      <c r="F1965" s="88"/>
      <c r="G1965" s="89" t="s">
        <v>6547</v>
      </c>
      <c r="H1965" s="89" t="s">
        <v>3200</v>
      </c>
      <c r="I1965" s="104" t="s">
        <v>10722</v>
      </c>
      <c r="J1965" s="91">
        <v>45187</v>
      </c>
      <c r="K1965" s="85">
        <v>1</v>
      </c>
      <c r="L1965" s="93"/>
    </row>
    <row r="1966" spans="1:12" ht="15.75" customHeight="1">
      <c r="A1966" s="75">
        <v>1963</v>
      </c>
      <c r="B1966" s="94" t="s">
        <v>2579</v>
      </c>
      <c r="C1966" s="95" t="s">
        <v>6625</v>
      </c>
      <c r="D1966" s="96" t="s">
        <v>6626</v>
      </c>
      <c r="E1966" s="149"/>
      <c r="F1966" s="149"/>
      <c r="G1966" s="98" t="s">
        <v>6627</v>
      </c>
      <c r="H1966" s="98" t="s">
        <v>3334</v>
      </c>
      <c r="I1966" s="99" t="s">
        <v>10723</v>
      </c>
      <c r="J1966" s="100">
        <v>45180</v>
      </c>
      <c r="K1966" s="94">
        <v>1</v>
      </c>
      <c r="L1966" s="116"/>
    </row>
    <row r="1967" spans="1:12" ht="15.75" customHeight="1">
      <c r="A1967" s="84">
        <v>1964</v>
      </c>
      <c r="B1967" s="85" t="s">
        <v>2579</v>
      </c>
      <c r="C1967" s="86" t="s">
        <v>6892</v>
      </c>
      <c r="D1967" s="87" t="s">
        <v>3955</v>
      </c>
      <c r="E1967" s="88"/>
      <c r="F1967" s="88"/>
      <c r="G1967" s="89" t="s">
        <v>6709</v>
      </c>
      <c r="H1967" s="89" t="s">
        <v>3200</v>
      </c>
      <c r="I1967" s="90">
        <v>8800036442023</v>
      </c>
      <c r="J1967" s="91">
        <v>45188</v>
      </c>
      <c r="K1967" s="92">
        <v>1</v>
      </c>
      <c r="L1967" s="93"/>
    </row>
    <row r="1968" spans="1:12" ht="15.75" customHeight="1">
      <c r="A1968" s="75">
        <v>1965</v>
      </c>
      <c r="B1968" s="94" t="s">
        <v>2579</v>
      </c>
      <c r="C1968" s="95" t="s">
        <v>6612</v>
      </c>
      <c r="D1968" s="96" t="s">
        <v>6613</v>
      </c>
      <c r="E1968" s="97"/>
      <c r="F1968" s="97"/>
      <c r="G1968" s="98" t="s">
        <v>6614</v>
      </c>
      <c r="H1968" s="98" t="s">
        <v>6521</v>
      </c>
      <c r="I1968" s="103">
        <v>8800033692023</v>
      </c>
      <c r="J1968" s="100">
        <v>45180</v>
      </c>
      <c r="K1968" s="82">
        <v>1</v>
      </c>
      <c r="L1968" s="116"/>
    </row>
    <row r="1969" spans="1:12" ht="15.75" customHeight="1">
      <c r="A1969" s="84">
        <v>1966</v>
      </c>
      <c r="B1969" s="85" t="s">
        <v>2579</v>
      </c>
      <c r="C1969" s="86" t="s">
        <v>6548</v>
      </c>
      <c r="D1969" s="87" t="s">
        <v>6549</v>
      </c>
      <c r="E1969" s="88"/>
      <c r="F1969" s="88"/>
      <c r="G1969" s="89" t="s">
        <v>6547</v>
      </c>
      <c r="H1969" s="89" t="s">
        <v>3200</v>
      </c>
      <c r="I1969" s="90">
        <v>8800033572023</v>
      </c>
      <c r="J1969" s="91">
        <v>45178</v>
      </c>
      <c r="K1969" s="92">
        <v>1</v>
      </c>
      <c r="L1969" s="93"/>
    </row>
    <row r="1970" spans="1:12" ht="15.75" customHeight="1">
      <c r="A1970" s="75">
        <v>1967</v>
      </c>
      <c r="B1970" s="94" t="s">
        <v>2579</v>
      </c>
      <c r="C1970" s="95" t="s">
        <v>6822</v>
      </c>
      <c r="D1970" s="96" t="s">
        <v>6823</v>
      </c>
      <c r="E1970" s="97"/>
      <c r="F1970" s="97"/>
      <c r="G1970" s="98" t="s">
        <v>6547</v>
      </c>
      <c r="H1970" s="98" t="s">
        <v>3200</v>
      </c>
      <c r="I1970" s="103">
        <v>8800036032023</v>
      </c>
      <c r="J1970" s="100">
        <v>45187</v>
      </c>
      <c r="K1970" s="82">
        <v>1</v>
      </c>
      <c r="L1970" s="116"/>
    </row>
    <row r="1971" spans="1:12" ht="15.75" customHeight="1">
      <c r="A1971" s="84">
        <v>1968</v>
      </c>
      <c r="B1971" s="85" t="s">
        <v>2579</v>
      </c>
      <c r="C1971" s="86" t="s">
        <v>6522</v>
      </c>
      <c r="D1971" s="87" t="s">
        <v>4001</v>
      </c>
      <c r="E1971" s="88"/>
      <c r="F1971" s="88"/>
      <c r="G1971" s="89" t="s">
        <v>4002</v>
      </c>
      <c r="H1971" s="89" t="s">
        <v>3200</v>
      </c>
      <c r="I1971" s="90">
        <v>8800033392023</v>
      </c>
      <c r="J1971" s="91">
        <v>45177</v>
      </c>
      <c r="K1971" s="92">
        <v>1</v>
      </c>
      <c r="L1971" s="93"/>
    </row>
    <row r="1972" spans="1:12" ht="15.75" customHeight="1">
      <c r="A1972" s="75">
        <v>1969</v>
      </c>
      <c r="B1972" s="94" t="s">
        <v>2579</v>
      </c>
      <c r="C1972" s="95" t="s">
        <v>6623</v>
      </c>
      <c r="D1972" s="96" t="s">
        <v>6624</v>
      </c>
      <c r="E1972" s="97"/>
      <c r="F1972" s="97"/>
      <c r="G1972" s="98" t="s">
        <v>6614</v>
      </c>
      <c r="H1972" s="98" t="s">
        <v>6521</v>
      </c>
      <c r="I1972" s="103">
        <v>8800033742023</v>
      </c>
      <c r="J1972" s="100">
        <v>45180</v>
      </c>
      <c r="K1972" s="82">
        <v>1</v>
      </c>
      <c r="L1972" s="116"/>
    </row>
    <row r="1973" spans="1:12" ht="15.75" customHeight="1">
      <c r="A1973" s="84">
        <v>1970</v>
      </c>
      <c r="B1973" s="85" t="s">
        <v>2579</v>
      </c>
      <c r="C1973" s="86" t="s">
        <v>3532</v>
      </c>
      <c r="D1973" s="87" t="s">
        <v>3533</v>
      </c>
      <c r="E1973" s="88"/>
      <c r="F1973" s="88"/>
      <c r="G1973" s="89" t="s">
        <v>3534</v>
      </c>
      <c r="H1973" s="89" t="s">
        <v>3334</v>
      </c>
      <c r="I1973" s="104" t="s">
        <v>10724</v>
      </c>
      <c r="J1973" s="91">
        <v>45126</v>
      </c>
      <c r="K1973" s="85">
        <v>1</v>
      </c>
      <c r="L1973" s="93"/>
    </row>
    <row r="1974" spans="1:12" ht="15.75" customHeight="1">
      <c r="A1974" s="75">
        <v>1971</v>
      </c>
      <c r="B1974" s="94" t="s">
        <v>2579</v>
      </c>
      <c r="C1974" s="95" t="s">
        <v>6628</v>
      </c>
      <c r="D1974" s="96" t="s">
        <v>6629</v>
      </c>
      <c r="E1974" s="149"/>
      <c r="F1974" s="149"/>
      <c r="G1974" s="98" t="s">
        <v>6627</v>
      </c>
      <c r="H1974" s="98" t="s">
        <v>3334</v>
      </c>
      <c r="I1974" s="99" t="s">
        <v>10725</v>
      </c>
      <c r="J1974" s="100">
        <v>45180</v>
      </c>
      <c r="K1974" s="94">
        <v>1</v>
      </c>
      <c r="L1974" s="116"/>
    </row>
    <row r="1975" spans="1:12" ht="15.75" customHeight="1">
      <c r="A1975" s="84">
        <v>1972</v>
      </c>
      <c r="B1975" s="85" t="s">
        <v>2579</v>
      </c>
      <c r="C1975" s="86" t="s">
        <v>6619</v>
      </c>
      <c r="D1975" s="87" t="s">
        <v>6620</v>
      </c>
      <c r="E1975" s="88"/>
      <c r="F1975" s="88"/>
      <c r="G1975" s="89" t="s">
        <v>6614</v>
      </c>
      <c r="H1975" s="89" t="s">
        <v>6521</v>
      </c>
      <c r="I1975" s="90">
        <v>8800033722023</v>
      </c>
      <c r="J1975" s="91">
        <v>45180</v>
      </c>
      <c r="K1975" s="92">
        <v>1</v>
      </c>
      <c r="L1975" s="93"/>
    </row>
    <row r="1976" spans="1:12" ht="15.75" customHeight="1">
      <c r="A1976" s="75">
        <v>1973</v>
      </c>
      <c r="B1976" s="94" t="s">
        <v>2579</v>
      </c>
      <c r="C1976" s="95" t="s">
        <v>6134</v>
      </c>
      <c r="D1976" s="96" t="s">
        <v>6135</v>
      </c>
      <c r="E1976" s="97"/>
      <c r="F1976" s="97"/>
      <c r="G1976" s="98" t="s">
        <v>6015</v>
      </c>
      <c r="H1976" s="98" t="s">
        <v>3334</v>
      </c>
      <c r="I1976" s="103">
        <v>8800030322023</v>
      </c>
      <c r="J1976" s="100">
        <v>45169</v>
      </c>
      <c r="K1976" s="82">
        <v>1</v>
      </c>
      <c r="L1976" s="116"/>
    </row>
    <row r="1977" spans="1:12" ht="15.75" customHeight="1">
      <c r="A1977" s="84">
        <v>1974</v>
      </c>
      <c r="B1977" s="85" t="s">
        <v>2579</v>
      </c>
      <c r="C1977" s="86" t="s">
        <v>6132</v>
      </c>
      <c r="D1977" s="87" t="s">
        <v>6133</v>
      </c>
      <c r="E1977" s="88"/>
      <c r="F1977" s="88"/>
      <c r="G1977" s="89" t="s">
        <v>6015</v>
      </c>
      <c r="H1977" s="89" t="s">
        <v>3334</v>
      </c>
      <c r="I1977" s="90">
        <v>8800030312023</v>
      </c>
      <c r="J1977" s="91">
        <v>45169</v>
      </c>
      <c r="K1977" s="92">
        <v>1</v>
      </c>
      <c r="L1977" s="93"/>
    </row>
    <row r="1978" spans="1:12" ht="15.75" customHeight="1">
      <c r="A1978" s="75">
        <v>1975</v>
      </c>
      <c r="B1978" s="94" t="s">
        <v>2579</v>
      </c>
      <c r="C1978" s="95" t="s">
        <v>6525</v>
      </c>
      <c r="D1978" s="96" t="s">
        <v>6526</v>
      </c>
      <c r="E1978" s="97"/>
      <c r="F1978" s="97"/>
      <c r="G1978" s="98" t="s">
        <v>6520</v>
      </c>
      <c r="H1978" s="98" t="s">
        <v>6521</v>
      </c>
      <c r="I1978" s="103">
        <v>8800033432023</v>
      </c>
      <c r="J1978" s="100">
        <v>45177</v>
      </c>
      <c r="K1978" s="82">
        <v>1</v>
      </c>
      <c r="L1978" s="116"/>
    </row>
    <row r="1979" spans="1:12" ht="15.75" customHeight="1">
      <c r="A1979" s="84">
        <v>1976</v>
      </c>
      <c r="B1979" s="85" t="s">
        <v>2579</v>
      </c>
      <c r="C1979" s="86" t="s">
        <v>3619</v>
      </c>
      <c r="D1979" s="87" t="s">
        <v>3620</v>
      </c>
      <c r="E1979" s="88"/>
      <c r="F1979" s="88"/>
      <c r="G1979" s="89" t="s">
        <v>3333</v>
      </c>
      <c r="H1979" s="89" t="s">
        <v>3334</v>
      </c>
      <c r="I1979" s="90">
        <v>8800012352023</v>
      </c>
      <c r="J1979" s="91">
        <v>45127</v>
      </c>
      <c r="K1979" s="92">
        <v>1</v>
      </c>
      <c r="L1979" s="93"/>
    </row>
    <row r="1980" spans="1:12" ht="15.75" customHeight="1">
      <c r="A1980" s="75">
        <v>1977</v>
      </c>
      <c r="B1980" s="94" t="s">
        <v>2579</v>
      </c>
      <c r="C1980" s="95" t="s">
        <v>6630</v>
      </c>
      <c r="D1980" s="96" t="s">
        <v>6631</v>
      </c>
      <c r="E1980" s="97"/>
      <c r="F1980" s="97"/>
      <c r="G1980" s="98" t="s">
        <v>6627</v>
      </c>
      <c r="H1980" s="98" t="s">
        <v>3334</v>
      </c>
      <c r="I1980" s="103">
        <v>8800033682023</v>
      </c>
      <c r="J1980" s="100">
        <v>45180</v>
      </c>
      <c r="K1980" s="82">
        <v>1</v>
      </c>
      <c r="L1980" s="116"/>
    </row>
    <row r="1981" spans="1:12" ht="15.75" customHeight="1">
      <c r="A1981" s="84">
        <v>1978</v>
      </c>
      <c r="B1981" s="85" t="s">
        <v>2579</v>
      </c>
      <c r="C1981" s="86" t="s">
        <v>6545</v>
      </c>
      <c r="D1981" s="87" t="s">
        <v>6546</v>
      </c>
      <c r="E1981" s="88"/>
      <c r="F1981" s="88"/>
      <c r="G1981" s="89" t="s">
        <v>6547</v>
      </c>
      <c r="H1981" s="89" t="s">
        <v>3200</v>
      </c>
      <c r="I1981" s="104" t="s">
        <v>10726</v>
      </c>
      <c r="J1981" s="91">
        <v>45178</v>
      </c>
      <c r="K1981" s="85">
        <v>1</v>
      </c>
      <c r="L1981" s="93"/>
    </row>
    <row r="1982" spans="1:12" ht="15.75" customHeight="1">
      <c r="A1982" s="75">
        <v>1979</v>
      </c>
      <c r="B1982" s="94" t="s">
        <v>2579</v>
      </c>
      <c r="C1982" s="95" t="s">
        <v>5864</v>
      </c>
      <c r="D1982" s="96" t="s">
        <v>5865</v>
      </c>
      <c r="E1982" s="149"/>
      <c r="F1982" s="149"/>
      <c r="G1982" s="98" t="s">
        <v>2594</v>
      </c>
      <c r="H1982" s="98" t="s">
        <v>3392</v>
      </c>
      <c r="I1982" s="99" t="s">
        <v>10727</v>
      </c>
      <c r="J1982" s="100">
        <v>45161</v>
      </c>
      <c r="K1982" s="94">
        <v>1</v>
      </c>
      <c r="L1982" s="116"/>
    </row>
    <row r="1983" spans="1:12" ht="15.75" customHeight="1">
      <c r="A1983" s="84">
        <v>1980</v>
      </c>
      <c r="B1983" s="85" t="s">
        <v>2050</v>
      </c>
      <c r="C1983" s="86" t="s">
        <v>3685</v>
      </c>
      <c r="D1983" s="87" t="s">
        <v>3686</v>
      </c>
      <c r="E1983" s="88" t="s">
        <v>9786</v>
      </c>
      <c r="F1983" s="88" t="s">
        <v>10728</v>
      </c>
      <c r="G1983" s="89" t="s">
        <v>3623</v>
      </c>
      <c r="H1983" s="89" t="s">
        <v>3164</v>
      </c>
      <c r="I1983" s="90">
        <v>8800012752023</v>
      </c>
      <c r="J1983" s="91">
        <v>45128</v>
      </c>
      <c r="K1983" s="92">
        <v>1</v>
      </c>
      <c r="L1983" s="93"/>
    </row>
    <row r="1984" spans="1:12" ht="15.75" customHeight="1">
      <c r="A1984" s="75">
        <v>1981</v>
      </c>
      <c r="B1984" s="94" t="s">
        <v>2050</v>
      </c>
      <c r="C1984" s="95" t="s">
        <v>4660</v>
      </c>
      <c r="D1984" s="96" t="s">
        <v>4661</v>
      </c>
      <c r="E1984" s="97" t="s">
        <v>9786</v>
      </c>
      <c r="F1984" s="97" t="s">
        <v>10729</v>
      </c>
      <c r="G1984" s="98" t="s">
        <v>4652</v>
      </c>
      <c r="H1984" s="98" t="s">
        <v>4009</v>
      </c>
      <c r="I1984" s="103">
        <v>8800019372023</v>
      </c>
      <c r="J1984" s="100">
        <v>45140</v>
      </c>
      <c r="K1984" s="82">
        <v>1</v>
      </c>
      <c r="L1984" s="116"/>
    </row>
    <row r="1985" spans="1:12" ht="15.75" customHeight="1">
      <c r="A1985" s="84">
        <v>1982</v>
      </c>
      <c r="B1985" s="85" t="s">
        <v>2050</v>
      </c>
      <c r="C1985" s="86" t="s">
        <v>4337</v>
      </c>
      <c r="D1985" s="87" t="s">
        <v>4338</v>
      </c>
      <c r="E1985" s="88"/>
      <c r="F1985" s="88"/>
      <c r="G1985" s="89" t="s">
        <v>4334</v>
      </c>
      <c r="H1985" s="89" t="s">
        <v>4009</v>
      </c>
      <c r="I1985" s="90">
        <v>8800017172023</v>
      </c>
      <c r="J1985" s="91">
        <v>45137</v>
      </c>
      <c r="K1985" s="92">
        <v>1</v>
      </c>
      <c r="L1985" s="93"/>
    </row>
    <row r="1986" spans="1:12" ht="15.75" customHeight="1">
      <c r="A1986" s="75">
        <v>1983</v>
      </c>
      <c r="B1986" s="94" t="s">
        <v>2050</v>
      </c>
      <c r="C1986" s="95" t="s">
        <v>4097</v>
      </c>
      <c r="D1986" s="96" t="s">
        <v>4098</v>
      </c>
      <c r="E1986" s="97" t="s">
        <v>9786</v>
      </c>
      <c r="F1986" s="97" t="s">
        <v>10730</v>
      </c>
      <c r="G1986" s="98" t="s">
        <v>2600</v>
      </c>
      <c r="H1986" s="98" t="s">
        <v>4070</v>
      </c>
      <c r="I1986" s="103">
        <v>8800015512023</v>
      </c>
      <c r="J1986" s="100">
        <v>45134</v>
      </c>
      <c r="K1986" s="82">
        <v>1</v>
      </c>
      <c r="L1986" s="116"/>
    </row>
    <row r="1987" spans="1:12" ht="15.75" customHeight="1">
      <c r="A1987" s="84">
        <v>1984</v>
      </c>
      <c r="B1987" s="85" t="s">
        <v>2050</v>
      </c>
      <c r="C1987" s="86" t="s">
        <v>4083</v>
      </c>
      <c r="D1987" s="87" t="s">
        <v>4084</v>
      </c>
      <c r="E1987" s="88" t="s">
        <v>9786</v>
      </c>
      <c r="F1987" s="88" t="s">
        <v>10731</v>
      </c>
      <c r="G1987" s="89" t="s">
        <v>2614</v>
      </c>
      <c r="H1987" s="89" t="s">
        <v>3224</v>
      </c>
      <c r="I1987" s="90">
        <v>8800015802023</v>
      </c>
      <c r="J1987" s="91">
        <v>45134</v>
      </c>
      <c r="K1987" s="92">
        <v>1</v>
      </c>
      <c r="L1987" s="93"/>
    </row>
    <row r="1988" spans="1:12" ht="15.75" customHeight="1">
      <c r="A1988" s="75">
        <v>1985</v>
      </c>
      <c r="B1988" s="94" t="s">
        <v>2050</v>
      </c>
      <c r="C1988" s="95" t="s">
        <v>4668</v>
      </c>
      <c r="D1988" s="96" t="s">
        <v>4669</v>
      </c>
      <c r="E1988" s="97" t="s">
        <v>9786</v>
      </c>
      <c r="F1988" s="97" t="s">
        <v>10732</v>
      </c>
      <c r="G1988" s="98" t="s">
        <v>2618</v>
      </c>
      <c r="H1988" s="98" t="s">
        <v>4009</v>
      </c>
      <c r="I1988" s="103">
        <v>8800019132023</v>
      </c>
      <c r="J1988" s="100">
        <v>45140</v>
      </c>
      <c r="K1988" s="82">
        <v>1</v>
      </c>
      <c r="L1988" s="116"/>
    </row>
    <row r="1989" spans="1:12" ht="15.75" customHeight="1">
      <c r="A1989" s="84">
        <v>1986</v>
      </c>
      <c r="B1989" s="85" t="s">
        <v>2050</v>
      </c>
      <c r="C1989" s="86" t="s">
        <v>5042</v>
      </c>
      <c r="D1989" s="87" t="s">
        <v>5043</v>
      </c>
      <c r="E1989" s="88" t="s">
        <v>9786</v>
      </c>
      <c r="F1989" s="88" t="s">
        <v>10733</v>
      </c>
      <c r="G1989" s="89" t="s">
        <v>4823</v>
      </c>
      <c r="H1989" s="89" t="s">
        <v>3134</v>
      </c>
      <c r="I1989" s="104" t="s">
        <v>10734</v>
      </c>
      <c r="J1989" s="91">
        <v>45146</v>
      </c>
      <c r="K1989" s="85">
        <v>1</v>
      </c>
      <c r="L1989" s="93"/>
    </row>
    <row r="1990" spans="1:12" ht="15.75" customHeight="1">
      <c r="A1990" s="75">
        <v>1987</v>
      </c>
      <c r="B1990" s="94" t="s">
        <v>2050</v>
      </c>
      <c r="C1990" s="95" t="s">
        <v>5597</v>
      </c>
      <c r="D1990" s="96" t="s">
        <v>5598</v>
      </c>
      <c r="E1990" s="149" t="s">
        <v>9786</v>
      </c>
      <c r="F1990" s="149" t="s">
        <v>10735</v>
      </c>
      <c r="G1990" s="98" t="s">
        <v>5033</v>
      </c>
      <c r="H1990" s="98" t="s">
        <v>4009</v>
      </c>
      <c r="I1990" s="99" t="s">
        <v>10736</v>
      </c>
      <c r="J1990" s="100">
        <v>45155</v>
      </c>
      <c r="K1990" s="94">
        <v>1</v>
      </c>
      <c r="L1990" s="116"/>
    </row>
    <row r="1991" spans="1:12" ht="15.75" customHeight="1">
      <c r="A1991" s="84">
        <v>1988</v>
      </c>
      <c r="B1991" s="85" t="s">
        <v>2050</v>
      </c>
      <c r="C1991" s="86" t="s">
        <v>4237</v>
      </c>
      <c r="D1991" s="87" t="s">
        <v>4238</v>
      </c>
      <c r="E1991" s="88" t="s">
        <v>9786</v>
      </c>
      <c r="F1991" s="88" t="s">
        <v>10737</v>
      </c>
      <c r="G1991" s="89" t="s">
        <v>4230</v>
      </c>
      <c r="H1991" s="89" t="s">
        <v>3134</v>
      </c>
      <c r="I1991" s="90">
        <v>8800016282023</v>
      </c>
      <c r="J1991" s="91">
        <v>45135</v>
      </c>
      <c r="K1991" s="92">
        <v>1</v>
      </c>
      <c r="L1991" s="93"/>
    </row>
    <row r="1992" spans="1:12" ht="15.75" customHeight="1">
      <c r="A1992" s="75">
        <v>1989</v>
      </c>
      <c r="B1992" s="94" t="s">
        <v>2050</v>
      </c>
      <c r="C1992" s="95" t="s">
        <v>5967</v>
      </c>
      <c r="D1992" s="96" t="s">
        <v>5968</v>
      </c>
      <c r="E1992" s="97"/>
      <c r="F1992" s="97"/>
      <c r="G1992" s="98" t="s">
        <v>5179</v>
      </c>
      <c r="H1992" s="98" t="s">
        <v>4009</v>
      </c>
      <c r="I1992" s="103">
        <v>8800029032023</v>
      </c>
      <c r="J1992" s="100">
        <v>45166</v>
      </c>
      <c r="K1992" s="82">
        <v>1</v>
      </c>
      <c r="L1992" s="116"/>
    </row>
    <row r="1993" spans="1:12" ht="15.75" customHeight="1">
      <c r="A1993" s="84">
        <v>1990</v>
      </c>
      <c r="B1993" s="85" t="s">
        <v>2050</v>
      </c>
      <c r="C1993" s="86" t="s">
        <v>4222</v>
      </c>
      <c r="D1993" s="87" t="s">
        <v>4223</v>
      </c>
      <c r="E1993" s="88" t="s">
        <v>9786</v>
      </c>
      <c r="F1993" s="88" t="s">
        <v>10738</v>
      </c>
      <c r="G1993" s="89" t="s">
        <v>2614</v>
      </c>
      <c r="H1993" s="89" t="s">
        <v>3224</v>
      </c>
      <c r="I1993" s="90">
        <v>8800016662023</v>
      </c>
      <c r="J1993" s="91">
        <v>45135</v>
      </c>
      <c r="K1993" s="92">
        <v>1</v>
      </c>
      <c r="L1993" s="93"/>
    </row>
    <row r="1994" spans="1:12" ht="15.75" customHeight="1">
      <c r="A1994" s="75">
        <v>1991</v>
      </c>
      <c r="B1994" s="94" t="s">
        <v>2050</v>
      </c>
      <c r="C1994" s="95" t="s">
        <v>4664</v>
      </c>
      <c r="D1994" s="96" t="s">
        <v>4665</v>
      </c>
      <c r="E1994" s="97" t="s">
        <v>9786</v>
      </c>
      <c r="F1994" s="97" t="s">
        <v>10739</v>
      </c>
      <c r="G1994" s="98" t="s">
        <v>2618</v>
      </c>
      <c r="H1994" s="98" t="s">
        <v>4009</v>
      </c>
      <c r="I1994" s="103">
        <v>8800019082023</v>
      </c>
      <c r="J1994" s="100">
        <v>45140</v>
      </c>
      <c r="K1994" s="82">
        <v>1</v>
      </c>
      <c r="L1994" s="116"/>
    </row>
    <row r="1995" spans="1:12" ht="15.75" customHeight="1">
      <c r="A1995" s="84">
        <v>1992</v>
      </c>
      <c r="B1995" s="85" t="s">
        <v>2050</v>
      </c>
      <c r="C1995" s="86" t="s">
        <v>4212</v>
      </c>
      <c r="D1995" s="87" t="s">
        <v>4213</v>
      </c>
      <c r="E1995" s="88" t="s">
        <v>9786</v>
      </c>
      <c r="F1995" s="88" t="s">
        <v>10740</v>
      </c>
      <c r="G1995" s="89" t="s">
        <v>2602</v>
      </c>
      <c r="H1995" s="89" t="s">
        <v>3134</v>
      </c>
      <c r="I1995" s="90">
        <v>8800016512023</v>
      </c>
      <c r="J1995" s="91">
        <v>45135</v>
      </c>
      <c r="K1995" s="92">
        <v>1</v>
      </c>
      <c r="L1995" s="93"/>
    </row>
    <row r="1996" spans="1:12" ht="15.75" customHeight="1">
      <c r="A1996" s="75">
        <v>1993</v>
      </c>
      <c r="B1996" s="94" t="s">
        <v>2050</v>
      </c>
      <c r="C1996" s="95" t="s">
        <v>4233</v>
      </c>
      <c r="D1996" s="96" t="s">
        <v>4234</v>
      </c>
      <c r="E1996" s="97" t="s">
        <v>9786</v>
      </c>
      <c r="F1996" s="97" t="s">
        <v>10741</v>
      </c>
      <c r="G1996" s="98" t="s">
        <v>4230</v>
      </c>
      <c r="H1996" s="98" t="s">
        <v>3134</v>
      </c>
      <c r="I1996" s="103">
        <v>8800016262023</v>
      </c>
      <c r="J1996" s="100">
        <v>45135</v>
      </c>
      <c r="K1996" s="82">
        <v>1</v>
      </c>
      <c r="L1996" s="116"/>
    </row>
    <row r="1997" spans="1:12" ht="15.75" customHeight="1">
      <c r="A1997" s="84">
        <v>1994</v>
      </c>
      <c r="B1997" s="85" t="s">
        <v>2050</v>
      </c>
      <c r="C1997" s="86" t="s">
        <v>4093</v>
      </c>
      <c r="D1997" s="87" t="s">
        <v>4094</v>
      </c>
      <c r="E1997" s="88" t="s">
        <v>9786</v>
      </c>
      <c r="F1997" s="88" t="s">
        <v>10742</v>
      </c>
      <c r="G1997" s="89" t="s">
        <v>2600</v>
      </c>
      <c r="H1997" s="89" t="s">
        <v>4070</v>
      </c>
      <c r="I1997" s="104" t="s">
        <v>10743</v>
      </c>
      <c r="J1997" s="91">
        <v>45134</v>
      </c>
      <c r="K1997" s="85">
        <v>1</v>
      </c>
      <c r="L1997" s="93"/>
    </row>
    <row r="1998" spans="1:12" ht="15.75" customHeight="1">
      <c r="A1998" s="75">
        <v>1995</v>
      </c>
      <c r="B1998" s="94" t="s">
        <v>2050</v>
      </c>
      <c r="C1998" s="95" t="s">
        <v>4206</v>
      </c>
      <c r="D1998" s="96" t="s">
        <v>4207</v>
      </c>
      <c r="E1998" s="149" t="s">
        <v>9786</v>
      </c>
      <c r="F1998" s="149" t="s">
        <v>10744</v>
      </c>
      <c r="G1998" s="98" t="s">
        <v>2610</v>
      </c>
      <c r="H1998" s="98" t="s">
        <v>3224</v>
      </c>
      <c r="I1998" s="99" t="s">
        <v>10745</v>
      </c>
      <c r="J1998" s="100">
        <v>45135</v>
      </c>
      <c r="K1998" s="94">
        <v>1</v>
      </c>
      <c r="L1998" s="116"/>
    </row>
    <row r="1999" spans="1:12" ht="15.75" customHeight="1">
      <c r="A1999" s="84">
        <v>1996</v>
      </c>
      <c r="B1999" s="85" t="s">
        <v>2050</v>
      </c>
      <c r="C1999" s="86" t="s">
        <v>5488</v>
      </c>
      <c r="D1999" s="87" t="s">
        <v>5489</v>
      </c>
      <c r="E1999" s="88" t="s">
        <v>10299</v>
      </c>
      <c r="F1999" s="88" t="s">
        <v>10746</v>
      </c>
      <c r="G1999" s="89" t="s">
        <v>3266</v>
      </c>
      <c r="H1999" s="89" t="s">
        <v>2595</v>
      </c>
      <c r="I1999" s="90">
        <v>8800025252023</v>
      </c>
      <c r="J1999" s="91">
        <v>45154</v>
      </c>
      <c r="K1999" s="92">
        <v>1</v>
      </c>
      <c r="L1999" s="93"/>
    </row>
    <row r="2000" spans="1:12" ht="15.75" customHeight="1">
      <c r="A2000" s="75">
        <v>1997</v>
      </c>
      <c r="B2000" s="94" t="s">
        <v>2050</v>
      </c>
      <c r="C2000" s="95" t="s">
        <v>4079</v>
      </c>
      <c r="D2000" s="96" t="s">
        <v>4080</v>
      </c>
      <c r="E2000" s="97" t="s">
        <v>9786</v>
      </c>
      <c r="F2000" s="97" t="s">
        <v>10747</v>
      </c>
      <c r="G2000" s="98" t="s">
        <v>2600</v>
      </c>
      <c r="H2000" s="98" t="s">
        <v>4070</v>
      </c>
      <c r="I2000" s="103">
        <v>8800015602023</v>
      </c>
      <c r="J2000" s="100">
        <v>45134</v>
      </c>
      <c r="K2000" s="82">
        <v>1</v>
      </c>
      <c r="L2000" s="116"/>
    </row>
    <row r="2001" spans="1:12" ht="15.75" customHeight="1">
      <c r="A2001" s="84">
        <v>1998</v>
      </c>
      <c r="B2001" s="85" t="s">
        <v>2050</v>
      </c>
      <c r="C2001" s="86" t="s">
        <v>4068</v>
      </c>
      <c r="D2001" s="87" t="s">
        <v>4069</v>
      </c>
      <c r="E2001" s="88" t="s">
        <v>9786</v>
      </c>
      <c r="F2001" s="88" t="s">
        <v>10748</v>
      </c>
      <c r="G2001" s="89" t="s">
        <v>2600</v>
      </c>
      <c r="H2001" s="89" t="s">
        <v>4070</v>
      </c>
      <c r="I2001" s="90">
        <v>8800015522023</v>
      </c>
      <c r="J2001" s="91">
        <v>45134</v>
      </c>
      <c r="K2001" s="92">
        <v>1</v>
      </c>
      <c r="L2001" s="93"/>
    </row>
    <row r="2002" spans="1:12" ht="15.75" customHeight="1">
      <c r="A2002" s="75">
        <v>1999</v>
      </c>
      <c r="B2002" s="94" t="s">
        <v>2050</v>
      </c>
      <c r="C2002" s="95" t="s">
        <v>5048</v>
      </c>
      <c r="D2002" s="96" t="s">
        <v>5049</v>
      </c>
      <c r="E2002" s="97" t="s">
        <v>10299</v>
      </c>
      <c r="F2002" s="97" t="s">
        <v>10749</v>
      </c>
      <c r="G2002" s="98" t="s">
        <v>4823</v>
      </c>
      <c r="H2002" s="98" t="s">
        <v>3134</v>
      </c>
      <c r="I2002" s="103">
        <v>8800022142023</v>
      </c>
      <c r="J2002" s="100">
        <v>45146</v>
      </c>
      <c r="K2002" s="82">
        <v>1</v>
      </c>
      <c r="L2002" s="116"/>
    </row>
    <row r="2003" spans="1:12" ht="15.75" customHeight="1">
      <c r="A2003" s="84">
        <v>2000</v>
      </c>
      <c r="B2003" s="85" t="s">
        <v>2050</v>
      </c>
      <c r="C2003" s="86" t="s">
        <v>4332</v>
      </c>
      <c r="D2003" s="87" t="s">
        <v>4333</v>
      </c>
      <c r="E2003" s="88" t="s">
        <v>9786</v>
      </c>
      <c r="F2003" s="88" t="s">
        <v>10750</v>
      </c>
      <c r="G2003" s="89" t="s">
        <v>4334</v>
      </c>
      <c r="H2003" s="89" t="s">
        <v>4009</v>
      </c>
      <c r="I2003" s="90">
        <v>8800017192023</v>
      </c>
      <c r="J2003" s="91">
        <v>45137</v>
      </c>
      <c r="K2003" s="92">
        <v>1</v>
      </c>
      <c r="L2003" s="93"/>
    </row>
    <row r="2004" spans="1:12" ht="15.75" customHeight="1">
      <c r="A2004" s="75">
        <v>2001</v>
      </c>
      <c r="B2004" s="94" t="s">
        <v>2050</v>
      </c>
      <c r="C2004" s="95" t="s">
        <v>4010</v>
      </c>
      <c r="D2004" s="96" t="s">
        <v>4011</v>
      </c>
      <c r="E2004" s="97" t="s">
        <v>9786</v>
      </c>
      <c r="F2004" s="97" t="s">
        <v>10751</v>
      </c>
      <c r="G2004" s="98" t="s">
        <v>2602</v>
      </c>
      <c r="H2004" s="98" t="s">
        <v>3134</v>
      </c>
      <c r="I2004" s="103">
        <v>8800015082023</v>
      </c>
      <c r="J2004" s="100">
        <v>45133</v>
      </c>
      <c r="K2004" s="82">
        <v>1</v>
      </c>
      <c r="L2004" s="116"/>
    </row>
    <row r="2005" spans="1:12" ht="15.75" customHeight="1">
      <c r="A2005" s="84">
        <v>2002</v>
      </c>
      <c r="B2005" s="85" t="s">
        <v>2050</v>
      </c>
      <c r="C2005" s="86" t="s">
        <v>4436</v>
      </c>
      <c r="D2005" s="87" t="s">
        <v>4437</v>
      </c>
      <c r="E2005" s="88" t="s">
        <v>9786</v>
      </c>
      <c r="F2005" s="88" t="s">
        <v>10752</v>
      </c>
      <c r="G2005" s="89" t="s">
        <v>4433</v>
      </c>
      <c r="H2005" s="89" t="s">
        <v>3224</v>
      </c>
      <c r="I2005" s="104" t="s">
        <v>10753</v>
      </c>
      <c r="J2005" s="91">
        <v>45138</v>
      </c>
      <c r="K2005" s="85">
        <v>1</v>
      </c>
      <c r="L2005" s="93"/>
    </row>
    <row r="2006" spans="1:12" ht="15.75" customHeight="1">
      <c r="A2006" s="75">
        <v>2003</v>
      </c>
      <c r="B2006" s="94" t="s">
        <v>2050</v>
      </c>
      <c r="C2006" s="95" t="s">
        <v>4101</v>
      </c>
      <c r="D2006" s="96" t="s">
        <v>4102</v>
      </c>
      <c r="E2006" s="149" t="s">
        <v>9786</v>
      </c>
      <c r="F2006" s="149" t="s">
        <v>10754</v>
      </c>
      <c r="G2006" s="98" t="s">
        <v>2614</v>
      </c>
      <c r="H2006" s="98" t="s">
        <v>3224</v>
      </c>
      <c r="I2006" s="99" t="s">
        <v>10755</v>
      </c>
      <c r="J2006" s="100">
        <v>45134</v>
      </c>
      <c r="K2006" s="94">
        <v>1</v>
      </c>
      <c r="L2006" s="116"/>
    </row>
    <row r="2007" spans="1:12" ht="15.75" customHeight="1">
      <c r="A2007" s="84">
        <v>2004</v>
      </c>
      <c r="B2007" s="85" t="s">
        <v>2050</v>
      </c>
      <c r="C2007" s="86" t="s">
        <v>4075</v>
      </c>
      <c r="D2007" s="87" t="s">
        <v>4076</v>
      </c>
      <c r="E2007" s="88" t="s">
        <v>9786</v>
      </c>
      <c r="F2007" s="88" t="s">
        <v>10756</v>
      </c>
      <c r="G2007" s="89" t="s">
        <v>2600</v>
      </c>
      <c r="H2007" s="89" t="s">
        <v>4070</v>
      </c>
      <c r="I2007" s="90">
        <v>8800015572023</v>
      </c>
      <c r="J2007" s="91">
        <v>45134</v>
      </c>
      <c r="K2007" s="92">
        <v>1</v>
      </c>
      <c r="L2007" s="93"/>
    </row>
    <row r="2008" spans="1:12" ht="15.75" customHeight="1">
      <c r="A2008" s="75">
        <v>2005</v>
      </c>
      <c r="B2008" s="94" t="s">
        <v>2050</v>
      </c>
      <c r="C2008" s="95" t="s">
        <v>5044</v>
      </c>
      <c r="D2008" s="96" t="s">
        <v>5045</v>
      </c>
      <c r="E2008" s="97" t="s">
        <v>9786</v>
      </c>
      <c r="F2008" s="97" t="s">
        <v>10757</v>
      </c>
      <c r="G2008" s="98" t="s">
        <v>4823</v>
      </c>
      <c r="H2008" s="98" t="s">
        <v>3134</v>
      </c>
      <c r="I2008" s="103">
        <v>8800022112023</v>
      </c>
      <c r="J2008" s="100">
        <v>45146</v>
      </c>
      <c r="K2008" s="82">
        <v>1</v>
      </c>
      <c r="L2008" s="116"/>
    </row>
    <row r="2009" spans="1:12" ht="15.75" customHeight="1">
      <c r="A2009" s="84">
        <v>2006</v>
      </c>
      <c r="B2009" s="85" t="s">
        <v>2050</v>
      </c>
      <c r="C2009" s="86" t="s">
        <v>5177</v>
      </c>
      <c r="D2009" s="87" t="s">
        <v>5178</v>
      </c>
      <c r="E2009" s="88" t="s">
        <v>9786</v>
      </c>
      <c r="F2009" s="88" t="s">
        <v>10758</v>
      </c>
      <c r="G2009" s="89" t="s">
        <v>5179</v>
      </c>
      <c r="H2009" s="89" t="s">
        <v>4009</v>
      </c>
      <c r="I2009" s="90">
        <v>8800022922023</v>
      </c>
      <c r="J2009" s="91">
        <v>45148</v>
      </c>
      <c r="K2009" s="92">
        <v>1</v>
      </c>
      <c r="L2009" s="93"/>
    </row>
    <row r="2010" spans="1:12" ht="15.75" customHeight="1">
      <c r="A2010" s="75">
        <v>2007</v>
      </c>
      <c r="B2010" s="94" t="s">
        <v>2050</v>
      </c>
      <c r="C2010" s="95" t="s">
        <v>4994</v>
      </c>
      <c r="D2010" s="96" t="s">
        <v>4995</v>
      </c>
      <c r="E2010" s="97" t="s">
        <v>9786</v>
      </c>
      <c r="F2010" s="97" t="s">
        <v>10759</v>
      </c>
      <c r="G2010" s="98" t="s">
        <v>2609</v>
      </c>
      <c r="H2010" s="98" t="s">
        <v>3224</v>
      </c>
      <c r="I2010" s="103">
        <v>8800021642023</v>
      </c>
      <c r="J2010" s="100">
        <v>45145</v>
      </c>
      <c r="K2010" s="82">
        <v>1</v>
      </c>
      <c r="L2010" s="116"/>
    </row>
    <row r="2011" spans="1:12" ht="15.75" customHeight="1">
      <c r="A2011" s="84">
        <v>2008</v>
      </c>
      <c r="B2011" s="85" t="s">
        <v>2050</v>
      </c>
      <c r="C2011" s="86" t="s">
        <v>4089</v>
      </c>
      <c r="D2011" s="87" t="s">
        <v>4090</v>
      </c>
      <c r="E2011" s="88" t="s">
        <v>9786</v>
      </c>
      <c r="F2011" s="88" t="s">
        <v>10760</v>
      </c>
      <c r="G2011" s="89" t="s">
        <v>2600</v>
      </c>
      <c r="H2011" s="89" t="s">
        <v>4070</v>
      </c>
      <c r="I2011" s="90">
        <v>8800015442023</v>
      </c>
      <c r="J2011" s="91">
        <v>45134</v>
      </c>
      <c r="K2011" s="92">
        <v>1</v>
      </c>
      <c r="L2011" s="93"/>
    </row>
    <row r="2012" spans="1:12" ht="15.75" customHeight="1">
      <c r="A2012" s="75">
        <v>2009</v>
      </c>
      <c r="B2012" s="94" t="s">
        <v>2050</v>
      </c>
      <c r="C2012" s="95" t="s">
        <v>4099</v>
      </c>
      <c r="D2012" s="96" t="s">
        <v>4100</v>
      </c>
      <c r="E2012" s="97" t="s">
        <v>9786</v>
      </c>
      <c r="F2012" s="97" t="s">
        <v>10761</v>
      </c>
      <c r="G2012" s="98" t="s">
        <v>2614</v>
      </c>
      <c r="H2012" s="98" t="s">
        <v>3224</v>
      </c>
      <c r="I2012" s="103">
        <v>8800015832023</v>
      </c>
      <c r="J2012" s="100">
        <v>45134</v>
      </c>
      <c r="K2012" s="82">
        <v>1</v>
      </c>
      <c r="L2012" s="116"/>
    </row>
    <row r="2013" spans="1:12" ht="15.75" customHeight="1">
      <c r="A2013" s="84">
        <v>2010</v>
      </c>
      <c r="B2013" s="85" t="s">
        <v>2050</v>
      </c>
      <c r="C2013" s="86" t="s">
        <v>5211</v>
      </c>
      <c r="D2013" s="87" t="s">
        <v>5212</v>
      </c>
      <c r="E2013" s="88" t="s">
        <v>10299</v>
      </c>
      <c r="F2013" s="88" t="s">
        <v>10277</v>
      </c>
      <c r="G2013" s="89" t="s">
        <v>5033</v>
      </c>
      <c r="H2013" s="89" t="s">
        <v>4009</v>
      </c>
      <c r="I2013" s="104" t="s">
        <v>10762</v>
      </c>
      <c r="J2013" s="91">
        <v>45149</v>
      </c>
      <c r="K2013" s="85">
        <v>1</v>
      </c>
      <c r="L2013" s="93"/>
    </row>
    <row r="2014" spans="1:12" ht="15.75" customHeight="1">
      <c r="A2014" s="75">
        <v>2011</v>
      </c>
      <c r="B2014" s="94" t="s">
        <v>2050</v>
      </c>
      <c r="C2014" s="95" t="s">
        <v>4081</v>
      </c>
      <c r="D2014" s="96" t="s">
        <v>4082</v>
      </c>
      <c r="E2014" s="149" t="s">
        <v>9786</v>
      </c>
      <c r="F2014" s="149" t="s">
        <v>10763</v>
      </c>
      <c r="G2014" s="98" t="s">
        <v>2600</v>
      </c>
      <c r="H2014" s="98" t="s">
        <v>4070</v>
      </c>
      <c r="I2014" s="99" t="s">
        <v>10764</v>
      </c>
      <c r="J2014" s="100">
        <v>45134</v>
      </c>
      <c r="K2014" s="94">
        <v>1</v>
      </c>
      <c r="L2014" s="116"/>
    </row>
    <row r="2015" spans="1:12" ht="15.75" customHeight="1">
      <c r="A2015" s="84">
        <v>2012</v>
      </c>
      <c r="B2015" s="85" t="s">
        <v>2050</v>
      </c>
      <c r="C2015" s="86" t="s">
        <v>4828</v>
      </c>
      <c r="D2015" s="87" t="s">
        <v>4829</v>
      </c>
      <c r="E2015" s="88" t="s">
        <v>9786</v>
      </c>
      <c r="F2015" s="88" t="s">
        <v>10765</v>
      </c>
      <c r="G2015" s="89" t="s">
        <v>4652</v>
      </c>
      <c r="H2015" s="89" t="s">
        <v>4009</v>
      </c>
      <c r="I2015" s="90">
        <v>8800019622023</v>
      </c>
      <c r="J2015" s="91">
        <v>45141</v>
      </c>
      <c r="K2015" s="92">
        <v>1</v>
      </c>
      <c r="L2015" s="93"/>
    </row>
    <row r="2016" spans="1:12" ht="15.75" customHeight="1">
      <c r="A2016" s="75">
        <v>2013</v>
      </c>
      <c r="B2016" s="94" t="s">
        <v>2050</v>
      </c>
      <c r="C2016" s="95" t="s">
        <v>5118</v>
      </c>
      <c r="D2016" s="96" t="s">
        <v>5119</v>
      </c>
      <c r="E2016" s="97" t="s">
        <v>10299</v>
      </c>
      <c r="F2016" s="97" t="s">
        <v>10766</v>
      </c>
      <c r="G2016" s="98" t="s">
        <v>2618</v>
      </c>
      <c r="H2016" s="98" t="s">
        <v>4009</v>
      </c>
      <c r="I2016" s="103">
        <v>8800022522023</v>
      </c>
      <c r="J2016" s="100">
        <v>45147</v>
      </c>
      <c r="K2016" s="82">
        <v>1</v>
      </c>
      <c r="L2016" s="116"/>
    </row>
    <row r="2017" spans="1:12" ht="15.75" customHeight="1">
      <c r="A2017" s="84">
        <v>2014</v>
      </c>
      <c r="B2017" s="85" t="s">
        <v>2050</v>
      </c>
      <c r="C2017" s="86" t="s">
        <v>4091</v>
      </c>
      <c r="D2017" s="87" t="s">
        <v>4092</v>
      </c>
      <c r="E2017" s="88" t="s">
        <v>9786</v>
      </c>
      <c r="F2017" s="88" t="s">
        <v>10767</v>
      </c>
      <c r="G2017" s="89" t="s">
        <v>2600</v>
      </c>
      <c r="H2017" s="89" t="s">
        <v>4070</v>
      </c>
      <c r="I2017" s="90">
        <v>8800015452023</v>
      </c>
      <c r="J2017" s="91">
        <v>45134</v>
      </c>
      <c r="K2017" s="92">
        <v>1</v>
      </c>
      <c r="L2017" s="93"/>
    </row>
    <row r="2018" spans="1:12" ht="15.75" customHeight="1">
      <c r="A2018" s="75">
        <v>2015</v>
      </c>
      <c r="B2018" s="94" t="s">
        <v>2050</v>
      </c>
      <c r="C2018" s="95" t="s">
        <v>3684</v>
      </c>
      <c r="D2018" s="96" t="s">
        <v>3622</v>
      </c>
      <c r="E2018" s="97"/>
      <c r="F2018" s="97"/>
      <c r="G2018" s="98" t="s">
        <v>3623</v>
      </c>
      <c r="H2018" s="98" t="s">
        <v>3164</v>
      </c>
      <c r="I2018" s="103">
        <v>8800012742023</v>
      </c>
      <c r="J2018" s="100">
        <v>45128</v>
      </c>
      <c r="K2018" s="82">
        <v>1</v>
      </c>
      <c r="L2018" s="116"/>
    </row>
    <row r="2019" spans="1:12" ht="15.75" customHeight="1">
      <c r="A2019" s="84">
        <v>2016</v>
      </c>
      <c r="B2019" s="85" t="s">
        <v>2050</v>
      </c>
      <c r="C2019" s="86" t="s">
        <v>4917</v>
      </c>
      <c r="D2019" s="87" t="s">
        <v>4918</v>
      </c>
      <c r="E2019" s="88" t="s">
        <v>9786</v>
      </c>
      <c r="F2019" s="88" t="s">
        <v>10768</v>
      </c>
      <c r="G2019" s="89" t="s">
        <v>4916</v>
      </c>
      <c r="H2019" s="89" t="s">
        <v>3224</v>
      </c>
      <c r="I2019" s="90">
        <v>8800020922023</v>
      </c>
      <c r="J2019" s="91">
        <v>45142</v>
      </c>
      <c r="K2019" s="92">
        <v>1</v>
      </c>
      <c r="L2019" s="93"/>
    </row>
    <row r="2020" spans="1:12" ht="15.75" customHeight="1">
      <c r="A2020" s="75">
        <v>2017</v>
      </c>
      <c r="B2020" s="94" t="s">
        <v>2050</v>
      </c>
      <c r="C2020" s="95" t="s">
        <v>4998</v>
      </c>
      <c r="D2020" s="96" t="s">
        <v>4999</v>
      </c>
      <c r="E2020" s="97" t="s">
        <v>9786</v>
      </c>
      <c r="F2020" s="97" t="s">
        <v>10769</v>
      </c>
      <c r="G2020" s="98" t="s">
        <v>3266</v>
      </c>
      <c r="H2020" s="98" t="s">
        <v>3164</v>
      </c>
      <c r="I2020" s="103">
        <v>8800021692023</v>
      </c>
      <c r="J2020" s="100">
        <v>45145</v>
      </c>
      <c r="K2020" s="82">
        <v>1</v>
      </c>
      <c r="L2020" s="116"/>
    </row>
    <row r="2021" spans="1:12" ht="15.75" customHeight="1">
      <c r="A2021" s="84">
        <v>2018</v>
      </c>
      <c r="B2021" s="85" t="s">
        <v>2050</v>
      </c>
      <c r="C2021" s="86" t="s">
        <v>4832</v>
      </c>
      <c r="D2021" s="87" t="s">
        <v>4833</v>
      </c>
      <c r="E2021" s="88" t="s">
        <v>9786</v>
      </c>
      <c r="F2021" s="88" t="s">
        <v>10770</v>
      </c>
      <c r="G2021" s="89" t="s">
        <v>4815</v>
      </c>
      <c r="H2021" s="89" t="s">
        <v>3164</v>
      </c>
      <c r="I2021" s="104" t="s">
        <v>10771</v>
      </c>
      <c r="J2021" s="91">
        <v>45141</v>
      </c>
      <c r="K2021" s="85">
        <v>1</v>
      </c>
      <c r="L2021" s="93"/>
    </row>
    <row r="2022" spans="1:12" ht="15.75" customHeight="1">
      <c r="A2022" s="75">
        <v>2019</v>
      </c>
      <c r="B2022" s="94" t="s">
        <v>2050</v>
      </c>
      <c r="C2022" s="95" t="s">
        <v>4813</v>
      </c>
      <c r="D2022" s="96" t="s">
        <v>4814</v>
      </c>
      <c r="E2022" s="149" t="s">
        <v>9786</v>
      </c>
      <c r="F2022" s="149" t="s">
        <v>10772</v>
      </c>
      <c r="G2022" s="98" t="s">
        <v>4815</v>
      </c>
      <c r="H2022" s="98" t="s">
        <v>3164</v>
      </c>
      <c r="I2022" s="99" t="s">
        <v>10773</v>
      </c>
      <c r="J2022" s="100">
        <v>45141</v>
      </c>
      <c r="K2022" s="94">
        <v>1</v>
      </c>
      <c r="L2022" s="116"/>
    </row>
    <row r="2023" spans="1:12" ht="15.75" customHeight="1">
      <c r="A2023" s="84">
        <v>2020</v>
      </c>
      <c r="B2023" s="85" t="s">
        <v>2050</v>
      </c>
      <c r="C2023" s="86" t="s">
        <v>4914</v>
      </c>
      <c r="D2023" s="87" t="s">
        <v>4915</v>
      </c>
      <c r="E2023" s="88" t="s">
        <v>10299</v>
      </c>
      <c r="F2023" s="88" t="s">
        <v>10774</v>
      </c>
      <c r="G2023" s="89" t="s">
        <v>4916</v>
      </c>
      <c r="H2023" s="89" t="s">
        <v>3224</v>
      </c>
      <c r="I2023" s="90">
        <v>8800020912023</v>
      </c>
      <c r="J2023" s="91">
        <v>45142</v>
      </c>
      <c r="K2023" s="92">
        <v>1</v>
      </c>
      <c r="L2023" s="93"/>
    </row>
    <row r="2024" spans="1:12" ht="15.75" customHeight="1">
      <c r="A2024" s="75">
        <v>2021</v>
      </c>
      <c r="B2024" s="94" t="s">
        <v>2050</v>
      </c>
      <c r="C2024" s="95" t="s">
        <v>4919</v>
      </c>
      <c r="D2024" s="96" t="s">
        <v>4920</v>
      </c>
      <c r="E2024" s="97" t="s">
        <v>10296</v>
      </c>
      <c r="F2024" s="97" t="s">
        <v>10775</v>
      </c>
      <c r="G2024" s="98" t="s">
        <v>4916</v>
      </c>
      <c r="H2024" s="98" t="s">
        <v>3224</v>
      </c>
      <c r="I2024" s="103">
        <v>8800020932023</v>
      </c>
      <c r="J2024" s="100">
        <v>45142</v>
      </c>
      <c r="K2024" s="82">
        <v>1</v>
      </c>
      <c r="L2024" s="116"/>
    </row>
    <row r="2025" spans="1:12" ht="15.75" customHeight="1">
      <c r="A2025" s="84">
        <v>2022</v>
      </c>
      <c r="B2025" s="85" t="s">
        <v>2050</v>
      </c>
      <c r="C2025" s="86" t="s">
        <v>3550</v>
      </c>
      <c r="D2025" s="87" t="s">
        <v>3551</v>
      </c>
      <c r="E2025" s="88" t="s">
        <v>9786</v>
      </c>
      <c r="F2025" s="88" t="s">
        <v>10776</v>
      </c>
      <c r="G2025" s="89" t="s">
        <v>3266</v>
      </c>
      <c r="H2025" s="89" t="s">
        <v>2595</v>
      </c>
      <c r="I2025" s="90">
        <v>8800011682023</v>
      </c>
      <c r="J2025" s="91">
        <v>45126</v>
      </c>
      <c r="K2025" s="92">
        <v>1</v>
      </c>
      <c r="L2025" s="93"/>
    </row>
    <row r="2026" spans="1:12" ht="15.75" customHeight="1">
      <c r="A2026" s="75">
        <v>2023</v>
      </c>
      <c r="B2026" s="94" t="s">
        <v>2050</v>
      </c>
      <c r="C2026" s="95" t="s">
        <v>4077</v>
      </c>
      <c r="D2026" s="96" t="s">
        <v>4078</v>
      </c>
      <c r="E2026" s="97" t="s">
        <v>9786</v>
      </c>
      <c r="F2026" s="97" t="s">
        <v>10777</v>
      </c>
      <c r="G2026" s="98" t="s">
        <v>2600</v>
      </c>
      <c r="H2026" s="98" t="s">
        <v>4070</v>
      </c>
      <c r="I2026" s="103">
        <v>8800015582023</v>
      </c>
      <c r="J2026" s="100">
        <v>45134</v>
      </c>
      <c r="K2026" s="82">
        <v>1</v>
      </c>
      <c r="L2026" s="116"/>
    </row>
    <row r="2027" spans="1:12" ht="15.75" customHeight="1">
      <c r="A2027" s="84">
        <v>2024</v>
      </c>
      <c r="B2027" s="85" t="s">
        <v>2050</v>
      </c>
      <c r="C2027" s="86" t="s">
        <v>4819</v>
      </c>
      <c r="D2027" s="87" t="s">
        <v>4820</v>
      </c>
      <c r="E2027" s="88" t="s">
        <v>9786</v>
      </c>
      <c r="F2027" s="88" t="s">
        <v>10778</v>
      </c>
      <c r="G2027" s="89" t="s">
        <v>4818</v>
      </c>
      <c r="H2027" s="89" t="s">
        <v>3134</v>
      </c>
      <c r="I2027" s="90">
        <v>8800020052023</v>
      </c>
      <c r="J2027" s="91">
        <v>45141</v>
      </c>
      <c r="K2027" s="92">
        <v>1</v>
      </c>
      <c r="L2027" s="93"/>
    </row>
    <row r="2028" spans="1:12" ht="15.75" customHeight="1">
      <c r="A2028" s="75">
        <v>2025</v>
      </c>
      <c r="B2028" s="94" t="s">
        <v>2050</v>
      </c>
      <c r="C2028" s="95" t="s">
        <v>4523</v>
      </c>
      <c r="D2028" s="96" t="s">
        <v>4524</v>
      </c>
      <c r="E2028" s="97" t="s">
        <v>9786</v>
      </c>
      <c r="F2028" s="97" t="s">
        <v>10779</v>
      </c>
      <c r="G2028" s="98" t="s">
        <v>4516</v>
      </c>
      <c r="H2028" s="98" t="s">
        <v>3224</v>
      </c>
      <c r="I2028" s="103">
        <v>8800018402023</v>
      </c>
      <c r="J2028" s="100">
        <v>45139</v>
      </c>
      <c r="K2028" s="82">
        <v>1</v>
      </c>
      <c r="L2028" s="116"/>
    </row>
    <row r="2029" spans="1:12" ht="15.75" customHeight="1">
      <c r="A2029" s="84">
        <v>2026</v>
      </c>
      <c r="B2029" s="85" t="s">
        <v>2050</v>
      </c>
      <c r="C2029" s="86" t="s">
        <v>3691</v>
      </c>
      <c r="D2029" s="87" t="s">
        <v>3692</v>
      </c>
      <c r="E2029" s="88"/>
      <c r="F2029" s="88"/>
      <c r="G2029" s="89" t="s">
        <v>3623</v>
      </c>
      <c r="H2029" s="89" t="s">
        <v>3164</v>
      </c>
      <c r="I2029" s="104" t="s">
        <v>10780</v>
      </c>
      <c r="J2029" s="91">
        <v>45128</v>
      </c>
      <c r="K2029" s="85">
        <v>1</v>
      </c>
      <c r="L2029" s="93"/>
    </row>
    <row r="2030" spans="1:12" ht="15.75" customHeight="1">
      <c r="A2030" s="75">
        <v>2027</v>
      </c>
      <c r="B2030" s="94" t="s">
        <v>2050</v>
      </c>
      <c r="C2030" s="95" t="s">
        <v>5036</v>
      </c>
      <c r="D2030" s="96" t="s">
        <v>5037</v>
      </c>
      <c r="E2030" s="149" t="s">
        <v>9786</v>
      </c>
      <c r="F2030" s="149" t="s">
        <v>10781</v>
      </c>
      <c r="G2030" s="98" t="s">
        <v>5033</v>
      </c>
      <c r="H2030" s="98" t="s">
        <v>4009</v>
      </c>
      <c r="I2030" s="99" t="s">
        <v>10782</v>
      </c>
      <c r="J2030" s="100">
        <v>45146</v>
      </c>
      <c r="K2030" s="94">
        <v>1</v>
      </c>
      <c r="L2030" s="116"/>
    </row>
    <row r="2031" spans="1:12" ht="15.75" customHeight="1">
      <c r="A2031" s="84">
        <v>2028</v>
      </c>
      <c r="B2031" s="85" t="s">
        <v>2050</v>
      </c>
      <c r="C2031" s="86" t="s">
        <v>4514</v>
      </c>
      <c r="D2031" s="87" t="s">
        <v>4515</v>
      </c>
      <c r="E2031" s="88" t="s">
        <v>9786</v>
      </c>
      <c r="F2031" s="88" t="s">
        <v>10783</v>
      </c>
      <c r="G2031" s="89" t="s">
        <v>4516</v>
      </c>
      <c r="H2031" s="89" t="s">
        <v>3224</v>
      </c>
      <c r="I2031" s="90">
        <v>8800018342023</v>
      </c>
      <c r="J2031" s="91">
        <v>45139</v>
      </c>
      <c r="K2031" s="92">
        <v>1</v>
      </c>
      <c r="L2031" s="93"/>
    </row>
    <row r="2032" spans="1:12" ht="15.75" customHeight="1">
      <c r="A2032" s="75">
        <v>2029</v>
      </c>
      <c r="B2032" s="94" t="s">
        <v>2050</v>
      </c>
      <c r="C2032" s="95" t="s">
        <v>4431</v>
      </c>
      <c r="D2032" s="96" t="s">
        <v>4432</v>
      </c>
      <c r="E2032" s="97"/>
      <c r="F2032" s="97"/>
      <c r="G2032" s="98" t="s">
        <v>4433</v>
      </c>
      <c r="H2032" s="98" t="s">
        <v>3224</v>
      </c>
      <c r="I2032" s="103">
        <v>8800017692023</v>
      </c>
      <c r="J2032" s="100">
        <v>45138</v>
      </c>
      <c r="K2032" s="82">
        <v>1</v>
      </c>
      <c r="L2032" s="116"/>
    </row>
    <row r="2033" spans="1:12" ht="15.75" customHeight="1">
      <c r="A2033" s="84">
        <v>2030</v>
      </c>
      <c r="B2033" s="85" t="s">
        <v>2050</v>
      </c>
      <c r="C2033" s="86" t="s">
        <v>4007</v>
      </c>
      <c r="D2033" s="87" t="s">
        <v>4008</v>
      </c>
      <c r="E2033" s="88" t="s">
        <v>10296</v>
      </c>
      <c r="F2033" s="88" t="s">
        <v>10784</v>
      </c>
      <c r="G2033" s="89" t="s">
        <v>3554</v>
      </c>
      <c r="H2033" s="89" t="s">
        <v>4009</v>
      </c>
      <c r="I2033" s="90">
        <v>8800014962023</v>
      </c>
      <c r="J2033" s="91">
        <v>45133</v>
      </c>
      <c r="K2033" s="92">
        <v>1</v>
      </c>
      <c r="L2033" s="93"/>
    </row>
    <row r="2034" spans="1:12" ht="15.75" customHeight="1">
      <c r="A2034" s="75">
        <v>2031</v>
      </c>
      <c r="B2034" s="94" t="s">
        <v>2050</v>
      </c>
      <c r="C2034" s="95" t="s">
        <v>4996</v>
      </c>
      <c r="D2034" s="96" t="s">
        <v>4997</v>
      </c>
      <c r="E2034" s="97"/>
      <c r="F2034" s="97"/>
      <c r="G2034" s="98" t="s">
        <v>3266</v>
      </c>
      <c r="H2034" s="98" t="s">
        <v>3164</v>
      </c>
      <c r="I2034" s="103">
        <v>8800021682023</v>
      </c>
      <c r="J2034" s="100">
        <v>45145</v>
      </c>
      <c r="K2034" s="82">
        <v>1</v>
      </c>
      <c r="L2034" s="116"/>
    </row>
    <row r="2035" spans="1:12" ht="15.75" customHeight="1">
      <c r="A2035" s="84">
        <v>2032</v>
      </c>
      <c r="B2035" s="85" t="s">
        <v>2050</v>
      </c>
      <c r="C2035" s="86" t="s">
        <v>6388</v>
      </c>
      <c r="D2035" s="87" t="s">
        <v>6389</v>
      </c>
      <c r="E2035" s="88" t="s">
        <v>9786</v>
      </c>
      <c r="F2035" s="88" t="s">
        <v>10785</v>
      </c>
      <c r="G2035" s="89" t="s">
        <v>6383</v>
      </c>
      <c r="H2035" s="89" t="s">
        <v>3164</v>
      </c>
      <c r="I2035" s="90">
        <v>8800032232023</v>
      </c>
      <c r="J2035" s="91">
        <v>45174</v>
      </c>
      <c r="K2035" s="92">
        <v>1</v>
      </c>
      <c r="L2035" s="93"/>
    </row>
    <row r="2036" spans="1:12" ht="15.75" customHeight="1">
      <c r="A2036" s="75">
        <v>2033</v>
      </c>
      <c r="B2036" s="94" t="s">
        <v>2050</v>
      </c>
      <c r="C2036" s="95" t="s">
        <v>6487</v>
      </c>
      <c r="D2036" s="96" t="s">
        <v>6488</v>
      </c>
      <c r="E2036" s="97" t="s">
        <v>9786</v>
      </c>
      <c r="F2036" s="97" t="s">
        <v>10786</v>
      </c>
      <c r="G2036" s="98" t="s">
        <v>6383</v>
      </c>
      <c r="H2036" s="98" t="s">
        <v>3164</v>
      </c>
      <c r="I2036" s="103">
        <v>8800032942023</v>
      </c>
      <c r="J2036" s="100">
        <v>45176</v>
      </c>
      <c r="K2036" s="82">
        <v>1</v>
      </c>
      <c r="L2036" s="116"/>
    </row>
    <row r="2037" spans="1:12" ht="15.75" customHeight="1">
      <c r="A2037" s="84">
        <v>2034</v>
      </c>
      <c r="B2037" s="85" t="s">
        <v>2050</v>
      </c>
      <c r="C2037" s="86" t="s">
        <v>4834</v>
      </c>
      <c r="D2037" s="87" t="s">
        <v>4835</v>
      </c>
      <c r="E2037" s="88" t="s">
        <v>9786</v>
      </c>
      <c r="F2037" s="88" t="s">
        <v>10787</v>
      </c>
      <c r="G2037" s="89" t="s">
        <v>4836</v>
      </c>
      <c r="H2037" s="89" t="s">
        <v>3134</v>
      </c>
      <c r="I2037" s="104" t="s">
        <v>10788</v>
      </c>
      <c r="J2037" s="91">
        <v>45141</v>
      </c>
      <c r="K2037" s="85">
        <v>1</v>
      </c>
      <c r="L2037" s="93"/>
    </row>
    <row r="2038" spans="1:12" ht="15.75" customHeight="1">
      <c r="A2038" s="75">
        <v>2035</v>
      </c>
      <c r="B2038" s="94" t="s">
        <v>2050</v>
      </c>
      <c r="C2038" s="95" t="s">
        <v>3835</v>
      </c>
      <c r="D2038" s="96" t="s">
        <v>3836</v>
      </c>
      <c r="E2038" s="149" t="s">
        <v>10789</v>
      </c>
      <c r="F2038" s="149" t="s">
        <v>10790</v>
      </c>
      <c r="G2038" s="98" t="s">
        <v>2608</v>
      </c>
      <c r="H2038" s="98" t="s">
        <v>3224</v>
      </c>
      <c r="I2038" s="99" t="s">
        <v>10791</v>
      </c>
      <c r="J2038" s="100">
        <v>45131</v>
      </c>
      <c r="K2038" s="94">
        <v>1</v>
      </c>
      <c r="L2038" s="116"/>
    </row>
    <row r="2039" spans="1:12" ht="15.75" customHeight="1">
      <c r="A2039" s="84">
        <v>2036</v>
      </c>
      <c r="B2039" s="85" t="s">
        <v>2050</v>
      </c>
      <c r="C2039" s="86" t="s">
        <v>6451</v>
      </c>
      <c r="D2039" s="87" t="s">
        <v>6452</v>
      </c>
      <c r="E2039" s="88" t="s">
        <v>10299</v>
      </c>
      <c r="F2039" s="88" t="s">
        <v>10792</v>
      </c>
      <c r="G2039" s="89" t="s">
        <v>6383</v>
      </c>
      <c r="H2039" s="89" t="s">
        <v>3164</v>
      </c>
      <c r="I2039" s="90">
        <v>8800032612023</v>
      </c>
      <c r="J2039" s="91">
        <v>45175</v>
      </c>
      <c r="K2039" s="92">
        <v>1</v>
      </c>
      <c r="L2039" s="93"/>
    </row>
    <row r="2040" spans="1:12" ht="15.75" customHeight="1">
      <c r="A2040" s="75">
        <v>2037</v>
      </c>
      <c r="B2040" s="94" t="s">
        <v>2050</v>
      </c>
      <c r="C2040" s="95" t="s">
        <v>5040</v>
      </c>
      <c r="D2040" s="96" t="s">
        <v>5041</v>
      </c>
      <c r="E2040" s="97" t="s">
        <v>9786</v>
      </c>
      <c r="F2040" s="97" t="s">
        <v>10793</v>
      </c>
      <c r="G2040" s="98" t="s">
        <v>4823</v>
      </c>
      <c r="H2040" s="98" t="s">
        <v>3134</v>
      </c>
      <c r="I2040" s="103">
        <v>8800022092023</v>
      </c>
      <c r="J2040" s="100">
        <v>45146</v>
      </c>
      <c r="K2040" s="82">
        <v>1</v>
      </c>
      <c r="L2040" s="116"/>
    </row>
    <row r="2041" spans="1:12" ht="15.75" customHeight="1">
      <c r="A2041" s="84">
        <v>2038</v>
      </c>
      <c r="B2041" s="85" t="s">
        <v>2050</v>
      </c>
      <c r="C2041" s="86" t="s">
        <v>4826</v>
      </c>
      <c r="D2041" s="87" t="s">
        <v>4827</v>
      </c>
      <c r="E2041" s="88" t="s">
        <v>10299</v>
      </c>
      <c r="F2041" s="88" t="s">
        <v>10794</v>
      </c>
      <c r="G2041" s="89" t="s">
        <v>4652</v>
      </c>
      <c r="H2041" s="89" t="s">
        <v>4009</v>
      </c>
      <c r="I2041" s="90">
        <v>8800019612023</v>
      </c>
      <c r="J2041" s="91">
        <v>45141</v>
      </c>
      <c r="K2041" s="92">
        <v>1</v>
      </c>
      <c r="L2041" s="93"/>
    </row>
    <row r="2042" spans="1:12" ht="15.75" customHeight="1">
      <c r="A2042" s="75">
        <v>2039</v>
      </c>
      <c r="B2042" s="94" t="s">
        <v>2050</v>
      </c>
      <c r="C2042" s="95" t="s">
        <v>3690</v>
      </c>
      <c r="D2042" s="96" t="s">
        <v>3625</v>
      </c>
      <c r="E2042" s="97"/>
      <c r="F2042" s="97"/>
      <c r="G2042" s="98" t="s">
        <v>10302</v>
      </c>
      <c r="H2042" s="98" t="s">
        <v>3164</v>
      </c>
      <c r="I2042" s="103">
        <v>8800012782023</v>
      </c>
      <c r="J2042" s="100">
        <v>45128</v>
      </c>
      <c r="K2042" s="82">
        <v>1</v>
      </c>
      <c r="L2042" s="116"/>
    </row>
    <row r="2043" spans="1:12" ht="15.75" customHeight="1">
      <c r="A2043" s="84">
        <v>2040</v>
      </c>
      <c r="B2043" s="85" t="s">
        <v>2050</v>
      </c>
      <c r="C2043" s="86" t="s">
        <v>5050</v>
      </c>
      <c r="D2043" s="87" t="s">
        <v>5051</v>
      </c>
      <c r="E2043" s="88" t="s">
        <v>9786</v>
      </c>
      <c r="F2043" s="88" t="s">
        <v>10795</v>
      </c>
      <c r="G2043" s="89" t="s">
        <v>4823</v>
      </c>
      <c r="H2043" s="89" t="s">
        <v>3134</v>
      </c>
      <c r="I2043" s="90">
        <v>8800022162023</v>
      </c>
      <c r="J2043" s="91">
        <v>45146</v>
      </c>
      <c r="K2043" s="92">
        <v>1</v>
      </c>
      <c r="L2043" s="93"/>
    </row>
    <row r="2044" spans="1:12" ht="15.75" customHeight="1">
      <c r="A2044" s="75">
        <v>2041</v>
      </c>
      <c r="B2044" s="94" t="s">
        <v>2050</v>
      </c>
      <c r="C2044" s="95" t="s">
        <v>4830</v>
      </c>
      <c r="D2044" s="96" t="s">
        <v>4831</v>
      </c>
      <c r="E2044" s="97" t="s">
        <v>9786</v>
      </c>
      <c r="F2044" s="97" t="s">
        <v>10796</v>
      </c>
      <c r="G2044" s="98" t="s">
        <v>4815</v>
      </c>
      <c r="H2044" s="98" t="s">
        <v>3164</v>
      </c>
      <c r="I2044" s="103">
        <v>8800019912023</v>
      </c>
      <c r="J2044" s="100">
        <v>45141</v>
      </c>
      <c r="K2044" s="82">
        <v>1</v>
      </c>
      <c r="L2044" s="116"/>
    </row>
    <row r="2045" spans="1:12" ht="15.75" customHeight="1">
      <c r="A2045" s="84">
        <v>2042</v>
      </c>
      <c r="B2045" s="85" t="s">
        <v>2050</v>
      </c>
      <c r="C2045" s="86" t="s">
        <v>4214</v>
      </c>
      <c r="D2045" s="87" t="s">
        <v>4215</v>
      </c>
      <c r="E2045" s="88" t="s">
        <v>9786</v>
      </c>
      <c r="F2045" s="88" t="s">
        <v>10797</v>
      </c>
      <c r="G2045" s="89" t="s">
        <v>2610</v>
      </c>
      <c r="H2045" s="89" t="s">
        <v>3224</v>
      </c>
      <c r="I2045" s="104" t="s">
        <v>10798</v>
      </c>
      <c r="J2045" s="91">
        <v>45135</v>
      </c>
      <c r="K2045" s="85">
        <v>1</v>
      </c>
      <c r="L2045" s="93"/>
    </row>
    <row r="2046" spans="1:12" ht="15.75" customHeight="1">
      <c r="A2046" s="75">
        <v>2043</v>
      </c>
      <c r="B2046" s="94" t="s">
        <v>2050</v>
      </c>
      <c r="C2046" s="95" t="s">
        <v>4816</v>
      </c>
      <c r="D2046" s="96" t="s">
        <v>4817</v>
      </c>
      <c r="E2046" s="149" t="s">
        <v>9786</v>
      </c>
      <c r="F2046" s="149" t="s">
        <v>10799</v>
      </c>
      <c r="G2046" s="98" t="s">
        <v>4818</v>
      </c>
      <c r="H2046" s="98" t="s">
        <v>3134</v>
      </c>
      <c r="I2046" s="99" t="s">
        <v>10800</v>
      </c>
      <c r="J2046" s="100">
        <v>45141</v>
      </c>
      <c r="K2046" s="94">
        <v>1</v>
      </c>
      <c r="L2046" s="116"/>
    </row>
    <row r="2047" spans="1:12" ht="15.75" customHeight="1">
      <c r="A2047" s="84">
        <v>2044</v>
      </c>
      <c r="B2047" s="85" t="s">
        <v>2050</v>
      </c>
      <c r="C2047" s="86" t="s">
        <v>4335</v>
      </c>
      <c r="D2047" s="87" t="s">
        <v>4336</v>
      </c>
      <c r="E2047" s="88" t="s">
        <v>10299</v>
      </c>
      <c r="F2047" s="88" t="s">
        <v>10801</v>
      </c>
      <c r="G2047" s="89" t="s">
        <v>4334</v>
      </c>
      <c r="H2047" s="89" t="s">
        <v>4009</v>
      </c>
      <c r="I2047" s="90">
        <v>8800017202023</v>
      </c>
      <c r="J2047" s="91">
        <v>45137</v>
      </c>
      <c r="K2047" s="92">
        <v>1</v>
      </c>
      <c r="L2047" s="93"/>
    </row>
    <row r="2048" spans="1:12" ht="15.75" customHeight="1">
      <c r="A2048" s="75">
        <v>2045</v>
      </c>
      <c r="B2048" s="94" t="s">
        <v>2050</v>
      </c>
      <c r="C2048" s="95" t="s">
        <v>4107</v>
      </c>
      <c r="D2048" s="96" t="s">
        <v>4108</v>
      </c>
      <c r="E2048" s="97" t="s">
        <v>9786</v>
      </c>
      <c r="F2048" s="97" t="s">
        <v>10802</v>
      </c>
      <c r="G2048" s="98" t="s">
        <v>2614</v>
      </c>
      <c r="H2048" s="98" t="s">
        <v>3224</v>
      </c>
      <c r="I2048" s="103">
        <v>8800015912023</v>
      </c>
      <c r="J2048" s="100">
        <v>45134</v>
      </c>
      <c r="K2048" s="82">
        <v>1</v>
      </c>
      <c r="L2048" s="116"/>
    </row>
    <row r="2049" spans="1:12" ht="15.75" customHeight="1">
      <c r="A2049" s="84">
        <v>2046</v>
      </c>
      <c r="B2049" s="85" t="s">
        <v>2050</v>
      </c>
      <c r="C2049" s="86" t="s">
        <v>4845</v>
      </c>
      <c r="D2049" s="87" t="s">
        <v>4846</v>
      </c>
      <c r="E2049" s="88" t="s">
        <v>9786</v>
      </c>
      <c r="F2049" s="88" t="s">
        <v>10803</v>
      </c>
      <c r="G2049" s="89" t="s">
        <v>2596</v>
      </c>
      <c r="H2049" s="89" t="s">
        <v>3164</v>
      </c>
      <c r="I2049" s="90">
        <v>8800019752023</v>
      </c>
      <c r="J2049" s="91">
        <v>45141</v>
      </c>
      <c r="K2049" s="92">
        <v>1</v>
      </c>
      <c r="L2049" s="93"/>
    </row>
    <row r="2050" spans="1:12" ht="15.75" customHeight="1">
      <c r="A2050" s="75">
        <v>2047</v>
      </c>
      <c r="B2050" s="94" t="s">
        <v>2050</v>
      </c>
      <c r="C2050" s="95" t="s">
        <v>4208</v>
      </c>
      <c r="D2050" s="96" t="s">
        <v>4209</v>
      </c>
      <c r="E2050" s="97" t="s">
        <v>9786</v>
      </c>
      <c r="F2050" s="97" t="s">
        <v>10804</v>
      </c>
      <c r="G2050" s="98" t="s">
        <v>2604</v>
      </c>
      <c r="H2050" s="98" t="s">
        <v>3134</v>
      </c>
      <c r="I2050" s="103">
        <v>8800016582023</v>
      </c>
      <c r="J2050" s="100">
        <v>45135</v>
      </c>
      <c r="K2050" s="82">
        <v>1</v>
      </c>
      <c r="L2050" s="116"/>
    </row>
    <row r="2051" spans="1:12" ht="15.75" customHeight="1">
      <c r="A2051" s="84">
        <v>2048</v>
      </c>
      <c r="B2051" s="85" t="s">
        <v>2050</v>
      </c>
      <c r="C2051" s="86" t="s">
        <v>4670</v>
      </c>
      <c r="D2051" s="87" t="s">
        <v>4671</v>
      </c>
      <c r="E2051" s="88" t="s">
        <v>9786</v>
      </c>
      <c r="F2051" s="88" t="s">
        <v>10805</v>
      </c>
      <c r="G2051" s="89" t="s">
        <v>2618</v>
      </c>
      <c r="H2051" s="89" t="s">
        <v>4009</v>
      </c>
      <c r="I2051" s="90">
        <v>8800019142023</v>
      </c>
      <c r="J2051" s="91">
        <v>45140</v>
      </c>
      <c r="K2051" s="92">
        <v>1</v>
      </c>
      <c r="L2051" s="93"/>
    </row>
    <row r="2052" spans="1:12" ht="15.75" customHeight="1">
      <c r="A2052" s="75">
        <v>2049</v>
      </c>
      <c r="B2052" s="94" t="s">
        <v>2050</v>
      </c>
      <c r="C2052" s="95" t="s">
        <v>4220</v>
      </c>
      <c r="D2052" s="96" t="s">
        <v>4221</v>
      </c>
      <c r="E2052" s="97" t="s">
        <v>10299</v>
      </c>
      <c r="F2052" s="97" t="s">
        <v>10806</v>
      </c>
      <c r="G2052" s="98" t="s">
        <v>2602</v>
      </c>
      <c r="H2052" s="98" t="s">
        <v>3134</v>
      </c>
      <c r="I2052" s="103">
        <v>8800016642023</v>
      </c>
      <c r="J2052" s="100">
        <v>45135</v>
      </c>
      <c r="K2052" s="82">
        <v>1</v>
      </c>
      <c r="L2052" s="116"/>
    </row>
    <row r="2053" spans="1:12" ht="15.75" customHeight="1">
      <c r="A2053" s="84">
        <v>2050</v>
      </c>
      <c r="B2053" s="85" t="s">
        <v>2050</v>
      </c>
      <c r="C2053" s="86" t="s">
        <v>4210</v>
      </c>
      <c r="D2053" s="87" t="s">
        <v>4211</v>
      </c>
      <c r="E2053" s="88" t="s">
        <v>9786</v>
      </c>
      <c r="F2053" s="88" t="s">
        <v>10807</v>
      </c>
      <c r="G2053" s="89" t="s">
        <v>2604</v>
      </c>
      <c r="H2053" s="89" t="s">
        <v>3134</v>
      </c>
      <c r="I2053" s="104" t="s">
        <v>10808</v>
      </c>
      <c r="J2053" s="91">
        <v>45135</v>
      </c>
      <c r="K2053" s="85">
        <v>1</v>
      </c>
      <c r="L2053" s="93"/>
    </row>
    <row r="2054" spans="1:12" ht="15.75" customHeight="1">
      <c r="A2054" s="75">
        <v>2051</v>
      </c>
      <c r="B2054" s="94" t="s">
        <v>2050</v>
      </c>
      <c r="C2054" s="95" t="s">
        <v>4662</v>
      </c>
      <c r="D2054" s="96" t="s">
        <v>4663</v>
      </c>
      <c r="E2054" s="149" t="s">
        <v>10299</v>
      </c>
      <c r="F2054" s="149" t="s">
        <v>10809</v>
      </c>
      <c r="G2054" s="98" t="s">
        <v>2602</v>
      </c>
      <c r="H2054" s="98" t="s">
        <v>3134</v>
      </c>
      <c r="I2054" s="99" t="s">
        <v>10810</v>
      </c>
      <c r="J2054" s="100">
        <v>45140</v>
      </c>
      <c r="K2054" s="94">
        <v>1</v>
      </c>
      <c r="L2054" s="116"/>
    </row>
    <row r="2055" spans="1:12" ht="15.75" customHeight="1">
      <c r="A2055" s="84">
        <v>2052</v>
      </c>
      <c r="B2055" s="85" t="s">
        <v>2050</v>
      </c>
      <c r="C2055" s="86" t="s">
        <v>4438</v>
      </c>
      <c r="D2055" s="87" t="s">
        <v>4439</v>
      </c>
      <c r="E2055" s="88" t="s">
        <v>10299</v>
      </c>
      <c r="F2055" s="88" t="s">
        <v>10811</v>
      </c>
      <c r="G2055" s="89" t="s">
        <v>2613</v>
      </c>
      <c r="H2055" s="89" t="s">
        <v>3224</v>
      </c>
      <c r="I2055" s="90">
        <v>8800017772023</v>
      </c>
      <c r="J2055" s="91">
        <v>45138</v>
      </c>
      <c r="K2055" s="92">
        <v>1</v>
      </c>
      <c r="L2055" s="93"/>
    </row>
    <row r="2056" spans="1:12" ht="15.75" customHeight="1">
      <c r="A2056" s="75">
        <v>2053</v>
      </c>
      <c r="B2056" s="94" t="s">
        <v>2050</v>
      </c>
      <c r="C2056" s="95" t="s">
        <v>3264</v>
      </c>
      <c r="D2056" s="96" t="s">
        <v>3265</v>
      </c>
      <c r="E2056" s="97" t="s">
        <v>9786</v>
      </c>
      <c r="F2056" s="97" t="s">
        <v>10812</v>
      </c>
      <c r="G2056" s="98" t="s">
        <v>3266</v>
      </c>
      <c r="H2056" s="98" t="s">
        <v>2595</v>
      </c>
      <c r="I2056" s="103">
        <v>8800009412023</v>
      </c>
      <c r="J2056" s="100">
        <v>45120</v>
      </c>
      <c r="K2056" s="82">
        <v>1</v>
      </c>
      <c r="L2056" s="116"/>
    </row>
    <row r="2057" spans="1:12" ht="15.75" customHeight="1">
      <c r="A2057" s="84">
        <v>2054</v>
      </c>
      <c r="B2057" s="85" t="s">
        <v>2050</v>
      </c>
      <c r="C2057" s="86" t="s">
        <v>4239</v>
      </c>
      <c r="D2057" s="87" t="s">
        <v>4240</v>
      </c>
      <c r="E2057" s="88" t="s">
        <v>9786</v>
      </c>
      <c r="F2057" s="88" t="s">
        <v>10813</v>
      </c>
      <c r="G2057" s="89" t="s">
        <v>4230</v>
      </c>
      <c r="H2057" s="89" t="s">
        <v>3134</v>
      </c>
      <c r="I2057" s="90">
        <v>8800016292023</v>
      </c>
      <c r="J2057" s="91">
        <v>45135</v>
      </c>
      <c r="K2057" s="92">
        <v>1</v>
      </c>
      <c r="L2057" s="93"/>
    </row>
    <row r="2058" spans="1:12" ht="15.75" customHeight="1">
      <c r="A2058" s="75">
        <v>2055</v>
      </c>
      <c r="B2058" s="94" t="s">
        <v>2050</v>
      </c>
      <c r="C2058" s="95" t="s">
        <v>4442</v>
      </c>
      <c r="D2058" s="96" t="s">
        <v>4443</v>
      </c>
      <c r="E2058" s="97" t="s">
        <v>10299</v>
      </c>
      <c r="F2058" s="97" t="s">
        <v>10814</v>
      </c>
      <c r="G2058" s="98" t="s">
        <v>2603</v>
      </c>
      <c r="H2058" s="98" t="s">
        <v>3134</v>
      </c>
      <c r="I2058" s="103">
        <v>8800017792023</v>
      </c>
      <c r="J2058" s="100">
        <v>45138</v>
      </c>
      <c r="K2058" s="82">
        <v>1</v>
      </c>
      <c r="L2058" s="116"/>
    </row>
    <row r="2059" spans="1:12" ht="15.75" customHeight="1">
      <c r="A2059" s="84">
        <v>2056</v>
      </c>
      <c r="B2059" s="85" t="s">
        <v>2050</v>
      </c>
      <c r="C2059" s="86" t="s">
        <v>4012</v>
      </c>
      <c r="D2059" s="87" t="s">
        <v>4013</v>
      </c>
      <c r="E2059" s="88" t="s">
        <v>9786</v>
      </c>
      <c r="F2059" s="88" t="s">
        <v>10815</v>
      </c>
      <c r="G2059" s="89" t="s">
        <v>2602</v>
      </c>
      <c r="H2059" s="89" t="s">
        <v>3134</v>
      </c>
      <c r="I2059" s="90">
        <v>8800015112023</v>
      </c>
      <c r="J2059" s="91">
        <v>45133</v>
      </c>
      <c r="K2059" s="92">
        <v>1</v>
      </c>
      <c r="L2059" s="93"/>
    </row>
    <row r="2060" spans="1:12" ht="15.75" customHeight="1">
      <c r="A2060" s="75">
        <v>2057</v>
      </c>
      <c r="B2060" s="94" t="s">
        <v>2050</v>
      </c>
      <c r="C2060" s="95" t="s">
        <v>4103</v>
      </c>
      <c r="D2060" s="96" t="s">
        <v>4104</v>
      </c>
      <c r="E2060" s="97" t="s">
        <v>9786</v>
      </c>
      <c r="F2060" s="97" t="s">
        <v>10816</v>
      </c>
      <c r="G2060" s="98" t="s">
        <v>2614</v>
      </c>
      <c r="H2060" s="98" t="s">
        <v>3224</v>
      </c>
      <c r="I2060" s="103">
        <v>8800015872023</v>
      </c>
      <c r="J2060" s="100">
        <v>45134</v>
      </c>
      <c r="K2060" s="82">
        <v>1</v>
      </c>
      <c r="L2060" s="116"/>
    </row>
    <row r="2061" spans="1:12" ht="15.75" customHeight="1">
      <c r="A2061" s="84">
        <v>2058</v>
      </c>
      <c r="B2061" s="85" t="s">
        <v>2050</v>
      </c>
      <c r="C2061" s="86" t="s">
        <v>4653</v>
      </c>
      <c r="D2061" s="87" t="s">
        <v>4654</v>
      </c>
      <c r="E2061" s="88"/>
      <c r="F2061" s="88"/>
      <c r="G2061" s="89" t="s">
        <v>4652</v>
      </c>
      <c r="H2061" s="89" t="s">
        <v>4009</v>
      </c>
      <c r="I2061" s="104" t="s">
        <v>10817</v>
      </c>
      <c r="J2061" s="91">
        <v>45140</v>
      </c>
      <c r="K2061" s="85">
        <v>1</v>
      </c>
      <c r="L2061" s="93"/>
    </row>
    <row r="2062" spans="1:12" ht="15.75" customHeight="1">
      <c r="A2062" s="75">
        <v>2059</v>
      </c>
      <c r="B2062" s="94" t="s">
        <v>2050</v>
      </c>
      <c r="C2062" s="95" t="s">
        <v>5052</v>
      </c>
      <c r="D2062" s="96" t="s">
        <v>5053</v>
      </c>
      <c r="E2062" s="149" t="s">
        <v>9786</v>
      </c>
      <c r="F2062" s="149" t="s">
        <v>10818</v>
      </c>
      <c r="G2062" s="98" t="s">
        <v>4823</v>
      </c>
      <c r="H2062" s="98" t="s">
        <v>3134</v>
      </c>
      <c r="I2062" s="99" t="s">
        <v>10819</v>
      </c>
      <c r="J2062" s="100">
        <v>45146</v>
      </c>
      <c r="K2062" s="94">
        <v>1</v>
      </c>
      <c r="L2062" s="116"/>
    </row>
    <row r="2063" spans="1:12" ht="15.75" customHeight="1">
      <c r="A2063" s="84">
        <v>2060</v>
      </c>
      <c r="B2063" s="85" t="s">
        <v>2050</v>
      </c>
      <c r="C2063" s="86" t="s">
        <v>4655</v>
      </c>
      <c r="D2063" s="87" t="s">
        <v>4656</v>
      </c>
      <c r="E2063" s="88"/>
      <c r="F2063" s="88"/>
      <c r="G2063" s="89" t="s">
        <v>4652</v>
      </c>
      <c r="H2063" s="89" t="s">
        <v>4009</v>
      </c>
      <c r="I2063" s="90">
        <v>8800018682023</v>
      </c>
      <c r="J2063" s="91">
        <v>45140</v>
      </c>
      <c r="K2063" s="92">
        <v>1</v>
      </c>
      <c r="L2063" s="93"/>
    </row>
    <row r="2064" spans="1:12" ht="15.75" customHeight="1">
      <c r="A2064" s="75">
        <v>2061</v>
      </c>
      <c r="B2064" s="94" t="s">
        <v>2050</v>
      </c>
      <c r="C2064" s="95" t="s">
        <v>4824</v>
      </c>
      <c r="D2064" s="96" t="s">
        <v>4825</v>
      </c>
      <c r="E2064" s="97" t="s">
        <v>9786</v>
      </c>
      <c r="F2064" s="97" t="s">
        <v>10820</v>
      </c>
      <c r="G2064" s="98" t="s">
        <v>4823</v>
      </c>
      <c r="H2064" s="98" t="s">
        <v>3134</v>
      </c>
      <c r="I2064" s="103">
        <v>8800020082023</v>
      </c>
      <c r="J2064" s="100">
        <v>45141</v>
      </c>
      <c r="K2064" s="82">
        <v>1</v>
      </c>
      <c r="L2064" s="116"/>
    </row>
    <row r="2065" spans="1:12" ht="15.75" customHeight="1">
      <c r="A2065" s="84">
        <v>2062</v>
      </c>
      <c r="B2065" s="85" t="s">
        <v>2050</v>
      </c>
      <c r="C2065" s="86" t="s">
        <v>3689</v>
      </c>
      <c r="D2065" s="87" t="s">
        <v>3688</v>
      </c>
      <c r="E2065" s="88"/>
      <c r="F2065" s="88"/>
      <c r="G2065" s="89" t="s">
        <v>3623</v>
      </c>
      <c r="H2065" s="89" t="s">
        <v>3164</v>
      </c>
      <c r="I2065" s="90">
        <v>8800012772023</v>
      </c>
      <c r="J2065" s="91">
        <v>45128</v>
      </c>
      <c r="K2065" s="92">
        <v>1</v>
      </c>
      <c r="L2065" s="93"/>
    </row>
    <row r="2066" spans="1:12" ht="15.75" customHeight="1">
      <c r="A2066" s="75">
        <v>2063</v>
      </c>
      <c r="B2066" s="94" t="s">
        <v>2050</v>
      </c>
      <c r="C2066" s="95" t="s">
        <v>4330</v>
      </c>
      <c r="D2066" s="96" t="s">
        <v>4331</v>
      </c>
      <c r="E2066" s="97" t="s">
        <v>10299</v>
      </c>
      <c r="F2066" s="97" t="s">
        <v>10821</v>
      </c>
      <c r="G2066" s="98" t="s">
        <v>4329</v>
      </c>
      <c r="H2066" s="98" t="s">
        <v>3134</v>
      </c>
      <c r="I2066" s="103">
        <v>8800017222023</v>
      </c>
      <c r="J2066" s="100">
        <v>45137</v>
      </c>
      <c r="K2066" s="82">
        <v>1</v>
      </c>
      <c r="L2066" s="116"/>
    </row>
    <row r="2067" spans="1:12" ht="15.75" customHeight="1">
      <c r="A2067" s="84">
        <v>2064</v>
      </c>
      <c r="B2067" s="85" t="s">
        <v>2050</v>
      </c>
      <c r="C2067" s="86" t="s">
        <v>4429</v>
      </c>
      <c r="D2067" s="87" t="s">
        <v>4430</v>
      </c>
      <c r="E2067" s="88" t="s">
        <v>9786</v>
      </c>
      <c r="F2067" s="88" t="s">
        <v>10822</v>
      </c>
      <c r="G2067" s="89" t="s">
        <v>2619</v>
      </c>
      <c r="H2067" s="89" t="s">
        <v>4009</v>
      </c>
      <c r="I2067" s="90">
        <v>8800017852023</v>
      </c>
      <c r="J2067" s="91">
        <v>45138</v>
      </c>
      <c r="K2067" s="92">
        <v>1</v>
      </c>
      <c r="L2067" s="93"/>
    </row>
    <row r="2068" spans="1:12" ht="15.75" customHeight="1">
      <c r="A2068" s="75">
        <v>2065</v>
      </c>
      <c r="B2068" s="94" t="s">
        <v>2050</v>
      </c>
      <c r="C2068" s="95" t="s">
        <v>5031</v>
      </c>
      <c r="D2068" s="96" t="s">
        <v>5032</v>
      </c>
      <c r="E2068" s="97" t="s">
        <v>9786</v>
      </c>
      <c r="F2068" s="97" t="s">
        <v>10823</v>
      </c>
      <c r="G2068" s="98" t="s">
        <v>5033</v>
      </c>
      <c r="H2068" s="98" t="s">
        <v>4009</v>
      </c>
      <c r="I2068" s="103">
        <v>8800022042023</v>
      </c>
      <c r="J2068" s="100">
        <v>45146</v>
      </c>
      <c r="K2068" s="82">
        <v>1</v>
      </c>
      <c r="L2068" s="116"/>
    </row>
    <row r="2069" spans="1:12" ht="15.75" customHeight="1">
      <c r="A2069" s="84">
        <v>2066</v>
      </c>
      <c r="B2069" s="85" t="s">
        <v>2050</v>
      </c>
      <c r="C2069" s="86" t="s">
        <v>5038</v>
      </c>
      <c r="D2069" s="87" t="s">
        <v>5039</v>
      </c>
      <c r="E2069" s="88" t="s">
        <v>9786</v>
      </c>
      <c r="F2069" s="88" t="s">
        <v>10824</v>
      </c>
      <c r="G2069" s="89" t="s">
        <v>4823</v>
      </c>
      <c r="H2069" s="89" t="s">
        <v>3134</v>
      </c>
      <c r="I2069" s="104" t="s">
        <v>10825</v>
      </c>
      <c r="J2069" s="91">
        <v>45146</v>
      </c>
      <c r="K2069" s="85">
        <v>1</v>
      </c>
      <c r="L2069" s="93"/>
    </row>
    <row r="2070" spans="1:12" ht="15.75" customHeight="1">
      <c r="A2070" s="75">
        <v>2067</v>
      </c>
      <c r="B2070" s="94" t="s">
        <v>2050</v>
      </c>
      <c r="C2070" s="95" t="s">
        <v>3548</v>
      </c>
      <c r="D2070" s="96" t="s">
        <v>3549</v>
      </c>
      <c r="E2070" s="149" t="s">
        <v>9786</v>
      </c>
      <c r="F2070" s="149" t="s">
        <v>10334</v>
      </c>
      <c r="G2070" s="98" t="s">
        <v>3266</v>
      </c>
      <c r="H2070" s="98" t="s">
        <v>2595</v>
      </c>
      <c r="I2070" s="99" t="s">
        <v>10826</v>
      </c>
      <c r="J2070" s="100">
        <v>45126</v>
      </c>
      <c r="K2070" s="94">
        <v>1</v>
      </c>
      <c r="L2070" s="116"/>
    </row>
    <row r="2071" spans="1:12" ht="15.75" customHeight="1">
      <c r="A2071" s="84">
        <v>2068</v>
      </c>
      <c r="B2071" s="85" t="s">
        <v>2050</v>
      </c>
      <c r="C2071" s="86" t="s">
        <v>3621</v>
      </c>
      <c r="D2071" s="87" t="s">
        <v>3622</v>
      </c>
      <c r="E2071" s="88"/>
      <c r="F2071" s="88"/>
      <c r="G2071" s="89" t="s">
        <v>3623</v>
      </c>
      <c r="H2071" s="89" t="s">
        <v>3164</v>
      </c>
      <c r="I2071" s="90">
        <v>8800012192023</v>
      </c>
      <c r="J2071" s="91">
        <v>45127</v>
      </c>
      <c r="K2071" s="92">
        <v>1</v>
      </c>
      <c r="L2071" s="93"/>
    </row>
    <row r="2072" spans="1:12" ht="15.75" customHeight="1">
      <c r="A2072" s="75">
        <v>2069</v>
      </c>
      <c r="B2072" s="94" t="s">
        <v>2050</v>
      </c>
      <c r="C2072" s="95" t="s">
        <v>3958</v>
      </c>
      <c r="D2072" s="96" t="s">
        <v>3959</v>
      </c>
      <c r="E2072" s="97" t="s">
        <v>9732</v>
      </c>
      <c r="F2072" s="97" t="s">
        <v>2605</v>
      </c>
      <c r="G2072" s="98" t="s">
        <v>2604</v>
      </c>
      <c r="H2072" s="98" t="s">
        <v>3134</v>
      </c>
      <c r="I2072" s="103">
        <v>8800014482023</v>
      </c>
      <c r="J2072" s="100">
        <v>45132</v>
      </c>
      <c r="K2072" s="82">
        <v>1</v>
      </c>
      <c r="L2072" s="116"/>
    </row>
    <row r="2073" spans="1:12" ht="15.75" customHeight="1">
      <c r="A2073" s="84">
        <v>2070</v>
      </c>
      <c r="B2073" s="85" t="s">
        <v>2050</v>
      </c>
      <c r="C2073" s="86" t="s">
        <v>4648</v>
      </c>
      <c r="D2073" s="87" t="s">
        <v>4649</v>
      </c>
      <c r="E2073" s="88" t="s">
        <v>10299</v>
      </c>
      <c r="F2073" s="88" t="s">
        <v>10827</v>
      </c>
      <c r="G2073" s="89" t="s">
        <v>4647</v>
      </c>
      <c r="H2073" s="89" t="s">
        <v>3164</v>
      </c>
      <c r="I2073" s="90">
        <v>8800018982023</v>
      </c>
      <c r="J2073" s="91">
        <v>45140</v>
      </c>
      <c r="K2073" s="92">
        <v>1</v>
      </c>
      <c r="L2073" s="93"/>
    </row>
    <row r="2074" spans="1:12" ht="15.75" customHeight="1">
      <c r="A2074" s="75">
        <v>2071</v>
      </c>
      <c r="B2074" s="94" t="s">
        <v>2050</v>
      </c>
      <c r="C2074" s="95" t="s">
        <v>6538</v>
      </c>
      <c r="D2074" s="96" t="s">
        <v>6539</v>
      </c>
      <c r="E2074" s="97" t="s">
        <v>9786</v>
      </c>
      <c r="F2074" s="97" t="s">
        <v>10828</v>
      </c>
      <c r="G2074" s="98" t="s">
        <v>6529</v>
      </c>
      <c r="H2074" s="98" t="s">
        <v>3224</v>
      </c>
      <c r="I2074" s="103">
        <v>8800033262023</v>
      </c>
      <c r="J2074" s="100">
        <v>45177</v>
      </c>
      <c r="K2074" s="82">
        <v>1</v>
      </c>
      <c r="L2074" s="116"/>
    </row>
    <row r="2075" spans="1:12" ht="15.75" customHeight="1">
      <c r="A2075" s="84">
        <v>2072</v>
      </c>
      <c r="B2075" s="85" t="s">
        <v>2050</v>
      </c>
      <c r="C2075" s="86" t="s">
        <v>6645</v>
      </c>
      <c r="D2075" s="87" t="s">
        <v>6646</v>
      </c>
      <c r="E2075" s="88"/>
      <c r="F2075" s="88"/>
      <c r="G2075" s="89" t="s">
        <v>6634</v>
      </c>
      <c r="H2075" s="89" t="s">
        <v>3134</v>
      </c>
      <c r="I2075" s="90">
        <v>8800034052023</v>
      </c>
      <c r="J2075" s="91">
        <v>45180</v>
      </c>
      <c r="K2075" s="92">
        <v>1</v>
      </c>
      <c r="L2075" s="93"/>
    </row>
    <row r="2076" spans="1:12" ht="15.75" customHeight="1">
      <c r="A2076" s="75">
        <v>2073</v>
      </c>
      <c r="B2076" s="94" t="s">
        <v>2050</v>
      </c>
      <c r="C2076" s="95" t="s">
        <v>4231</v>
      </c>
      <c r="D2076" s="96" t="s">
        <v>4232</v>
      </c>
      <c r="E2076" s="97" t="s">
        <v>9786</v>
      </c>
      <c r="F2076" s="97" t="s">
        <v>10829</v>
      </c>
      <c r="G2076" s="98" t="s">
        <v>4230</v>
      </c>
      <c r="H2076" s="98" t="s">
        <v>3134</v>
      </c>
      <c r="I2076" s="103">
        <v>8800016252023</v>
      </c>
      <c r="J2076" s="100">
        <v>45135</v>
      </c>
      <c r="K2076" s="82">
        <v>1</v>
      </c>
      <c r="L2076" s="116"/>
    </row>
    <row r="2077" spans="1:12" ht="15.75" customHeight="1">
      <c r="A2077" s="84">
        <v>2074</v>
      </c>
      <c r="B2077" s="85" t="s">
        <v>2050</v>
      </c>
      <c r="C2077" s="86" t="s">
        <v>4224</v>
      </c>
      <c r="D2077" s="87" t="s">
        <v>4225</v>
      </c>
      <c r="E2077" s="88" t="s">
        <v>9786</v>
      </c>
      <c r="F2077" s="88" t="s">
        <v>10830</v>
      </c>
      <c r="G2077" s="89" t="s">
        <v>2602</v>
      </c>
      <c r="H2077" s="89" t="s">
        <v>3134</v>
      </c>
      <c r="I2077" s="104" t="s">
        <v>10831</v>
      </c>
      <c r="J2077" s="91">
        <v>45135</v>
      </c>
      <c r="K2077" s="85">
        <v>1</v>
      </c>
      <c r="L2077" s="93"/>
    </row>
    <row r="2078" spans="1:12" ht="15.75" customHeight="1">
      <c r="A2078" s="75">
        <v>2075</v>
      </c>
      <c r="B2078" s="94" t="s">
        <v>2050</v>
      </c>
      <c r="C2078" s="95" t="s">
        <v>6710</v>
      </c>
      <c r="D2078" s="96" t="s">
        <v>6711</v>
      </c>
      <c r="E2078" s="149" t="s">
        <v>10299</v>
      </c>
      <c r="F2078" s="149" t="s">
        <v>10832</v>
      </c>
      <c r="G2078" s="98" t="s">
        <v>4836</v>
      </c>
      <c r="H2078" s="98" t="s">
        <v>3134</v>
      </c>
      <c r="I2078" s="99" t="s">
        <v>10833</v>
      </c>
      <c r="J2078" s="100">
        <v>45182</v>
      </c>
      <c r="K2078" s="94">
        <v>1</v>
      </c>
      <c r="L2078" s="116"/>
    </row>
    <row r="2079" spans="1:12" ht="15.75" customHeight="1">
      <c r="A2079" s="84">
        <v>2076</v>
      </c>
      <c r="B2079" s="85" t="s">
        <v>2050</v>
      </c>
      <c r="C2079" s="86" t="s">
        <v>6714</v>
      </c>
      <c r="D2079" s="87" t="s">
        <v>6715</v>
      </c>
      <c r="E2079" s="88" t="s">
        <v>9786</v>
      </c>
      <c r="F2079" s="88" t="s">
        <v>10834</v>
      </c>
      <c r="G2079" s="89" t="s">
        <v>4836</v>
      </c>
      <c r="H2079" s="89" t="s">
        <v>3134</v>
      </c>
      <c r="I2079" s="90">
        <v>8800034952023</v>
      </c>
      <c r="J2079" s="91">
        <v>45182</v>
      </c>
      <c r="K2079" s="92">
        <v>1</v>
      </c>
      <c r="L2079" s="93"/>
    </row>
    <row r="2080" spans="1:12" ht="15.75" customHeight="1">
      <c r="A2080" s="75">
        <v>2077</v>
      </c>
      <c r="B2080" s="94" t="s">
        <v>2050</v>
      </c>
      <c r="C2080" s="95" t="s">
        <v>4527</v>
      </c>
      <c r="D2080" s="96" t="s">
        <v>4528</v>
      </c>
      <c r="E2080" s="97" t="s">
        <v>9786</v>
      </c>
      <c r="F2080" s="97" t="s">
        <v>10835</v>
      </c>
      <c r="G2080" s="98" t="s">
        <v>4516</v>
      </c>
      <c r="H2080" s="98" t="s">
        <v>3224</v>
      </c>
      <c r="I2080" s="103">
        <v>8800018392023</v>
      </c>
      <c r="J2080" s="100">
        <v>45139</v>
      </c>
      <c r="K2080" s="82">
        <v>1</v>
      </c>
      <c r="L2080" s="116"/>
    </row>
    <row r="2081" spans="1:12" ht="15.75" customHeight="1">
      <c r="A2081" s="84">
        <v>2078</v>
      </c>
      <c r="B2081" s="85" t="s">
        <v>2050</v>
      </c>
      <c r="C2081" s="86" t="s">
        <v>6489</v>
      </c>
      <c r="D2081" s="87" t="s">
        <v>6490</v>
      </c>
      <c r="E2081" s="88" t="s">
        <v>9786</v>
      </c>
      <c r="F2081" s="88" t="s">
        <v>10836</v>
      </c>
      <c r="G2081" s="89" t="s">
        <v>6383</v>
      </c>
      <c r="H2081" s="89" t="s">
        <v>3164</v>
      </c>
      <c r="I2081" s="90">
        <v>8800032952023</v>
      </c>
      <c r="J2081" s="91">
        <v>45176</v>
      </c>
      <c r="K2081" s="92">
        <v>1</v>
      </c>
      <c r="L2081" s="93"/>
    </row>
    <row r="2082" spans="1:12" ht="15.75" customHeight="1">
      <c r="A2082" s="75">
        <v>2079</v>
      </c>
      <c r="B2082" s="94" t="s">
        <v>2050</v>
      </c>
      <c r="C2082" s="95" t="s">
        <v>6824</v>
      </c>
      <c r="D2082" s="96" t="s">
        <v>6825</v>
      </c>
      <c r="E2082" s="97" t="s">
        <v>9786</v>
      </c>
      <c r="F2082" s="97" t="s">
        <v>10837</v>
      </c>
      <c r="G2082" s="98" t="s">
        <v>2598</v>
      </c>
      <c r="H2082" s="98" t="s">
        <v>3164</v>
      </c>
      <c r="I2082" s="103">
        <v>8800036052023</v>
      </c>
      <c r="J2082" s="100">
        <v>45187</v>
      </c>
      <c r="K2082" s="82">
        <v>1</v>
      </c>
      <c r="L2082" s="116"/>
    </row>
    <row r="2083" spans="1:12" ht="15.75" customHeight="1">
      <c r="A2083" s="84">
        <v>2080</v>
      </c>
      <c r="B2083" s="85" t="s">
        <v>2050</v>
      </c>
      <c r="C2083" s="86" t="s">
        <v>6453</v>
      </c>
      <c r="D2083" s="87" t="s">
        <v>6454</v>
      </c>
      <c r="E2083" s="88" t="s">
        <v>10789</v>
      </c>
      <c r="F2083" s="88" t="s">
        <v>10838</v>
      </c>
      <c r="G2083" s="89" t="s">
        <v>6383</v>
      </c>
      <c r="H2083" s="89" t="s">
        <v>3164</v>
      </c>
      <c r="I2083" s="90">
        <v>8800032622023</v>
      </c>
      <c r="J2083" s="91">
        <v>45175</v>
      </c>
      <c r="K2083" s="92">
        <v>1</v>
      </c>
      <c r="L2083" s="93"/>
    </row>
    <row r="2084" spans="1:12" ht="15.75" customHeight="1">
      <c r="A2084" s="75">
        <v>2081</v>
      </c>
      <c r="B2084" s="94" t="s">
        <v>2050</v>
      </c>
      <c r="C2084" s="95" t="s">
        <v>6632</v>
      </c>
      <c r="D2084" s="96" t="s">
        <v>6633</v>
      </c>
      <c r="E2084" s="97" t="s">
        <v>9786</v>
      </c>
      <c r="F2084" s="97" t="s">
        <v>10839</v>
      </c>
      <c r="G2084" s="98" t="s">
        <v>6634</v>
      </c>
      <c r="H2084" s="98" t="s">
        <v>3134</v>
      </c>
      <c r="I2084" s="103">
        <v>8800033942023</v>
      </c>
      <c r="J2084" s="100">
        <v>45180</v>
      </c>
      <c r="K2084" s="82">
        <v>1</v>
      </c>
      <c r="L2084" s="116"/>
    </row>
    <row r="2085" spans="1:12" ht="15.75" customHeight="1">
      <c r="A2085" s="84">
        <v>2082</v>
      </c>
      <c r="B2085" s="85" t="s">
        <v>2050</v>
      </c>
      <c r="C2085" s="86" t="s">
        <v>6532</v>
      </c>
      <c r="D2085" s="87" t="s">
        <v>6533</v>
      </c>
      <c r="E2085" s="88" t="s">
        <v>9786</v>
      </c>
      <c r="F2085" s="88" t="s">
        <v>10840</v>
      </c>
      <c r="G2085" s="89" t="s">
        <v>2609</v>
      </c>
      <c r="H2085" s="89" t="s">
        <v>3224</v>
      </c>
      <c r="I2085" s="104" t="s">
        <v>10841</v>
      </c>
      <c r="J2085" s="91">
        <v>45177</v>
      </c>
      <c r="K2085" s="85">
        <v>1</v>
      </c>
      <c r="L2085" s="93"/>
    </row>
    <row r="2086" spans="1:12" ht="15.75" customHeight="1">
      <c r="A2086" s="75">
        <v>2083</v>
      </c>
      <c r="B2086" s="94" t="s">
        <v>2050</v>
      </c>
      <c r="C2086" s="95" t="s">
        <v>6643</v>
      </c>
      <c r="D2086" s="96" t="s">
        <v>6644</v>
      </c>
      <c r="E2086" s="149" t="s">
        <v>10299</v>
      </c>
      <c r="F2086" s="149" t="s">
        <v>10842</v>
      </c>
      <c r="G2086" s="98" t="s">
        <v>6634</v>
      </c>
      <c r="H2086" s="98" t="s">
        <v>3134</v>
      </c>
      <c r="I2086" s="99" t="s">
        <v>10843</v>
      </c>
      <c r="J2086" s="100">
        <v>45180</v>
      </c>
      <c r="K2086" s="94">
        <v>1</v>
      </c>
      <c r="L2086" s="116"/>
    </row>
    <row r="2087" spans="1:12" ht="15.75" customHeight="1">
      <c r="A2087" s="84">
        <v>2084</v>
      </c>
      <c r="B2087" s="85" t="s">
        <v>2050</v>
      </c>
      <c r="C2087" s="86" t="s">
        <v>6832</v>
      </c>
      <c r="D2087" s="87" t="s">
        <v>6830</v>
      </c>
      <c r="E2087" s="88"/>
      <c r="F2087" s="88"/>
      <c r="G2087" s="89" t="s">
        <v>6831</v>
      </c>
      <c r="H2087" s="89" t="s">
        <v>3164</v>
      </c>
      <c r="I2087" s="90">
        <v>8800035932023</v>
      </c>
      <c r="J2087" s="91">
        <v>45187</v>
      </c>
      <c r="K2087" s="92">
        <v>1</v>
      </c>
      <c r="L2087" s="93"/>
    </row>
    <row r="2088" spans="1:12" ht="15.75" customHeight="1">
      <c r="A2088" s="75">
        <v>2085</v>
      </c>
      <c r="B2088" s="94" t="s">
        <v>2050</v>
      </c>
      <c r="C2088" s="95" t="s">
        <v>6829</v>
      </c>
      <c r="D2088" s="96" t="s">
        <v>6830</v>
      </c>
      <c r="E2088" s="97"/>
      <c r="F2088" s="97"/>
      <c r="G2088" s="98" t="s">
        <v>6831</v>
      </c>
      <c r="H2088" s="98" t="s">
        <v>3164</v>
      </c>
      <c r="I2088" s="103">
        <v>8800035912023</v>
      </c>
      <c r="J2088" s="100">
        <v>45187</v>
      </c>
      <c r="K2088" s="82">
        <v>1</v>
      </c>
      <c r="L2088" s="116"/>
    </row>
    <row r="2089" spans="1:12" ht="15.75" customHeight="1">
      <c r="A2089" s="84">
        <v>2086</v>
      </c>
      <c r="B2089" s="85" t="s">
        <v>2050</v>
      </c>
      <c r="C2089" s="86" t="s">
        <v>6718</v>
      </c>
      <c r="D2089" s="87" t="s">
        <v>6719</v>
      </c>
      <c r="E2089" s="88" t="s">
        <v>9786</v>
      </c>
      <c r="F2089" s="88" t="s">
        <v>10844</v>
      </c>
      <c r="G2089" s="89" t="s">
        <v>4836</v>
      </c>
      <c r="H2089" s="89" t="s">
        <v>3134</v>
      </c>
      <c r="I2089" s="90">
        <v>8800034912023</v>
      </c>
      <c r="J2089" s="91">
        <v>45182</v>
      </c>
      <c r="K2089" s="92">
        <v>1</v>
      </c>
      <c r="L2089" s="93"/>
    </row>
    <row r="2090" spans="1:12" ht="15.75" customHeight="1">
      <c r="A2090" s="75">
        <v>2087</v>
      </c>
      <c r="B2090" s="94" t="s">
        <v>2050</v>
      </c>
      <c r="C2090" s="95" t="s">
        <v>6637</v>
      </c>
      <c r="D2090" s="96" t="s">
        <v>6638</v>
      </c>
      <c r="E2090" s="97"/>
      <c r="F2090" s="97"/>
      <c r="G2090" s="98" t="s">
        <v>6634</v>
      </c>
      <c r="H2090" s="98" t="s">
        <v>3134</v>
      </c>
      <c r="I2090" s="103">
        <v>8800033962023</v>
      </c>
      <c r="J2090" s="100">
        <v>45180</v>
      </c>
      <c r="K2090" s="82">
        <v>1</v>
      </c>
      <c r="L2090" s="116"/>
    </row>
    <row r="2091" spans="1:12" ht="15.75" customHeight="1">
      <c r="A2091" s="84">
        <v>2088</v>
      </c>
      <c r="B2091" s="85" t="s">
        <v>2050</v>
      </c>
      <c r="C2091" s="86" t="s">
        <v>6743</v>
      </c>
      <c r="D2091" s="87" t="s">
        <v>4108</v>
      </c>
      <c r="E2091" s="88" t="s">
        <v>9786</v>
      </c>
      <c r="F2091" s="88" t="s">
        <v>10802</v>
      </c>
      <c r="G2091" s="89" t="s">
        <v>2614</v>
      </c>
      <c r="H2091" s="89" t="s">
        <v>3224</v>
      </c>
      <c r="I2091" s="90">
        <v>8800035182023</v>
      </c>
      <c r="J2091" s="91">
        <v>45183</v>
      </c>
      <c r="K2091" s="92">
        <v>1</v>
      </c>
      <c r="L2091" s="93"/>
    </row>
    <row r="2092" spans="1:12" ht="15.75" customHeight="1">
      <c r="A2092" s="75">
        <v>2089</v>
      </c>
      <c r="B2092" s="94" t="s">
        <v>2050</v>
      </c>
      <c r="C2092" s="95" t="s">
        <v>5971</v>
      </c>
      <c r="D2092" s="96" t="s">
        <v>5972</v>
      </c>
      <c r="E2092" s="97" t="s">
        <v>10789</v>
      </c>
      <c r="F2092" s="97" t="s">
        <v>10845</v>
      </c>
      <c r="G2092" s="98" t="s">
        <v>5179</v>
      </c>
      <c r="H2092" s="98" t="s">
        <v>4009</v>
      </c>
      <c r="I2092" s="103">
        <v>8800029052023</v>
      </c>
      <c r="J2092" s="100">
        <v>45166</v>
      </c>
      <c r="K2092" s="82">
        <v>1</v>
      </c>
      <c r="L2092" s="116"/>
    </row>
    <row r="2093" spans="1:12" ht="15.75" customHeight="1">
      <c r="A2093" s="84">
        <v>2090</v>
      </c>
      <c r="B2093" s="85" t="s">
        <v>2050</v>
      </c>
      <c r="C2093" s="86" t="s">
        <v>6641</v>
      </c>
      <c r="D2093" s="87" t="s">
        <v>6642</v>
      </c>
      <c r="E2093" s="88"/>
      <c r="F2093" s="88"/>
      <c r="G2093" s="89" t="s">
        <v>6634</v>
      </c>
      <c r="H2093" s="89" t="s">
        <v>3134</v>
      </c>
      <c r="I2093" s="104" t="s">
        <v>10846</v>
      </c>
      <c r="J2093" s="91">
        <v>45180</v>
      </c>
      <c r="K2093" s="85">
        <v>1</v>
      </c>
      <c r="L2093" s="93"/>
    </row>
    <row r="2094" spans="1:12" ht="15.75" customHeight="1">
      <c r="A2094" s="75">
        <v>2091</v>
      </c>
      <c r="B2094" s="94" t="s">
        <v>2050</v>
      </c>
      <c r="C2094" s="95" t="s">
        <v>6530</v>
      </c>
      <c r="D2094" s="96" t="s">
        <v>6531</v>
      </c>
      <c r="E2094" s="149" t="s">
        <v>9786</v>
      </c>
      <c r="F2094" s="149" t="s">
        <v>10847</v>
      </c>
      <c r="G2094" s="98" t="s">
        <v>2609</v>
      </c>
      <c r="H2094" s="98" t="s">
        <v>3224</v>
      </c>
      <c r="I2094" s="99" t="s">
        <v>10848</v>
      </c>
      <c r="J2094" s="100">
        <v>45177</v>
      </c>
      <c r="K2094" s="94">
        <v>1</v>
      </c>
      <c r="L2094" s="116"/>
    </row>
    <row r="2095" spans="1:12" ht="15.75" customHeight="1">
      <c r="A2095" s="84">
        <v>2092</v>
      </c>
      <c r="B2095" s="85" t="s">
        <v>2050</v>
      </c>
      <c r="C2095" s="86" t="s">
        <v>6527</v>
      </c>
      <c r="D2095" s="87" t="s">
        <v>6528</v>
      </c>
      <c r="E2095" s="88" t="s">
        <v>9786</v>
      </c>
      <c r="F2095" s="88" t="s">
        <v>10849</v>
      </c>
      <c r="G2095" s="89" t="s">
        <v>6529</v>
      </c>
      <c r="H2095" s="89" t="s">
        <v>3224</v>
      </c>
      <c r="I2095" s="90">
        <v>8800033322023</v>
      </c>
      <c r="J2095" s="91">
        <v>45177</v>
      </c>
      <c r="K2095" s="92">
        <v>1</v>
      </c>
      <c r="L2095" s="93"/>
    </row>
    <row r="2096" spans="1:12" ht="15.75" customHeight="1">
      <c r="A2096" s="75">
        <v>2093</v>
      </c>
      <c r="B2096" s="94" t="s">
        <v>2050</v>
      </c>
      <c r="C2096" s="95" t="s">
        <v>4073</v>
      </c>
      <c r="D2096" s="96" t="s">
        <v>4074</v>
      </c>
      <c r="E2096" s="97" t="s">
        <v>10299</v>
      </c>
      <c r="F2096" s="97" t="s">
        <v>10787</v>
      </c>
      <c r="G2096" s="98" t="s">
        <v>2600</v>
      </c>
      <c r="H2096" s="98" t="s">
        <v>4070</v>
      </c>
      <c r="I2096" s="103">
        <v>8800015552023</v>
      </c>
      <c r="J2096" s="100">
        <v>45134</v>
      </c>
      <c r="K2096" s="82">
        <v>1</v>
      </c>
      <c r="L2096" s="116"/>
    </row>
    <row r="2097" spans="1:12" ht="15.75" customHeight="1">
      <c r="A2097" s="84">
        <v>2094</v>
      </c>
      <c r="B2097" s="85" t="s">
        <v>2050</v>
      </c>
      <c r="C2097" s="86" t="s">
        <v>6493</v>
      </c>
      <c r="D2097" s="87" t="s">
        <v>6494</v>
      </c>
      <c r="E2097" s="88" t="s">
        <v>10299</v>
      </c>
      <c r="F2097" s="88" t="s">
        <v>10850</v>
      </c>
      <c r="G2097" s="89" t="s">
        <v>6383</v>
      </c>
      <c r="H2097" s="89" t="s">
        <v>3164</v>
      </c>
      <c r="I2097" s="90">
        <v>8800032972023</v>
      </c>
      <c r="J2097" s="91">
        <v>45176</v>
      </c>
      <c r="K2097" s="92">
        <v>1</v>
      </c>
      <c r="L2097" s="93"/>
    </row>
    <row r="2098" spans="1:12" ht="15.75" customHeight="1">
      <c r="A2098" s="75">
        <v>2095</v>
      </c>
      <c r="B2098" s="94" t="s">
        <v>2050</v>
      </c>
      <c r="C2098" s="95" t="s">
        <v>6724</v>
      </c>
      <c r="D2098" s="96" t="s">
        <v>6725</v>
      </c>
      <c r="E2098" s="97" t="s">
        <v>9786</v>
      </c>
      <c r="F2098" s="97" t="s">
        <v>10851</v>
      </c>
      <c r="G2098" s="98" t="s">
        <v>4836</v>
      </c>
      <c r="H2098" s="98" t="s">
        <v>3134</v>
      </c>
      <c r="I2098" s="103">
        <v>8800034892023</v>
      </c>
      <c r="J2098" s="100">
        <v>45182</v>
      </c>
      <c r="K2098" s="82">
        <v>1</v>
      </c>
      <c r="L2098" s="116"/>
    </row>
    <row r="2099" spans="1:12" ht="15.75" customHeight="1">
      <c r="A2099" s="84">
        <v>2096</v>
      </c>
      <c r="B2099" s="85" t="s">
        <v>2050</v>
      </c>
      <c r="C2099" s="86" t="s">
        <v>6722</v>
      </c>
      <c r="D2099" s="87" t="s">
        <v>6723</v>
      </c>
      <c r="E2099" s="88" t="s">
        <v>9786</v>
      </c>
      <c r="F2099" s="88" t="s">
        <v>10852</v>
      </c>
      <c r="G2099" s="89" t="s">
        <v>4836</v>
      </c>
      <c r="H2099" s="89" t="s">
        <v>3134</v>
      </c>
      <c r="I2099" s="90">
        <v>8800034922023</v>
      </c>
      <c r="J2099" s="91">
        <v>45182</v>
      </c>
      <c r="K2099" s="92">
        <v>1</v>
      </c>
      <c r="L2099" s="93"/>
    </row>
    <row r="2100" spans="1:12" ht="15.75" customHeight="1">
      <c r="A2100" s="75">
        <v>2097</v>
      </c>
      <c r="B2100" s="94" t="s">
        <v>2050</v>
      </c>
      <c r="C2100" s="95" t="s">
        <v>6534</v>
      </c>
      <c r="D2100" s="96" t="s">
        <v>6535</v>
      </c>
      <c r="E2100" s="97" t="s">
        <v>9786</v>
      </c>
      <c r="F2100" s="97" t="s">
        <v>10853</v>
      </c>
      <c r="G2100" s="98" t="s">
        <v>4647</v>
      </c>
      <c r="H2100" s="98" t="s">
        <v>3164</v>
      </c>
      <c r="I2100" s="103">
        <v>8800033412023</v>
      </c>
      <c r="J2100" s="100">
        <v>45177</v>
      </c>
      <c r="K2100" s="82">
        <v>1</v>
      </c>
      <c r="L2100" s="116"/>
    </row>
    <row r="2101" spans="1:12" ht="15.75" customHeight="1">
      <c r="A2101" s="84">
        <v>2098</v>
      </c>
      <c r="B2101" s="85" t="s">
        <v>2050</v>
      </c>
      <c r="C2101" s="86" t="s">
        <v>6716</v>
      </c>
      <c r="D2101" s="87" t="s">
        <v>6717</v>
      </c>
      <c r="E2101" s="88" t="s">
        <v>9786</v>
      </c>
      <c r="F2101" s="88" t="s">
        <v>10854</v>
      </c>
      <c r="G2101" s="89" t="s">
        <v>4836</v>
      </c>
      <c r="H2101" s="89" t="s">
        <v>3134</v>
      </c>
      <c r="I2101" s="104" t="s">
        <v>10855</v>
      </c>
      <c r="J2101" s="91">
        <v>45182</v>
      </c>
      <c r="K2101" s="85">
        <v>1</v>
      </c>
      <c r="L2101" s="93"/>
    </row>
    <row r="2102" spans="1:12" ht="15.75" customHeight="1">
      <c r="A2102" s="75">
        <v>2099</v>
      </c>
      <c r="B2102" s="94" t="s">
        <v>2050</v>
      </c>
      <c r="C2102" s="95" t="s">
        <v>4085</v>
      </c>
      <c r="D2102" s="96" t="s">
        <v>4086</v>
      </c>
      <c r="E2102" s="149" t="s">
        <v>9786</v>
      </c>
      <c r="F2102" s="149" t="s">
        <v>10856</v>
      </c>
      <c r="G2102" s="98" t="s">
        <v>2600</v>
      </c>
      <c r="H2102" s="98" t="s">
        <v>4070</v>
      </c>
      <c r="I2102" s="99" t="s">
        <v>10857</v>
      </c>
      <c r="J2102" s="100">
        <v>45134</v>
      </c>
      <c r="K2102" s="94">
        <v>1</v>
      </c>
      <c r="L2102" s="116"/>
    </row>
    <row r="2103" spans="1:12" ht="15.75" customHeight="1">
      <c r="A2103" s="84">
        <v>2100</v>
      </c>
      <c r="B2103" s="85" t="s">
        <v>2050</v>
      </c>
      <c r="C2103" s="86" t="s">
        <v>4440</v>
      </c>
      <c r="D2103" s="87" t="s">
        <v>4441</v>
      </c>
      <c r="E2103" s="88" t="s">
        <v>9786</v>
      </c>
      <c r="F2103" s="88" t="s">
        <v>10858</v>
      </c>
      <c r="G2103" s="89" t="s">
        <v>2613</v>
      </c>
      <c r="H2103" s="89" t="s">
        <v>3224</v>
      </c>
      <c r="I2103" s="90">
        <v>8800017782023</v>
      </c>
      <c r="J2103" s="91">
        <v>45138</v>
      </c>
      <c r="K2103" s="92">
        <v>1</v>
      </c>
      <c r="L2103" s="93"/>
    </row>
    <row r="2104" spans="1:12" ht="15.75" customHeight="1">
      <c r="A2104" s="75">
        <v>2101</v>
      </c>
      <c r="B2104" s="94" t="s">
        <v>2050</v>
      </c>
      <c r="C2104" s="95" t="s">
        <v>6449</v>
      </c>
      <c r="D2104" s="96" t="s">
        <v>6450</v>
      </c>
      <c r="E2104" s="97" t="s">
        <v>10299</v>
      </c>
      <c r="F2104" s="97" t="s">
        <v>10859</v>
      </c>
      <c r="G2104" s="98" t="s">
        <v>6383</v>
      </c>
      <c r="H2104" s="98" t="s">
        <v>3164</v>
      </c>
      <c r="I2104" s="103">
        <v>8800032602023</v>
      </c>
      <c r="J2104" s="100">
        <v>45175</v>
      </c>
      <c r="K2104" s="82">
        <v>1</v>
      </c>
      <c r="L2104" s="116"/>
    </row>
    <row r="2105" spans="1:12" ht="15.75" customHeight="1">
      <c r="A2105" s="84">
        <v>2102</v>
      </c>
      <c r="B2105" s="85" t="s">
        <v>2050</v>
      </c>
      <c r="C2105" s="86" t="s">
        <v>6390</v>
      </c>
      <c r="D2105" s="87" t="s">
        <v>6391</v>
      </c>
      <c r="E2105" s="88"/>
      <c r="F2105" s="88"/>
      <c r="G2105" s="89" t="s">
        <v>4652</v>
      </c>
      <c r="H2105" s="89" t="s">
        <v>4009</v>
      </c>
      <c r="I2105" s="90">
        <v>8800032012023</v>
      </c>
      <c r="J2105" s="91">
        <v>45174</v>
      </c>
      <c r="K2105" s="92">
        <v>1</v>
      </c>
      <c r="L2105" s="93"/>
    </row>
    <row r="2106" spans="1:12" ht="15.75" customHeight="1">
      <c r="A2106" s="75">
        <v>2103</v>
      </c>
      <c r="B2106" s="94" t="s">
        <v>2050</v>
      </c>
      <c r="C2106" s="95" t="s">
        <v>4235</v>
      </c>
      <c r="D2106" s="96" t="s">
        <v>4236</v>
      </c>
      <c r="E2106" s="97" t="s">
        <v>9786</v>
      </c>
      <c r="F2106" s="97" t="s">
        <v>10860</v>
      </c>
      <c r="G2106" s="98" t="s">
        <v>4230</v>
      </c>
      <c r="H2106" s="98" t="s">
        <v>3134</v>
      </c>
      <c r="I2106" s="103">
        <v>8800016272023</v>
      </c>
      <c r="J2106" s="100">
        <v>45135</v>
      </c>
      <c r="K2106" s="82">
        <v>1</v>
      </c>
      <c r="L2106" s="116"/>
    </row>
    <row r="2107" spans="1:12" ht="15.75" customHeight="1">
      <c r="A2107" s="84">
        <v>2104</v>
      </c>
      <c r="B2107" s="85" t="s">
        <v>2050</v>
      </c>
      <c r="C2107" s="86" t="s">
        <v>6386</v>
      </c>
      <c r="D2107" s="87" t="s">
        <v>6387</v>
      </c>
      <c r="E2107" s="88" t="s">
        <v>9786</v>
      </c>
      <c r="F2107" s="88" t="s">
        <v>10861</v>
      </c>
      <c r="G2107" s="89" t="s">
        <v>6383</v>
      </c>
      <c r="H2107" s="89" t="s">
        <v>3164</v>
      </c>
      <c r="I2107" s="90">
        <v>8800032222023</v>
      </c>
      <c r="J2107" s="91">
        <v>45174</v>
      </c>
      <c r="K2107" s="92">
        <v>1</v>
      </c>
      <c r="L2107" s="93"/>
    </row>
    <row r="2108" spans="1:12" ht="15.75" customHeight="1">
      <c r="A2108" s="75">
        <v>2105</v>
      </c>
      <c r="B2108" s="94" t="s">
        <v>2050</v>
      </c>
      <c r="C2108" s="95" t="s">
        <v>6673</v>
      </c>
      <c r="D2108" s="96" t="s">
        <v>6674</v>
      </c>
      <c r="E2108" s="97" t="s">
        <v>10299</v>
      </c>
      <c r="F2108" s="97" t="s">
        <v>10862</v>
      </c>
      <c r="G2108" s="98" t="s">
        <v>6383</v>
      </c>
      <c r="H2108" s="98" t="s">
        <v>3164</v>
      </c>
      <c r="I2108" s="103">
        <v>8800034512023</v>
      </c>
      <c r="J2108" s="100">
        <v>45181</v>
      </c>
      <c r="K2108" s="82">
        <v>1</v>
      </c>
      <c r="L2108" s="116"/>
    </row>
    <row r="2109" spans="1:12" ht="15.75" customHeight="1">
      <c r="A2109" s="84">
        <v>2106</v>
      </c>
      <c r="B2109" s="85" t="s">
        <v>2050</v>
      </c>
      <c r="C2109" s="86" t="s">
        <v>5969</v>
      </c>
      <c r="D2109" s="87" t="s">
        <v>5970</v>
      </c>
      <c r="E2109" s="88" t="s">
        <v>9786</v>
      </c>
      <c r="F2109" s="88" t="s">
        <v>10863</v>
      </c>
      <c r="G2109" s="89" t="s">
        <v>5179</v>
      </c>
      <c r="H2109" s="89" t="s">
        <v>4009</v>
      </c>
      <c r="I2109" s="104" t="s">
        <v>10864</v>
      </c>
      <c r="J2109" s="91">
        <v>45166</v>
      </c>
      <c r="K2109" s="85">
        <v>1</v>
      </c>
      <c r="L2109" s="93"/>
    </row>
    <row r="2110" spans="1:12" ht="15.75" customHeight="1">
      <c r="A2110" s="75">
        <v>2107</v>
      </c>
      <c r="B2110" s="94" t="s">
        <v>2050</v>
      </c>
      <c r="C2110" s="95" t="s">
        <v>6712</v>
      </c>
      <c r="D2110" s="96" t="s">
        <v>6713</v>
      </c>
      <c r="E2110" s="149" t="s">
        <v>9786</v>
      </c>
      <c r="F2110" s="149" t="s">
        <v>10865</v>
      </c>
      <c r="G2110" s="98" t="s">
        <v>4836</v>
      </c>
      <c r="H2110" s="98" t="s">
        <v>3134</v>
      </c>
      <c r="I2110" s="99" t="s">
        <v>10866</v>
      </c>
      <c r="J2110" s="100">
        <v>45182</v>
      </c>
      <c r="K2110" s="94">
        <v>1</v>
      </c>
      <c r="L2110" s="116"/>
    </row>
    <row r="2111" spans="1:12" ht="15.75" customHeight="1">
      <c r="A2111" s="84">
        <v>2108</v>
      </c>
      <c r="B2111" s="85" t="s">
        <v>2050</v>
      </c>
      <c r="C2111" s="86" t="s">
        <v>6491</v>
      </c>
      <c r="D2111" s="87" t="s">
        <v>6492</v>
      </c>
      <c r="E2111" s="88" t="s">
        <v>10299</v>
      </c>
      <c r="F2111" s="88" t="s">
        <v>10867</v>
      </c>
      <c r="G2111" s="89" t="s">
        <v>6383</v>
      </c>
      <c r="H2111" s="89" t="s">
        <v>3164</v>
      </c>
      <c r="I2111" s="90">
        <v>8800032962023</v>
      </c>
      <c r="J2111" s="91">
        <v>45176</v>
      </c>
      <c r="K2111" s="92">
        <v>1</v>
      </c>
      <c r="L2111" s="93"/>
    </row>
    <row r="2112" spans="1:12" ht="15.75" customHeight="1">
      <c r="A2112" s="75">
        <v>2109</v>
      </c>
      <c r="B2112" s="94" t="s">
        <v>2050</v>
      </c>
      <c r="C2112" s="95" t="s">
        <v>6381</v>
      </c>
      <c r="D2112" s="96" t="s">
        <v>6382</v>
      </c>
      <c r="E2112" s="97" t="s">
        <v>9786</v>
      </c>
      <c r="F2112" s="97" t="s">
        <v>10868</v>
      </c>
      <c r="G2112" s="98" t="s">
        <v>6383</v>
      </c>
      <c r="H2112" s="98" t="s">
        <v>3164</v>
      </c>
      <c r="I2112" s="103">
        <v>8800032202023</v>
      </c>
      <c r="J2112" s="100">
        <v>45174</v>
      </c>
      <c r="K2112" s="82">
        <v>1</v>
      </c>
      <c r="L2112" s="116"/>
    </row>
    <row r="2113" spans="1:12" ht="15.75" customHeight="1">
      <c r="A2113" s="84">
        <v>2110</v>
      </c>
      <c r="B2113" s="85" t="s">
        <v>2050</v>
      </c>
      <c r="C2113" s="86" t="s">
        <v>6647</v>
      </c>
      <c r="D2113" s="87" t="s">
        <v>6648</v>
      </c>
      <c r="E2113" s="88"/>
      <c r="F2113" s="88"/>
      <c r="G2113" s="89" t="s">
        <v>6634</v>
      </c>
      <c r="H2113" s="89" t="s">
        <v>3134</v>
      </c>
      <c r="I2113" s="90">
        <v>8800034062023</v>
      </c>
      <c r="J2113" s="91">
        <v>45180</v>
      </c>
      <c r="K2113" s="92">
        <v>1</v>
      </c>
      <c r="L2113" s="93"/>
    </row>
    <row r="2114" spans="1:12" ht="15.75" customHeight="1">
      <c r="A2114" s="75">
        <v>2111</v>
      </c>
      <c r="B2114" s="94" t="s">
        <v>2050</v>
      </c>
      <c r="C2114" s="95" t="s">
        <v>6639</v>
      </c>
      <c r="D2114" s="96" t="s">
        <v>6640</v>
      </c>
      <c r="E2114" s="97"/>
      <c r="F2114" s="97"/>
      <c r="G2114" s="98" t="s">
        <v>6634</v>
      </c>
      <c r="H2114" s="98" t="s">
        <v>3134</v>
      </c>
      <c r="I2114" s="103">
        <v>8800033972023</v>
      </c>
      <c r="J2114" s="100">
        <v>45180</v>
      </c>
      <c r="K2114" s="82">
        <v>1</v>
      </c>
      <c r="L2114" s="116"/>
    </row>
    <row r="2115" spans="1:12" ht="15.75" customHeight="1">
      <c r="A2115" s="84">
        <v>2112</v>
      </c>
      <c r="B2115" s="85" t="s">
        <v>2050</v>
      </c>
      <c r="C2115" s="86" t="s">
        <v>6720</v>
      </c>
      <c r="D2115" s="87" t="s">
        <v>6721</v>
      </c>
      <c r="E2115" s="88" t="s">
        <v>9786</v>
      </c>
      <c r="F2115" s="88" t="s">
        <v>10869</v>
      </c>
      <c r="G2115" s="89" t="s">
        <v>4836</v>
      </c>
      <c r="H2115" s="89" t="s">
        <v>3134</v>
      </c>
      <c r="I2115" s="90">
        <v>8800034972023</v>
      </c>
      <c r="J2115" s="91">
        <v>45182</v>
      </c>
      <c r="K2115" s="92">
        <v>1</v>
      </c>
      <c r="L2115" s="93"/>
    </row>
    <row r="2116" spans="1:12" ht="15.75" customHeight="1">
      <c r="A2116" s="75">
        <v>2113</v>
      </c>
      <c r="B2116" s="94" t="s">
        <v>2050</v>
      </c>
      <c r="C2116" s="95" t="s">
        <v>6540</v>
      </c>
      <c r="D2116" s="96" t="s">
        <v>6541</v>
      </c>
      <c r="E2116" s="97" t="s">
        <v>9786</v>
      </c>
      <c r="F2116" s="97" t="s">
        <v>10870</v>
      </c>
      <c r="G2116" s="98" t="s">
        <v>6529</v>
      </c>
      <c r="H2116" s="98" t="s">
        <v>3224</v>
      </c>
      <c r="I2116" s="103">
        <v>8800033282023</v>
      </c>
      <c r="J2116" s="100">
        <v>45177</v>
      </c>
      <c r="K2116" s="82">
        <v>1</v>
      </c>
      <c r="L2116" s="116"/>
    </row>
    <row r="2117" spans="1:12" ht="15.75" customHeight="1">
      <c r="A2117" s="84">
        <v>2114</v>
      </c>
      <c r="B2117" s="85" t="s">
        <v>2050</v>
      </c>
      <c r="C2117" s="86" t="s">
        <v>4666</v>
      </c>
      <c r="D2117" s="87" t="s">
        <v>4667</v>
      </c>
      <c r="E2117" s="88" t="s">
        <v>9786</v>
      </c>
      <c r="F2117" s="88" t="s">
        <v>10871</v>
      </c>
      <c r="G2117" s="89" t="s">
        <v>2618</v>
      </c>
      <c r="H2117" s="89" t="s">
        <v>4009</v>
      </c>
      <c r="I2117" s="104" t="s">
        <v>10872</v>
      </c>
      <c r="J2117" s="91">
        <v>45140</v>
      </c>
      <c r="K2117" s="85">
        <v>1</v>
      </c>
      <c r="L2117" s="93"/>
    </row>
    <row r="2118" spans="1:12" ht="15.75" customHeight="1">
      <c r="A2118" s="75">
        <v>2115</v>
      </c>
      <c r="B2118" s="94" t="s">
        <v>2050</v>
      </c>
      <c r="C2118" s="95" t="s">
        <v>3626</v>
      </c>
      <c r="D2118" s="96" t="s">
        <v>3627</v>
      </c>
      <c r="E2118" s="149"/>
      <c r="F2118" s="149"/>
      <c r="G2118" s="98" t="s">
        <v>3623</v>
      </c>
      <c r="H2118" s="98" t="s">
        <v>3164</v>
      </c>
      <c r="I2118" s="99" t="s">
        <v>10873</v>
      </c>
      <c r="J2118" s="100">
        <v>45127</v>
      </c>
      <c r="K2118" s="94">
        <v>1</v>
      </c>
      <c r="L2118" s="116"/>
    </row>
    <row r="2119" spans="1:12" ht="15.75" customHeight="1">
      <c r="A2119" s="84">
        <v>2116</v>
      </c>
      <c r="B2119" s="85" t="s">
        <v>2050</v>
      </c>
      <c r="C2119" s="86" t="s">
        <v>4821</v>
      </c>
      <c r="D2119" s="87" t="s">
        <v>4822</v>
      </c>
      <c r="E2119" s="88" t="s">
        <v>10299</v>
      </c>
      <c r="F2119" s="88" t="s">
        <v>10874</v>
      </c>
      <c r="G2119" s="89" t="s">
        <v>4823</v>
      </c>
      <c r="H2119" s="89" t="s">
        <v>3134</v>
      </c>
      <c r="I2119" s="90">
        <v>8800020062023</v>
      </c>
      <c r="J2119" s="91">
        <v>45141</v>
      </c>
      <c r="K2119" s="92">
        <v>1</v>
      </c>
      <c r="L2119" s="93"/>
    </row>
    <row r="2120" spans="1:12" ht="15.75" customHeight="1">
      <c r="A2120" s="75">
        <v>2117</v>
      </c>
      <c r="B2120" s="94" t="s">
        <v>2050</v>
      </c>
      <c r="C2120" s="95" t="s">
        <v>6536</v>
      </c>
      <c r="D2120" s="96" t="s">
        <v>6537</v>
      </c>
      <c r="E2120" s="97" t="s">
        <v>9786</v>
      </c>
      <c r="F2120" s="97" t="s">
        <v>10875</v>
      </c>
      <c r="G2120" s="98" t="s">
        <v>6529</v>
      </c>
      <c r="H2120" s="98" t="s">
        <v>3224</v>
      </c>
      <c r="I2120" s="103">
        <v>8800033252023</v>
      </c>
      <c r="J2120" s="100">
        <v>45177</v>
      </c>
      <c r="K2120" s="82">
        <v>1</v>
      </c>
      <c r="L2120" s="116"/>
    </row>
    <row r="2121" spans="1:12" ht="15.75" customHeight="1">
      <c r="A2121" s="84">
        <v>2118</v>
      </c>
      <c r="B2121" s="85" t="s">
        <v>2050</v>
      </c>
      <c r="C2121" s="86" t="s">
        <v>4327</v>
      </c>
      <c r="D2121" s="87" t="s">
        <v>4328</v>
      </c>
      <c r="E2121" s="88" t="s">
        <v>9786</v>
      </c>
      <c r="F2121" s="88" t="s">
        <v>10876</v>
      </c>
      <c r="G2121" s="89" t="s">
        <v>4329</v>
      </c>
      <c r="H2121" s="89" t="s">
        <v>3134</v>
      </c>
      <c r="I2121" s="90">
        <v>8800017212023</v>
      </c>
      <c r="J2121" s="91">
        <v>45137</v>
      </c>
      <c r="K2121" s="92">
        <v>1</v>
      </c>
      <c r="L2121" s="93"/>
    </row>
    <row r="2122" spans="1:12" ht="15.75" customHeight="1">
      <c r="A2122" s="75">
        <v>2119</v>
      </c>
      <c r="B2122" s="94" t="s">
        <v>2050</v>
      </c>
      <c r="C2122" s="95" t="s">
        <v>4521</v>
      </c>
      <c r="D2122" s="96" t="s">
        <v>4522</v>
      </c>
      <c r="E2122" s="97" t="s">
        <v>9786</v>
      </c>
      <c r="F2122" s="97" t="s">
        <v>10877</v>
      </c>
      <c r="G2122" s="98" t="s">
        <v>4516</v>
      </c>
      <c r="H2122" s="98" t="s">
        <v>3224</v>
      </c>
      <c r="I2122" s="103">
        <v>8800018382023</v>
      </c>
      <c r="J2122" s="100">
        <v>45139</v>
      </c>
      <c r="K2122" s="82">
        <v>1</v>
      </c>
      <c r="L2122" s="116"/>
    </row>
    <row r="2123" spans="1:12" ht="15.75" customHeight="1">
      <c r="A2123" s="84">
        <v>2120</v>
      </c>
      <c r="B2123" s="85" t="s">
        <v>2050</v>
      </c>
      <c r="C2123" s="86" t="s">
        <v>5213</v>
      </c>
      <c r="D2123" s="87" t="s">
        <v>5214</v>
      </c>
      <c r="E2123" s="88"/>
      <c r="F2123" s="88"/>
      <c r="G2123" s="89" t="s">
        <v>5033</v>
      </c>
      <c r="H2123" s="89" t="s">
        <v>4009</v>
      </c>
      <c r="I2123" s="90">
        <v>8800023502023</v>
      </c>
      <c r="J2123" s="91">
        <v>45149</v>
      </c>
      <c r="K2123" s="92">
        <v>1</v>
      </c>
      <c r="L2123" s="93"/>
    </row>
    <row r="2124" spans="1:12" ht="15.75" customHeight="1">
      <c r="A2124" s="75">
        <v>2121</v>
      </c>
      <c r="B2124" s="94" t="s">
        <v>2050</v>
      </c>
      <c r="C2124" s="95" t="s">
        <v>7583</v>
      </c>
      <c r="D2124" s="96" t="s">
        <v>7584</v>
      </c>
      <c r="E2124" s="97"/>
      <c r="F2124" s="97"/>
      <c r="G2124" s="98" t="s">
        <v>7585</v>
      </c>
      <c r="H2124" s="98" t="s">
        <v>4009</v>
      </c>
      <c r="I2124" s="103">
        <v>8800042512023</v>
      </c>
      <c r="J2124" s="100">
        <v>45208</v>
      </c>
      <c r="K2124" s="82">
        <v>1</v>
      </c>
      <c r="L2124" s="116"/>
    </row>
    <row r="2125" spans="1:12" ht="15.75" customHeight="1">
      <c r="A2125" s="84">
        <v>2122</v>
      </c>
      <c r="B2125" s="85" t="s">
        <v>2050</v>
      </c>
      <c r="C2125" s="86" t="s">
        <v>7385</v>
      </c>
      <c r="D2125" s="87" t="s">
        <v>7386</v>
      </c>
      <c r="E2125" s="88" t="s">
        <v>9786</v>
      </c>
      <c r="F2125" s="88" t="s">
        <v>10878</v>
      </c>
      <c r="G2125" s="89" t="s">
        <v>7382</v>
      </c>
      <c r="H2125" s="89" t="s">
        <v>3224</v>
      </c>
      <c r="I2125" s="104" t="s">
        <v>10879</v>
      </c>
      <c r="J2125" s="91">
        <v>45202</v>
      </c>
      <c r="K2125" s="85">
        <v>1</v>
      </c>
      <c r="L2125" s="93"/>
    </row>
    <row r="2126" spans="1:12" ht="15.75" customHeight="1">
      <c r="A2126" s="75">
        <v>2123</v>
      </c>
      <c r="B2126" s="94" t="s">
        <v>2050</v>
      </c>
      <c r="C2126" s="95" t="s">
        <v>7754</v>
      </c>
      <c r="D2126" s="96" t="s">
        <v>6382</v>
      </c>
      <c r="E2126" s="149" t="s">
        <v>9786</v>
      </c>
      <c r="F2126" s="149" t="s">
        <v>10868</v>
      </c>
      <c r="G2126" s="98" t="s">
        <v>6383</v>
      </c>
      <c r="H2126" s="98" t="s">
        <v>3164</v>
      </c>
      <c r="I2126" s="99" t="s">
        <v>10880</v>
      </c>
      <c r="J2126" s="100">
        <v>45217</v>
      </c>
      <c r="K2126" s="94">
        <v>1</v>
      </c>
      <c r="L2126" s="116"/>
    </row>
    <row r="2127" spans="1:12" ht="15.75" customHeight="1">
      <c r="A2127" s="84">
        <v>2124</v>
      </c>
      <c r="B2127" s="85" t="s">
        <v>2050</v>
      </c>
      <c r="C2127" s="86" t="s">
        <v>7688</v>
      </c>
      <c r="D2127" s="87" t="s">
        <v>7689</v>
      </c>
      <c r="E2127" s="88" t="s">
        <v>9786</v>
      </c>
      <c r="F2127" s="88" t="s">
        <v>10881</v>
      </c>
      <c r="G2127" s="89" t="s">
        <v>5033</v>
      </c>
      <c r="H2127" s="89" t="s">
        <v>4009</v>
      </c>
      <c r="I2127" s="90">
        <v>8800043602023</v>
      </c>
      <c r="J2127" s="91">
        <v>45211</v>
      </c>
      <c r="K2127" s="92">
        <v>1</v>
      </c>
      <c r="L2127" s="93"/>
    </row>
    <row r="2128" spans="1:12" ht="15.75" customHeight="1">
      <c r="A2128" s="75">
        <v>2125</v>
      </c>
      <c r="B2128" s="94" t="s">
        <v>2050</v>
      </c>
      <c r="C2128" s="95" t="s">
        <v>7508</v>
      </c>
      <c r="D2128" s="96" t="s">
        <v>7509</v>
      </c>
      <c r="E2128" s="97" t="s">
        <v>9786</v>
      </c>
      <c r="F2128" s="97" t="s">
        <v>10882</v>
      </c>
      <c r="G2128" s="98" t="s">
        <v>4647</v>
      </c>
      <c r="H2128" s="98" t="s">
        <v>3164</v>
      </c>
      <c r="I2128" s="103">
        <v>8800042092023</v>
      </c>
      <c r="J2128" s="100">
        <v>45204</v>
      </c>
      <c r="K2128" s="82">
        <v>1</v>
      </c>
      <c r="L2128" s="116"/>
    </row>
    <row r="2129" spans="1:12" ht="15.75" customHeight="1">
      <c r="A2129" s="84">
        <v>2126</v>
      </c>
      <c r="B2129" s="85" t="s">
        <v>2050</v>
      </c>
      <c r="C2129" s="86" t="s">
        <v>7588</v>
      </c>
      <c r="D2129" s="87" t="s">
        <v>7589</v>
      </c>
      <c r="E2129" s="88" t="s">
        <v>9786</v>
      </c>
      <c r="F2129" s="88" t="s">
        <v>10883</v>
      </c>
      <c r="G2129" s="89" t="s">
        <v>7585</v>
      </c>
      <c r="H2129" s="89" t="s">
        <v>4009</v>
      </c>
      <c r="I2129" s="90">
        <v>8800042532023</v>
      </c>
      <c r="J2129" s="91">
        <v>45208</v>
      </c>
      <c r="K2129" s="92">
        <v>1</v>
      </c>
      <c r="L2129" s="93"/>
    </row>
    <row r="2130" spans="1:12" ht="15.75" customHeight="1">
      <c r="A2130" s="75">
        <v>2127</v>
      </c>
      <c r="B2130" s="94" t="s">
        <v>2050</v>
      </c>
      <c r="C2130" s="95" t="s">
        <v>7586</v>
      </c>
      <c r="D2130" s="96" t="s">
        <v>7587</v>
      </c>
      <c r="E2130" s="97"/>
      <c r="F2130" s="97"/>
      <c r="G2130" s="98" t="s">
        <v>7585</v>
      </c>
      <c r="H2130" s="98" t="s">
        <v>4009</v>
      </c>
      <c r="I2130" s="103">
        <v>8800042522023</v>
      </c>
      <c r="J2130" s="100">
        <v>45208</v>
      </c>
      <c r="K2130" s="82">
        <v>1</v>
      </c>
      <c r="L2130" s="116"/>
    </row>
    <row r="2131" spans="1:12" ht="15.75" customHeight="1">
      <c r="A2131" s="84">
        <v>2128</v>
      </c>
      <c r="B2131" s="85" t="s">
        <v>2050</v>
      </c>
      <c r="C2131" s="86" t="s">
        <v>7590</v>
      </c>
      <c r="D2131" s="87" t="s">
        <v>7591</v>
      </c>
      <c r="E2131" s="88" t="s">
        <v>9786</v>
      </c>
      <c r="F2131" s="88" t="s">
        <v>10884</v>
      </c>
      <c r="G2131" s="89" t="s">
        <v>7585</v>
      </c>
      <c r="H2131" s="89" t="s">
        <v>4009</v>
      </c>
      <c r="I2131" s="90">
        <v>8800042542023</v>
      </c>
      <c r="J2131" s="91">
        <v>45208</v>
      </c>
      <c r="K2131" s="92">
        <v>1</v>
      </c>
      <c r="L2131" s="93"/>
    </row>
    <row r="2132" spans="1:12" ht="15.75" customHeight="1">
      <c r="A2132" s="75">
        <v>2129</v>
      </c>
      <c r="B2132" s="94" t="s">
        <v>2050</v>
      </c>
      <c r="C2132" s="95" t="s">
        <v>7254</v>
      </c>
      <c r="D2132" s="96" t="s">
        <v>7255</v>
      </c>
      <c r="E2132" s="97" t="s">
        <v>9786</v>
      </c>
      <c r="F2132" s="97" t="s">
        <v>10885</v>
      </c>
      <c r="G2132" s="98" t="s">
        <v>7251</v>
      </c>
      <c r="H2132" s="98" t="s">
        <v>3164</v>
      </c>
      <c r="I2132" s="103">
        <v>8800040192023</v>
      </c>
      <c r="J2132" s="100">
        <v>45198</v>
      </c>
      <c r="K2132" s="82">
        <v>1</v>
      </c>
      <c r="L2132" s="116"/>
    </row>
    <row r="2133" spans="1:12" ht="15.75" customHeight="1">
      <c r="A2133" s="84">
        <v>2130</v>
      </c>
      <c r="B2133" s="85" t="s">
        <v>2050</v>
      </c>
      <c r="C2133" s="86" t="s">
        <v>7393</v>
      </c>
      <c r="D2133" s="87" t="s">
        <v>7394</v>
      </c>
      <c r="E2133" s="88"/>
      <c r="F2133" s="88"/>
      <c r="G2133" s="89" t="s">
        <v>7382</v>
      </c>
      <c r="H2133" s="89" t="s">
        <v>3224</v>
      </c>
      <c r="I2133" s="104" t="s">
        <v>10886</v>
      </c>
      <c r="J2133" s="91">
        <v>45202</v>
      </c>
      <c r="K2133" s="85">
        <v>1</v>
      </c>
      <c r="L2133" s="93"/>
    </row>
    <row r="2134" spans="1:12" ht="15.75" customHeight="1">
      <c r="A2134" s="75">
        <v>2131</v>
      </c>
      <c r="B2134" s="94" t="s">
        <v>2050</v>
      </c>
      <c r="C2134" s="95" t="s">
        <v>7387</v>
      </c>
      <c r="D2134" s="96" t="s">
        <v>7388</v>
      </c>
      <c r="E2134" s="149" t="s">
        <v>10299</v>
      </c>
      <c r="F2134" s="149" t="s">
        <v>10887</v>
      </c>
      <c r="G2134" s="98" t="s">
        <v>7382</v>
      </c>
      <c r="H2134" s="98" t="s">
        <v>3224</v>
      </c>
      <c r="I2134" s="99" t="s">
        <v>10888</v>
      </c>
      <c r="J2134" s="100">
        <v>45202</v>
      </c>
      <c r="K2134" s="94">
        <v>1</v>
      </c>
      <c r="L2134" s="116"/>
    </row>
    <row r="2135" spans="1:12" ht="15.75" customHeight="1">
      <c r="A2135" s="84">
        <v>2132</v>
      </c>
      <c r="B2135" s="85" t="s">
        <v>2050</v>
      </c>
      <c r="C2135" s="86" t="s">
        <v>7380</v>
      </c>
      <c r="D2135" s="87" t="s">
        <v>7381</v>
      </c>
      <c r="E2135" s="88" t="s">
        <v>10299</v>
      </c>
      <c r="F2135" s="88" t="s">
        <v>10889</v>
      </c>
      <c r="G2135" s="89" t="s">
        <v>7382</v>
      </c>
      <c r="H2135" s="89" t="s">
        <v>3224</v>
      </c>
      <c r="I2135" s="90">
        <v>8800041172023</v>
      </c>
      <c r="J2135" s="91">
        <v>45202</v>
      </c>
      <c r="K2135" s="92">
        <v>1</v>
      </c>
      <c r="L2135" s="93"/>
    </row>
    <row r="2136" spans="1:12" ht="15.75" customHeight="1">
      <c r="A2136" s="75">
        <v>2133</v>
      </c>
      <c r="B2136" s="94" t="s">
        <v>2050</v>
      </c>
      <c r="C2136" s="95" t="s">
        <v>7383</v>
      </c>
      <c r="D2136" s="96" t="s">
        <v>7384</v>
      </c>
      <c r="E2136" s="97" t="s">
        <v>9786</v>
      </c>
      <c r="F2136" s="97" t="s">
        <v>10890</v>
      </c>
      <c r="G2136" s="98" t="s">
        <v>7382</v>
      </c>
      <c r="H2136" s="98" t="s">
        <v>3224</v>
      </c>
      <c r="I2136" s="103">
        <v>8800041182023</v>
      </c>
      <c r="J2136" s="100">
        <v>45202</v>
      </c>
      <c r="K2136" s="82">
        <v>1</v>
      </c>
      <c r="L2136" s="116"/>
    </row>
    <row r="2137" spans="1:12" ht="15.75" customHeight="1">
      <c r="A2137" s="84">
        <v>2134</v>
      </c>
      <c r="B2137" s="85" t="s">
        <v>2050</v>
      </c>
      <c r="C2137" s="86" t="s">
        <v>7389</v>
      </c>
      <c r="D2137" s="87" t="s">
        <v>7390</v>
      </c>
      <c r="E2137" s="88"/>
      <c r="F2137" s="88"/>
      <c r="G2137" s="89" t="s">
        <v>7382</v>
      </c>
      <c r="H2137" s="89" t="s">
        <v>3224</v>
      </c>
      <c r="I2137" s="90">
        <v>8800041212023</v>
      </c>
      <c r="J2137" s="91">
        <v>45202</v>
      </c>
      <c r="K2137" s="92">
        <v>1</v>
      </c>
      <c r="L2137" s="93"/>
    </row>
    <row r="2138" spans="1:12" ht="15.75" customHeight="1">
      <c r="A2138" s="75">
        <v>2135</v>
      </c>
      <c r="B2138" s="94" t="s">
        <v>2050</v>
      </c>
      <c r="C2138" s="95" t="s">
        <v>7395</v>
      </c>
      <c r="D2138" s="96" t="s">
        <v>7396</v>
      </c>
      <c r="E2138" s="97"/>
      <c r="F2138" s="97"/>
      <c r="G2138" s="98" t="s">
        <v>7382</v>
      </c>
      <c r="H2138" s="98" t="s">
        <v>3224</v>
      </c>
      <c r="I2138" s="103">
        <v>8800041242023</v>
      </c>
      <c r="J2138" s="100">
        <v>45202</v>
      </c>
      <c r="K2138" s="82">
        <v>1</v>
      </c>
      <c r="L2138" s="116"/>
    </row>
    <row r="2139" spans="1:12" ht="15.75" customHeight="1">
      <c r="A2139" s="84">
        <v>2136</v>
      </c>
      <c r="B2139" s="85" t="s">
        <v>2050</v>
      </c>
      <c r="C2139" s="86" t="s">
        <v>7262</v>
      </c>
      <c r="D2139" s="87" t="s">
        <v>7263</v>
      </c>
      <c r="E2139" s="88"/>
      <c r="F2139" s="88"/>
      <c r="G2139" s="89" t="s">
        <v>7251</v>
      </c>
      <c r="H2139" s="89" t="s">
        <v>3164</v>
      </c>
      <c r="I2139" s="90">
        <v>8800040232023</v>
      </c>
      <c r="J2139" s="91">
        <v>45198</v>
      </c>
      <c r="K2139" s="92">
        <v>1</v>
      </c>
      <c r="L2139" s="93"/>
    </row>
    <row r="2140" spans="1:12" ht="15.75" customHeight="1">
      <c r="A2140" s="75">
        <v>2137</v>
      </c>
      <c r="B2140" s="94" t="s">
        <v>2050</v>
      </c>
      <c r="C2140" s="95" t="s">
        <v>7264</v>
      </c>
      <c r="D2140" s="96" t="s">
        <v>7265</v>
      </c>
      <c r="E2140" s="97"/>
      <c r="F2140" s="97"/>
      <c r="G2140" s="98" t="s">
        <v>7251</v>
      </c>
      <c r="H2140" s="98" t="s">
        <v>3164</v>
      </c>
      <c r="I2140" s="103">
        <v>8800040242023</v>
      </c>
      <c r="J2140" s="100">
        <v>45198</v>
      </c>
      <c r="K2140" s="82">
        <v>1</v>
      </c>
      <c r="L2140" s="116"/>
    </row>
    <row r="2141" spans="1:12" ht="15.75" customHeight="1">
      <c r="A2141" s="84">
        <v>2138</v>
      </c>
      <c r="B2141" s="85" t="s">
        <v>2050</v>
      </c>
      <c r="C2141" s="86" t="s">
        <v>7391</v>
      </c>
      <c r="D2141" s="87" t="s">
        <v>7392</v>
      </c>
      <c r="E2141" s="88"/>
      <c r="F2141" s="88"/>
      <c r="G2141" s="89" t="s">
        <v>7382</v>
      </c>
      <c r="H2141" s="89" t="s">
        <v>3224</v>
      </c>
      <c r="I2141" s="104" t="s">
        <v>10891</v>
      </c>
      <c r="J2141" s="91">
        <v>45202</v>
      </c>
      <c r="K2141" s="85">
        <v>1</v>
      </c>
      <c r="L2141" s="93"/>
    </row>
    <row r="2142" spans="1:12" ht="15.75" customHeight="1">
      <c r="A2142" s="75">
        <v>2139</v>
      </c>
      <c r="B2142" s="94" t="s">
        <v>2050</v>
      </c>
      <c r="C2142" s="95" t="s">
        <v>6635</v>
      </c>
      <c r="D2142" s="96" t="s">
        <v>6636</v>
      </c>
      <c r="E2142" s="149"/>
      <c r="F2142" s="149"/>
      <c r="G2142" s="98" t="s">
        <v>6634</v>
      </c>
      <c r="H2142" s="98" t="s">
        <v>3134</v>
      </c>
      <c r="I2142" s="99" t="s">
        <v>10892</v>
      </c>
      <c r="J2142" s="100">
        <v>45180</v>
      </c>
      <c r="K2142" s="94">
        <v>1</v>
      </c>
      <c r="L2142" s="116"/>
    </row>
    <row r="2143" spans="1:12" ht="15.75" customHeight="1">
      <c r="A2143" s="84">
        <v>2140</v>
      </c>
      <c r="B2143" s="85" t="s">
        <v>2050</v>
      </c>
      <c r="C2143" s="86" t="s">
        <v>7222</v>
      </c>
      <c r="D2143" s="87" t="s">
        <v>7223</v>
      </c>
      <c r="E2143" s="88" t="s">
        <v>9786</v>
      </c>
      <c r="F2143" s="88" t="s">
        <v>10893</v>
      </c>
      <c r="G2143" s="89" t="s">
        <v>6634</v>
      </c>
      <c r="H2143" s="89" t="s">
        <v>4009</v>
      </c>
      <c r="I2143" s="90">
        <v>8800039582023</v>
      </c>
      <c r="J2143" s="91">
        <v>45197</v>
      </c>
      <c r="K2143" s="92">
        <v>1</v>
      </c>
      <c r="L2143" s="93"/>
    </row>
    <row r="2144" spans="1:12" ht="15.75" customHeight="1">
      <c r="A2144" s="75">
        <v>2141</v>
      </c>
      <c r="B2144" s="94" t="s">
        <v>2050</v>
      </c>
      <c r="C2144" s="95" t="s">
        <v>7260</v>
      </c>
      <c r="D2144" s="96" t="s">
        <v>7261</v>
      </c>
      <c r="E2144" s="97" t="s">
        <v>9786</v>
      </c>
      <c r="F2144" s="97" t="s">
        <v>10894</v>
      </c>
      <c r="G2144" s="98" t="s">
        <v>7251</v>
      </c>
      <c r="H2144" s="98" t="s">
        <v>3164</v>
      </c>
      <c r="I2144" s="103">
        <v>8800040222023</v>
      </c>
      <c r="J2144" s="100">
        <v>45198</v>
      </c>
      <c r="K2144" s="82">
        <v>1</v>
      </c>
      <c r="L2144" s="116"/>
    </row>
    <row r="2145" spans="1:12" ht="15.75" customHeight="1">
      <c r="A2145" s="84">
        <v>2142</v>
      </c>
      <c r="B2145" s="85" t="s">
        <v>2050</v>
      </c>
      <c r="C2145" s="86" t="s">
        <v>6826</v>
      </c>
      <c r="D2145" s="87" t="s">
        <v>6827</v>
      </c>
      <c r="E2145" s="88" t="s">
        <v>9786</v>
      </c>
      <c r="F2145" s="88" t="s">
        <v>10832</v>
      </c>
      <c r="G2145" s="89" t="s">
        <v>6828</v>
      </c>
      <c r="H2145" s="89" t="s">
        <v>3134</v>
      </c>
      <c r="I2145" s="90">
        <v>8800035842023</v>
      </c>
      <c r="J2145" s="91">
        <v>45187</v>
      </c>
      <c r="K2145" s="92">
        <v>1</v>
      </c>
      <c r="L2145" s="93"/>
    </row>
    <row r="2146" spans="1:12" ht="15.75" customHeight="1">
      <c r="A2146" s="75">
        <v>2143</v>
      </c>
      <c r="B2146" s="94" t="s">
        <v>2050</v>
      </c>
      <c r="C2146" s="95" t="s">
        <v>7258</v>
      </c>
      <c r="D2146" s="96" t="s">
        <v>7259</v>
      </c>
      <c r="E2146" s="97"/>
      <c r="F2146" s="97"/>
      <c r="G2146" s="98" t="s">
        <v>7251</v>
      </c>
      <c r="H2146" s="98" t="s">
        <v>3164</v>
      </c>
      <c r="I2146" s="103">
        <v>8800040212023</v>
      </c>
      <c r="J2146" s="100">
        <v>45198</v>
      </c>
      <c r="K2146" s="82">
        <v>1</v>
      </c>
      <c r="L2146" s="116"/>
    </row>
    <row r="2147" spans="1:12" ht="15.75" customHeight="1">
      <c r="A2147" s="84">
        <v>2144</v>
      </c>
      <c r="B2147" s="85" t="s">
        <v>2050</v>
      </c>
      <c r="C2147" s="86" t="s">
        <v>7307</v>
      </c>
      <c r="D2147" s="87" t="s">
        <v>7308</v>
      </c>
      <c r="E2147" s="88" t="s">
        <v>9786</v>
      </c>
      <c r="F2147" s="88" t="s">
        <v>10895</v>
      </c>
      <c r="G2147" s="89" t="s">
        <v>6828</v>
      </c>
      <c r="H2147" s="89" t="s">
        <v>3134</v>
      </c>
      <c r="I2147" s="90">
        <v>8800040482023</v>
      </c>
      <c r="J2147" s="91">
        <v>45201</v>
      </c>
      <c r="K2147" s="92">
        <v>1</v>
      </c>
      <c r="L2147" s="93"/>
    </row>
    <row r="2148" spans="1:12" ht="15.75" customHeight="1">
      <c r="A2148" s="75">
        <v>2145</v>
      </c>
      <c r="B2148" s="94" t="s">
        <v>2050</v>
      </c>
      <c r="C2148" s="95" t="s">
        <v>7306</v>
      </c>
      <c r="D2148" s="96" t="s">
        <v>7265</v>
      </c>
      <c r="E2148" s="97"/>
      <c r="F2148" s="97"/>
      <c r="G2148" s="98" t="s">
        <v>7251</v>
      </c>
      <c r="H2148" s="98" t="s">
        <v>3164</v>
      </c>
      <c r="I2148" s="103">
        <v>8800040662023</v>
      </c>
      <c r="J2148" s="100">
        <v>45201</v>
      </c>
      <c r="K2148" s="82">
        <v>1</v>
      </c>
      <c r="L2148" s="116"/>
    </row>
    <row r="2149" spans="1:12" ht="15.75" customHeight="1">
      <c r="A2149" s="84">
        <v>2146</v>
      </c>
      <c r="B2149" s="85" t="s">
        <v>2050</v>
      </c>
      <c r="C2149" s="86" t="s">
        <v>7224</v>
      </c>
      <c r="D2149" s="87" t="s">
        <v>7225</v>
      </c>
      <c r="E2149" s="88" t="s">
        <v>9786</v>
      </c>
      <c r="F2149" s="88" t="s">
        <v>10896</v>
      </c>
      <c r="G2149" s="89" t="s">
        <v>6634</v>
      </c>
      <c r="H2149" s="89" t="s">
        <v>4009</v>
      </c>
      <c r="I2149" s="104" t="s">
        <v>10897</v>
      </c>
      <c r="J2149" s="91">
        <v>45197</v>
      </c>
      <c r="K2149" s="85">
        <v>1</v>
      </c>
      <c r="L2149" s="93"/>
    </row>
    <row r="2150" spans="1:12" ht="15.75" customHeight="1">
      <c r="A2150" s="75">
        <v>2147</v>
      </c>
      <c r="B2150" s="94" t="s">
        <v>2050</v>
      </c>
      <c r="C2150" s="95" t="s">
        <v>7218</v>
      </c>
      <c r="D2150" s="96" t="s">
        <v>7219</v>
      </c>
      <c r="E2150" s="149" t="s">
        <v>9786</v>
      </c>
      <c r="F2150" s="149" t="s">
        <v>10898</v>
      </c>
      <c r="G2150" s="98" t="s">
        <v>6634</v>
      </c>
      <c r="H2150" s="98" t="s">
        <v>4009</v>
      </c>
      <c r="I2150" s="99" t="s">
        <v>10899</v>
      </c>
      <c r="J2150" s="100">
        <v>45197</v>
      </c>
      <c r="K2150" s="94">
        <v>1</v>
      </c>
      <c r="L2150" s="116"/>
    </row>
    <row r="2151" spans="1:12" ht="15.75" customHeight="1">
      <c r="A2151" s="84">
        <v>2148</v>
      </c>
      <c r="B2151" s="85" t="s">
        <v>2050</v>
      </c>
      <c r="C2151" s="86" t="s">
        <v>7397</v>
      </c>
      <c r="D2151" s="87" t="s">
        <v>7398</v>
      </c>
      <c r="E2151" s="88" t="s">
        <v>10789</v>
      </c>
      <c r="F2151" s="88" t="s">
        <v>10900</v>
      </c>
      <c r="G2151" s="89" t="s">
        <v>7382</v>
      </c>
      <c r="H2151" s="89" t="s">
        <v>3224</v>
      </c>
      <c r="I2151" s="90">
        <v>8800041162023</v>
      </c>
      <c r="J2151" s="91">
        <v>45202</v>
      </c>
      <c r="K2151" s="92">
        <v>1</v>
      </c>
      <c r="L2151" s="93"/>
    </row>
    <row r="2152" spans="1:12" ht="15.75" customHeight="1">
      <c r="A2152" s="75">
        <v>2149</v>
      </c>
      <c r="B2152" s="94" t="s">
        <v>2050</v>
      </c>
      <c r="C2152" s="95" t="s">
        <v>6833</v>
      </c>
      <c r="D2152" s="96" t="s">
        <v>6834</v>
      </c>
      <c r="E2152" s="97" t="s">
        <v>10299</v>
      </c>
      <c r="F2152" s="97" t="s">
        <v>10901</v>
      </c>
      <c r="G2152" s="98" t="s">
        <v>6828</v>
      </c>
      <c r="H2152" s="98" t="s">
        <v>3134</v>
      </c>
      <c r="I2152" s="103">
        <v>8800035852023</v>
      </c>
      <c r="J2152" s="100">
        <v>45187</v>
      </c>
      <c r="K2152" s="82">
        <v>1</v>
      </c>
      <c r="L2152" s="116"/>
    </row>
    <row r="2153" spans="1:12" ht="15.75" customHeight="1">
      <c r="A2153" s="84">
        <v>2150</v>
      </c>
      <c r="B2153" s="85" t="s">
        <v>2050</v>
      </c>
      <c r="C2153" s="86" t="s">
        <v>7220</v>
      </c>
      <c r="D2153" s="87" t="s">
        <v>7221</v>
      </c>
      <c r="E2153" s="88" t="s">
        <v>9786</v>
      </c>
      <c r="F2153" s="88" t="s">
        <v>10902</v>
      </c>
      <c r="G2153" s="89" t="s">
        <v>6634</v>
      </c>
      <c r="H2153" s="89" t="s">
        <v>4009</v>
      </c>
      <c r="I2153" s="90">
        <v>8800039572023</v>
      </c>
      <c r="J2153" s="91">
        <v>45197</v>
      </c>
      <c r="K2153" s="92">
        <v>1</v>
      </c>
      <c r="L2153" s="93"/>
    </row>
    <row r="2154" spans="1:12" ht="15.75" customHeight="1">
      <c r="A2154" s="75">
        <v>2151</v>
      </c>
      <c r="B2154" s="94" t="s">
        <v>2050</v>
      </c>
      <c r="C2154" s="95" t="s">
        <v>7249</v>
      </c>
      <c r="D2154" s="96" t="s">
        <v>7250</v>
      </c>
      <c r="E2154" s="97"/>
      <c r="F2154" s="97"/>
      <c r="G2154" s="98" t="s">
        <v>7251</v>
      </c>
      <c r="H2154" s="98" t="s">
        <v>3164</v>
      </c>
      <c r="I2154" s="103">
        <v>8800040172023</v>
      </c>
      <c r="J2154" s="100">
        <v>45198</v>
      </c>
      <c r="K2154" s="82">
        <v>1</v>
      </c>
      <c r="L2154" s="116"/>
    </row>
    <row r="2155" spans="1:12" ht="15.75" customHeight="1">
      <c r="A2155" s="84">
        <v>2152</v>
      </c>
      <c r="B2155" s="85" t="s">
        <v>2050</v>
      </c>
      <c r="C2155" s="86" t="s">
        <v>7256</v>
      </c>
      <c r="D2155" s="87" t="s">
        <v>7257</v>
      </c>
      <c r="E2155" s="88" t="s">
        <v>9786</v>
      </c>
      <c r="F2155" s="88" t="s">
        <v>10903</v>
      </c>
      <c r="G2155" s="89" t="s">
        <v>7251</v>
      </c>
      <c r="H2155" s="89" t="s">
        <v>3164</v>
      </c>
      <c r="I2155" s="90">
        <v>8800040202023</v>
      </c>
      <c r="J2155" s="91">
        <v>45198</v>
      </c>
      <c r="K2155" s="92">
        <v>1</v>
      </c>
      <c r="L2155" s="93"/>
    </row>
    <row r="2156" spans="1:12" ht="15.75" customHeight="1">
      <c r="A2156" s="75">
        <v>2153</v>
      </c>
      <c r="B2156" s="94" t="s">
        <v>2050</v>
      </c>
      <c r="C2156" s="95" t="s">
        <v>7252</v>
      </c>
      <c r="D2156" s="96" t="s">
        <v>7253</v>
      </c>
      <c r="E2156" s="97" t="s">
        <v>9786</v>
      </c>
      <c r="F2156" s="97" t="s">
        <v>10904</v>
      </c>
      <c r="G2156" s="98" t="s">
        <v>7251</v>
      </c>
      <c r="H2156" s="98" t="s">
        <v>3164</v>
      </c>
      <c r="I2156" s="103">
        <v>8800040182023</v>
      </c>
      <c r="J2156" s="100">
        <v>45198</v>
      </c>
      <c r="K2156" s="82">
        <v>1</v>
      </c>
      <c r="L2156" s="116"/>
    </row>
    <row r="2157" spans="1:12" ht="15.75" customHeight="1">
      <c r="A2157" s="84">
        <v>2154</v>
      </c>
      <c r="B2157" s="85" t="s">
        <v>2050</v>
      </c>
      <c r="C2157" s="86" t="s">
        <v>6384</v>
      </c>
      <c r="D2157" s="87" t="s">
        <v>6385</v>
      </c>
      <c r="E2157" s="88" t="s">
        <v>9786</v>
      </c>
      <c r="F2157" s="88" t="s">
        <v>10905</v>
      </c>
      <c r="G2157" s="89" t="s">
        <v>6383</v>
      </c>
      <c r="H2157" s="89" t="s">
        <v>3164</v>
      </c>
      <c r="I2157" s="104" t="s">
        <v>10906</v>
      </c>
      <c r="J2157" s="91">
        <v>45174</v>
      </c>
      <c r="K2157" s="85">
        <v>1</v>
      </c>
      <c r="L2157" s="93"/>
    </row>
    <row r="2158" spans="1:12" ht="15.75" customHeight="1">
      <c r="A2158" s="75">
        <v>2155</v>
      </c>
      <c r="B2158" s="94" t="s">
        <v>2050</v>
      </c>
      <c r="C2158" s="95" t="s">
        <v>6485</v>
      </c>
      <c r="D2158" s="96" t="s">
        <v>6486</v>
      </c>
      <c r="E2158" s="149" t="s">
        <v>10299</v>
      </c>
      <c r="F2158" s="149" t="s">
        <v>10907</v>
      </c>
      <c r="G2158" s="98" t="s">
        <v>6383</v>
      </c>
      <c r="H2158" s="98" t="s">
        <v>3164</v>
      </c>
      <c r="I2158" s="99" t="s">
        <v>10908</v>
      </c>
      <c r="J2158" s="100">
        <v>45176</v>
      </c>
      <c r="K2158" s="94">
        <v>1</v>
      </c>
      <c r="L2158" s="116"/>
    </row>
    <row r="2159" spans="1:12" ht="15.75" customHeight="1">
      <c r="A2159" s="84">
        <v>2156</v>
      </c>
      <c r="B2159" s="85" t="s">
        <v>2050</v>
      </c>
      <c r="C2159" s="86" t="s">
        <v>3696</v>
      </c>
      <c r="D2159" s="87" t="s">
        <v>3697</v>
      </c>
      <c r="E2159" s="88"/>
      <c r="F2159" s="88"/>
      <c r="G2159" s="89" t="s">
        <v>3623</v>
      </c>
      <c r="H2159" s="89" t="s">
        <v>3164</v>
      </c>
      <c r="I2159" s="90">
        <v>8800012732023</v>
      </c>
      <c r="J2159" s="91">
        <v>45128</v>
      </c>
      <c r="K2159" s="92">
        <v>1</v>
      </c>
      <c r="L2159" s="93"/>
    </row>
    <row r="2160" spans="1:12" ht="15.75" customHeight="1">
      <c r="A2160" s="75">
        <v>2157</v>
      </c>
      <c r="B2160" s="94" t="s">
        <v>56</v>
      </c>
      <c r="C2160" s="95" t="s">
        <v>4109</v>
      </c>
      <c r="D2160" s="96" t="s">
        <v>4110</v>
      </c>
      <c r="E2160" s="97"/>
      <c r="F2160" s="97"/>
      <c r="G2160" s="98" t="s">
        <v>4111</v>
      </c>
      <c r="H2160" s="98" t="s">
        <v>3555</v>
      </c>
      <c r="I2160" s="103">
        <v>8800016022023</v>
      </c>
      <c r="J2160" s="100">
        <v>45134</v>
      </c>
      <c r="K2160" s="82">
        <v>1</v>
      </c>
      <c r="L2160" s="116"/>
    </row>
    <row r="2161" spans="1:12" ht="15.75" customHeight="1">
      <c r="A2161" s="84">
        <v>2158</v>
      </c>
      <c r="B2161" s="85" t="s">
        <v>56</v>
      </c>
      <c r="C2161" s="86" t="s">
        <v>3565</v>
      </c>
      <c r="D2161" s="87" t="s">
        <v>3557</v>
      </c>
      <c r="E2161" s="88"/>
      <c r="F2161" s="88"/>
      <c r="G2161" s="89" t="s">
        <v>2630</v>
      </c>
      <c r="H2161" s="89" t="s">
        <v>3555</v>
      </c>
      <c r="I2161" s="90">
        <v>8800011772023</v>
      </c>
      <c r="J2161" s="91">
        <v>45126</v>
      </c>
      <c r="K2161" s="92">
        <v>1</v>
      </c>
      <c r="L2161" s="93"/>
    </row>
    <row r="2162" spans="1:12" ht="15.75" customHeight="1">
      <c r="A2162" s="75">
        <v>2159</v>
      </c>
      <c r="B2162" s="94" t="s">
        <v>56</v>
      </c>
      <c r="C2162" s="95" t="s">
        <v>6018</v>
      </c>
      <c r="D2162" s="96" t="s">
        <v>6019</v>
      </c>
      <c r="E2162" s="97"/>
      <c r="F2162" s="97"/>
      <c r="G2162" s="98" t="s">
        <v>2626</v>
      </c>
      <c r="H2162" s="98" t="s">
        <v>3555</v>
      </c>
      <c r="I2162" s="103">
        <v>8800029512023</v>
      </c>
      <c r="J2162" s="100">
        <v>45167</v>
      </c>
      <c r="K2162" s="82">
        <v>1</v>
      </c>
      <c r="L2162" s="116"/>
    </row>
    <row r="2163" spans="1:12" ht="15.75" customHeight="1">
      <c r="A2163" s="84">
        <v>2160</v>
      </c>
      <c r="B2163" s="85" t="s">
        <v>56</v>
      </c>
      <c r="C2163" s="86" t="s">
        <v>6334</v>
      </c>
      <c r="D2163" s="87" t="s">
        <v>6333</v>
      </c>
      <c r="E2163" s="88"/>
      <c r="F2163" s="88"/>
      <c r="G2163" s="89" t="s">
        <v>4445</v>
      </c>
      <c r="H2163" s="89" t="s">
        <v>4446</v>
      </c>
      <c r="I2163" s="90">
        <v>8800031422023</v>
      </c>
      <c r="J2163" s="91">
        <v>45173</v>
      </c>
      <c r="K2163" s="92">
        <v>1</v>
      </c>
      <c r="L2163" s="93"/>
    </row>
    <row r="2164" spans="1:12" ht="15.75" customHeight="1">
      <c r="A2164" s="75">
        <v>2161</v>
      </c>
      <c r="B2164" s="94" t="s">
        <v>56</v>
      </c>
      <c r="C2164" s="95" t="s">
        <v>5932</v>
      </c>
      <c r="D2164" s="96" t="s">
        <v>5933</v>
      </c>
      <c r="E2164" s="97"/>
      <c r="F2164" s="97"/>
      <c r="G2164" s="98" t="s">
        <v>2626</v>
      </c>
      <c r="H2164" s="98" t="s">
        <v>3555</v>
      </c>
      <c r="I2164" s="103">
        <v>8800028872023</v>
      </c>
      <c r="J2164" s="100">
        <v>45163</v>
      </c>
      <c r="K2164" s="82">
        <v>1</v>
      </c>
      <c r="L2164" s="116"/>
    </row>
    <row r="2165" spans="1:12" ht="15.75" customHeight="1">
      <c r="A2165" s="84">
        <v>2162</v>
      </c>
      <c r="B2165" s="85" t="s">
        <v>56</v>
      </c>
      <c r="C2165" s="86" t="s">
        <v>6020</v>
      </c>
      <c r="D2165" s="87" t="s">
        <v>6019</v>
      </c>
      <c r="E2165" s="88"/>
      <c r="F2165" s="88"/>
      <c r="G2165" s="89" t="s">
        <v>2626</v>
      </c>
      <c r="H2165" s="89" t="s">
        <v>3555</v>
      </c>
      <c r="I2165" s="104" t="s">
        <v>10909</v>
      </c>
      <c r="J2165" s="91">
        <v>45167</v>
      </c>
      <c r="K2165" s="85">
        <v>1</v>
      </c>
      <c r="L2165" s="93"/>
    </row>
    <row r="2166" spans="1:12" ht="15.75" customHeight="1">
      <c r="A2166" s="75">
        <v>2163</v>
      </c>
      <c r="B2166" s="94" t="s">
        <v>56</v>
      </c>
      <c r="C2166" s="95" t="s">
        <v>7659</v>
      </c>
      <c r="D2166" s="96" t="s">
        <v>7660</v>
      </c>
      <c r="E2166" s="149"/>
      <c r="F2166" s="149"/>
      <c r="G2166" s="98" t="s">
        <v>4111</v>
      </c>
      <c r="H2166" s="98" t="s">
        <v>3555</v>
      </c>
      <c r="I2166" s="99" t="s">
        <v>10910</v>
      </c>
      <c r="J2166" s="100">
        <v>45210</v>
      </c>
      <c r="K2166" s="94">
        <v>1</v>
      </c>
      <c r="L2166" s="116"/>
    </row>
    <row r="2167" spans="1:12" ht="15.75" customHeight="1">
      <c r="A2167" s="84">
        <v>2164</v>
      </c>
      <c r="B2167" s="85" t="s">
        <v>56</v>
      </c>
      <c r="C2167" s="86" t="s">
        <v>7741</v>
      </c>
      <c r="D2167" s="87" t="s">
        <v>7742</v>
      </c>
      <c r="E2167" s="88"/>
      <c r="F2167" s="88"/>
      <c r="G2167" s="89" t="s">
        <v>7743</v>
      </c>
      <c r="H2167" s="89" t="s">
        <v>3555</v>
      </c>
      <c r="I2167" s="90">
        <v>8800044122023</v>
      </c>
      <c r="J2167" s="91">
        <v>45216</v>
      </c>
      <c r="K2167" s="92">
        <v>1</v>
      </c>
      <c r="L2167" s="93"/>
    </row>
    <row r="2168" spans="1:12" ht="15.75" customHeight="1">
      <c r="A2168" s="75">
        <v>2165</v>
      </c>
      <c r="B2168" s="94" t="s">
        <v>56</v>
      </c>
      <c r="C2168" s="95" t="s">
        <v>7860</v>
      </c>
      <c r="D2168" s="96" t="s">
        <v>7861</v>
      </c>
      <c r="E2168" s="97"/>
      <c r="F2168" s="97"/>
      <c r="G2168" s="98" t="s">
        <v>7862</v>
      </c>
      <c r="H2168" s="98" t="s">
        <v>4675</v>
      </c>
      <c r="I2168" s="103">
        <v>8800045372023</v>
      </c>
      <c r="J2168" s="100">
        <v>45226</v>
      </c>
      <c r="K2168" s="82">
        <v>1</v>
      </c>
      <c r="L2168" s="116"/>
    </row>
    <row r="2169" spans="1:12" ht="15.75" customHeight="1">
      <c r="A2169" s="84">
        <v>2166</v>
      </c>
      <c r="B2169" s="85" t="s">
        <v>56</v>
      </c>
      <c r="C2169" s="86" t="s">
        <v>7792</v>
      </c>
      <c r="D2169" s="87" t="s">
        <v>7793</v>
      </c>
      <c r="E2169" s="88"/>
      <c r="F2169" s="88"/>
      <c r="G2169" s="89" t="s">
        <v>7794</v>
      </c>
      <c r="H2169" s="89" t="s">
        <v>3555</v>
      </c>
      <c r="I2169" s="90">
        <v>8800044912023</v>
      </c>
      <c r="J2169" s="91">
        <v>45224</v>
      </c>
      <c r="K2169" s="92">
        <v>1</v>
      </c>
      <c r="L2169" s="93"/>
    </row>
    <row r="2170" spans="1:12" ht="15.75" customHeight="1">
      <c r="A2170" s="75">
        <v>2167</v>
      </c>
      <c r="B2170" s="94" t="s">
        <v>56</v>
      </c>
      <c r="C2170" s="95" t="s">
        <v>7034</v>
      </c>
      <c r="D2170" s="96" t="s">
        <v>5600</v>
      </c>
      <c r="E2170" s="97"/>
      <c r="F2170" s="97"/>
      <c r="G2170" s="98" t="s">
        <v>3554</v>
      </c>
      <c r="H2170" s="98" t="s">
        <v>3555</v>
      </c>
      <c r="I2170" s="103">
        <v>8800038302023</v>
      </c>
      <c r="J2170" s="100">
        <v>45194</v>
      </c>
      <c r="K2170" s="82">
        <v>1</v>
      </c>
      <c r="L2170" s="116"/>
    </row>
    <row r="2171" spans="1:12" ht="15.75" customHeight="1">
      <c r="A2171" s="84">
        <v>2168</v>
      </c>
      <c r="B2171" s="85" t="s">
        <v>56</v>
      </c>
      <c r="C2171" s="86" t="s">
        <v>7005</v>
      </c>
      <c r="D2171" s="87" t="s">
        <v>7006</v>
      </c>
      <c r="E2171" s="88"/>
      <c r="F2171" s="88"/>
      <c r="G2171" s="89" t="s">
        <v>6497</v>
      </c>
      <c r="H2171" s="89" t="s">
        <v>4446</v>
      </c>
      <c r="I2171" s="90">
        <v>8800037972023</v>
      </c>
      <c r="J2171" s="91">
        <v>45191</v>
      </c>
      <c r="K2171" s="92">
        <v>1</v>
      </c>
      <c r="L2171" s="93"/>
    </row>
    <row r="2172" spans="1:12" ht="15.75" customHeight="1">
      <c r="A2172" s="75">
        <v>2169</v>
      </c>
      <c r="B2172" s="94" t="s">
        <v>56</v>
      </c>
      <c r="C2172" s="95" t="s">
        <v>5299</v>
      </c>
      <c r="D2172" s="96" t="s">
        <v>5300</v>
      </c>
      <c r="E2172" s="97"/>
      <c r="F2172" s="97"/>
      <c r="G2172" s="98" t="s">
        <v>5301</v>
      </c>
      <c r="H2172" s="98" t="s">
        <v>4446</v>
      </c>
      <c r="I2172" s="103">
        <v>8800024082023</v>
      </c>
      <c r="J2172" s="100">
        <v>45152</v>
      </c>
      <c r="K2172" s="82">
        <v>1</v>
      </c>
      <c r="L2172" s="116"/>
    </row>
    <row r="2173" spans="1:12" ht="15.75" customHeight="1">
      <c r="A2173" s="84">
        <v>2170</v>
      </c>
      <c r="B2173" s="85" t="s">
        <v>56</v>
      </c>
      <c r="C2173" s="86" t="s">
        <v>3632</v>
      </c>
      <c r="D2173" s="87" t="s">
        <v>3633</v>
      </c>
      <c r="E2173" s="88"/>
      <c r="F2173" s="88"/>
      <c r="G2173" s="89" t="s">
        <v>3562</v>
      </c>
      <c r="H2173" s="89" t="s">
        <v>3555</v>
      </c>
      <c r="I2173" s="104" t="s">
        <v>10911</v>
      </c>
      <c r="J2173" s="91">
        <v>45127</v>
      </c>
      <c r="K2173" s="85">
        <v>1</v>
      </c>
      <c r="L2173" s="93"/>
    </row>
    <row r="2174" spans="1:12" ht="15.75" customHeight="1">
      <c r="A2174" s="75">
        <v>2171</v>
      </c>
      <c r="B2174" s="94" t="s">
        <v>56</v>
      </c>
      <c r="C2174" s="95" t="s">
        <v>3558</v>
      </c>
      <c r="D2174" s="96" t="s">
        <v>3559</v>
      </c>
      <c r="E2174" s="149"/>
      <c r="F2174" s="149"/>
      <c r="G2174" s="98" t="s">
        <v>2628</v>
      </c>
      <c r="H2174" s="98" t="s">
        <v>3555</v>
      </c>
      <c r="I2174" s="99" t="s">
        <v>10912</v>
      </c>
      <c r="J2174" s="100">
        <v>45126</v>
      </c>
      <c r="K2174" s="94">
        <v>1</v>
      </c>
      <c r="L2174" s="116"/>
    </row>
    <row r="2175" spans="1:12" ht="15.75" customHeight="1">
      <c r="A2175" s="84">
        <v>2172</v>
      </c>
      <c r="B2175" s="85" t="s">
        <v>56</v>
      </c>
      <c r="C2175" s="86" t="s">
        <v>5296</v>
      </c>
      <c r="D2175" s="87" t="s">
        <v>5297</v>
      </c>
      <c r="E2175" s="88"/>
      <c r="F2175" s="88"/>
      <c r="G2175" s="89" t="s">
        <v>5298</v>
      </c>
      <c r="H2175" s="89" t="s">
        <v>3555</v>
      </c>
      <c r="I2175" s="90">
        <v>8800024062023</v>
      </c>
      <c r="J2175" s="91">
        <v>45152</v>
      </c>
      <c r="K2175" s="92">
        <v>1</v>
      </c>
      <c r="L2175" s="93"/>
    </row>
    <row r="2176" spans="1:12" ht="15.75" customHeight="1">
      <c r="A2176" s="75">
        <v>2173</v>
      </c>
      <c r="B2176" s="94" t="s">
        <v>56</v>
      </c>
      <c r="C2176" s="95" t="s">
        <v>3630</v>
      </c>
      <c r="D2176" s="96" t="s">
        <v>3631</v>
      </c>
      <c r="E2176" s="97"/>
      <c r="F2176" s="97"/>
      <c r="G2176" s="98" t="s">
        <v>3562</v>
      </c>
      <c r="H2176" s="98" t="s">
        <v>3555</v>
      </c>
      <c r="I2176" s="103">
        <v>8800012162023</v>
      </c>
      <c r="J2176" s="100">
        <v>45127</v>
      </c>
      <c r="K2176" s="82">
        <v>1</v>
      </c>
      <c r="L2176" s="116"/>
    </row>
    <row r="2177" spans="1:12" ht="15.75" customHeight="1">
      <c r="A2177" s="84">
        <v>2174</v>
      </c>
      <c r="B2177" s="85" t="s">
        <v>56</v>
      </c>
      <c r="C2177" s="86" t="s">
        <v>5120</v>
      </c>
      <c r="D2177" s="87" t="s">
        <v>5121</v>
      </c>
      <c r="E2177" s="88"/>
      <c r="F2177" s="88"/>
      <c r="G2177" s="89" t="s">
        <v>5058</v>
      </c>
      <c r="H2177" s="89" t="s">
        <v>3555</v>
      </c>
      <c r="I2177" s="90">
        <v>8800022592023</v>
      </c>
      <c r="J2177" s="91">
        <v>45147</v>
      </c>
      <c r="K2177" s="92">
        <v>1</v>
      </c>
      <c r="L2177" s="93"/>
    </row>
    <row r="2178" spans="1:12" ht="15.75" customHeight="1">
      <c r="A2178" s="75">
        <v>2175</v>
      </c>
      <c r="B2178" s="94" t="s">
        <v>56</v>
      </c>
      <c r="C2178" s="95" t="s">
        <v>5401</v>
      </c>
      <c r="D2178" s="96" t="s">
        <v>5402</v>
      </c>
      <c r="E2178" s="97"/>
      <c r="F2178" s="97"/>
      <c r="G2178" s="98" t="s">
        <v>5301</v>
      </c>
      <c r="H2178" s="98" t="s">
        <v>4446</v>
      </c>
      <c r="I2178" s="103">
        <v>8800024412023</v>
      </c>
      <c r="J2178" s="100">
        <v>45153</v>
      </c>
      <c r="K2178" s="82">
        <v>1</v>
      </c>
      <c r="L2178" s="116"/>
    </row>
    <row r="2179" spans="1:12" ht="15.75" customHeight="1">
      <c r="A2179" s="84">
        <v>2176</v>
      </c>
      <c r="B2179" s="85" t="s">
        <v>56</v>
      </c>
      <c r="C2179" s="86" t="s">
        <v>6336</v>
      </c>
      <c r="D2179" s="87" t="s">
        <v>5935</v>
      </c>
      <c r="E2179" s="88"/>
      <c r="F2179" s="88"/>
      <c r="G2179" s="89" t="s">
        <v>4445</v>
      </c>
      <c r="H2179" s="89" t="s">
        <v>4446</v>
      </c>
      <c r="I2179" s="90">
        <v>8800031452023</v>
      </c>
      <c r="J2179" s="91">
        <v>45173</v>
      </c>
      <c r="K2179" s="92">
        <v>1</v>
      </c>
      <c r="L2179" s="93"/>
    </row>
    <row r="2180" spans="1:12" ht="15.75" customHeight="1">
      <c r="A2180" s="75">
        <v>2177</v>
      </c>
      <c r="B2180" s="94" t="s">
        <v>56</v>
      </c>
      <c r="C2180" s="95" t="s">
        <v>6332</v>
      </c>
      <c r="D2180" s="96" t="s">
        <v>6333</v>
      </c>
      <c r="E2180" s="97"/>
      <c r="F2180" s="97"/>
      <c r="G2180" s="98" t="s">
        <v>4445</v>
      </c>
      <c r="H2180" s="98" t="s">
        <v>4446</v>
      </c>
      <c r="I2180" s="103">
        <v>8800031412023</v>
      </c>
      <c r="J2180" s="100">
        <v>45173</v>
      </c>
      <c r="K2180" s="82">
        <v>1</v>
      </c>
      <c r="L2180" s="116"/>
    </row>
    <row r="2181" spans="1:12" ht="15.75" customHeight="1">
      <c r="A2181" s="84">
        <v>2178</v>
      </c>
      <c r="B2181" s="85" t="s">
        <v>56</v>
      </c>
      <c r="C2181" s="86" t="s">
        <v>6335</v>
      </c>
      <c r="D2181" s="87" t="s">
        <v>5935</v>
      </c>
      <c r="E2181" s="88"/>
      <c r="F2181" s="88"/>
      <c r="G2181" s="89" t="s">
        <v>4445</v>
      </c>
      <c r="H2181" s="89" t="s">
        <v>4446</v>
      </c>
      <c r="I2181" s="104" t="s">
        <v>10913</v>
      </c>
      <c r="J2181" s="91">
        <v>45173</v>
      </c>
      <c r="K2181" s="85">
        <v>1</v>
      </c>
      <c r="L2181" s="93"/>
    </row>
    <row r="2182" spans="1:12" ht="15.75" customHeight="1">
      <c r="A2182" s="75">
        <v>2179</v>
      </c>
      <c r="B2182" s="94" t="s">
        <v>56</v>
      </c>
      <c r="C2182" s="95" t="s">
        <v>5936</v>
      </c>
      <c r="D2182" s="96" t="s">
        <v>5937</v>
      </c>
      <c r="E2182" s="149"/>
      <c r="F2182" s="149"/>
      <c r="G2182" s="98" t="s">
        <v>4445</v>
      </c>
      <c r="H2182" s="98" t="s">
        <v>4446</v>
      </c>
      <c r="I2182" s="99" t="s">
        <v>10914</v>
      </c>
      <c r="J2182" s="100">
        <v>45163</v>
      </c>
      <c r="K2182" s="94">
        <v>1</v>
      </c>
      <c r="L2182" s="116"/>
    </row>
    <row r="2183" spans="1:12" ht="15.75" customHeight="1">
      <c r="A2183" s="84">
        <v>2180</v>
      </c>
      <c r="B2183" s="85" t="s">
        <v>56</v>
      </c>
      <c r="C2183" s="86" t="s">
        <v>5122</v>
      </c>
      <c r="D2183" s="87" t="s">
        <v>5123</v>
      </c>
      <c r="E2183" s="88"/>
      <c r="F2183" s="88"/>
      <c r="G2183" s="89" t="s">
        <v>5058</v>
      </c>
      <c r="H2183" s="89" t="s">
        <v>3555</v>
      </c>
      <c r="I2183" s="90">
        <v>8800022602023</v>
      </c>
      <c r="J2183" s="91">
        <v>45147</v>
      </c>
      <c r="K2183" s="92">
        <v>1</v>
      </c>
      <c r="L2183" s="93"/>
    </row>
    <row r="2184" spans="1:12" ht="15.75" customHeight="1">
      <c r="A2184" s="75">
        <v>2181</v>
      </c>
      <c r="B2184" s="94" t="s">
        <v>56</v>
      </c>
      <c r="C2184" s="95" t="s">
        <v>5054</v>
      </c>
      <c r="D2184" s="96" t="s">
        <v>5055</v>
      </c>
      <c r="E2184" s="97"/>
      <c r="F2184" s="97"/>
      <c r="G2184" s="98" t="s">
        <v>4445</v>
      </c>
      <c r="H2184" s="98" t="s">
        <v>4446</v>
      </c>
      <c r="I2184" s="103">
        <v>8800022252023</v>
      </c>
      <c r="J2184" s="100">
        <v>45146</v>
      </c>
      <c r="K2184" s="82">
        <v>1</v>
      </c>
      <c r="L2184" s="116"/>
    </row>
    <row r="2185" spans="1:12" ht="15.75" customHeight="1">
      <c r="A2185" s="84">
        <v>2182</v>
      </c>
      <c r="B2185" s="85" t="s">
        <v>56</v>
      </c>
      <c r="C2185" s="86" t="s">
        <v>6495</v>
      </c>
      <c r="D2185" s="87" t="s">
        <v>6496</v>
      </c>
      <c r="E2185" s="88"/>
      <c r="F2185" s="88"/>
      <c r="G2185" s="89" t="s">
        <v>6497</v>
      </c>
      <c r="H2185" s="89" t="s">
        <v>4446</v>
      </c>
      <c r="I2185" s="90">
        <v>8800032842023</v>
      </c>
      <c r="J2185" s="91">
        <v>45176</v>
      </c>
      <c r="K2185" s="92">
        <v>1</v>
      </c>
      <c r="L2185" s="93"/>
    </row>
    <row r="2186" spans="1:12" ht="15.75" customHeight="1">
      <c r="A2186" s="75">
        <v>2183</v>
      </c>
      <c r="B2186" s="94" t="s">
        <v>2444</v>
      </c>
      <c r="C2186" s="95" t="s">
        <v>5500</v>
      </c>
      <c r="D2186" s="96" t="s">
        <v>5496</v>
      </c>
      <c r="E2186" s="97"/>
      <c r="F2186" s="97"/>
      <c r="G2186" s="98" t="s">
        <v>3570</v>
      </c>
      <c r="H2186" s="98" t="s">
        <v>5492</v>
      </c>
      <c r="I2186" s="103">
        <v>8800025002023</v>
      </c>
      <c r="J2186" s="100">
        <v>45154</v>
      </c>
      <c r="K2186" s="82">
        <v>1</v>
      </c>
      <c r="L2186" s="116"/>
    </row>
    <row r="2187" spans="1:12" ht="15.75" customHeight="1">
      <c r="A2187" s="84">
        <v>2184</v>
      </c>
      <c r="B2187" s="85" t="s">
        <v>2444</v>
      </c>
      <c r="C2187" s="86" t="s">
        <v>5498</v>
      </c>
      <c r="D2187" s="87" t="s">
        <v>5499</v>
      </c>
      <c r="E2187" s="88"/>
      <c r="F2187" s="88"/>
      <c r="G2187" s="89" t="s">
        <v>3570</v>
      </c>
      <c r="H2187" s="89" t="s">
        <v>5492</v>
      </c>
      <c r="I2187" s="90">
        <v>8800024992023</v>
      </c>
      <c r="J2187" s="91">
        <v>45154</v>
      </c>
      <c r="K2187" s="92">
        <v>1</v>
      </c>
      <c r="L2187" s="93"/>
    </row>
    <row r="2188" spans="1:12" ht="15.75" customHeight="1">
      <c r="A2188" s="75">
        <v>2185</v>
      </c>
      <c r="B2188" s="94" t="s">
        <v>2444</v>
      </c>
      <c r="C2188" s="95" t="s">
        <v>5215</v>
      </c>
      <c r="D2188" s="96" t="s">
        <v>5216</v>
      </c>
      <c r="E2188" s="97"/>
      <c r="F2188" s="97"/>
      <c r="G2188" s="98" t="s">
        <v>5217</v>
      </c>
      <c r="H2188" s="98" t="s">
        <v>2633</v>
      </c>
      <c r="I2188" s="103">
        <v>8800023412023</v>
      </c>
      <c r="J2188" s="100">
        <v>45149</v>
      </c>
      <c r="K2188" s="82">
        <v>1</v>
      </c>
      <c r="L2188" s="116"/>
    </row>
    <row r="2189" spans="1:12" ht="15.75" customHeight="1">
      <c r="A2189" s="84">
        <v>2186</v>
      </c>
      <c r="B2189" s="85" t="s">
        <v>2444</v>
      </c>
      <c r="C2189" s="86" t="s">
        <v>3699</v>
      </c>
      <c r="D2189" s="87" t="s">
        <v>3472</v>
      </c>
      <c r="E2189" s="88"/>
      <c r="F2189" s="88"/>
      <c r="G2189" s="89" t="s">
        <v>3205</v>
      </c>
      <c r="H2189" s="89" t="s">
        <v>3206</v>
      </c>
      <c r="I2189" s="104" t="s">
        <v>10915</v>
      </c>
      <c r="J2189" s="91">
        <v>45128</v>
      </c>
      <c r="K2189" s="85">
        <v>1</v>
      </c>
      <c r="L2189" s="93"/>
    </row>
    <row r="2190" spans="1:12" ht="15.75" customHeight="1">
      <c r="A2190" s="75">
        <v>2187</v>
      </c>
      <c r="B2190" s="94" t="s">
        <v>2444</v>
      </c>
      <c r="C2190" s="95" t="s">
        <v>5182</v>
      </c>
      <c r="D2190" s="96" t="s">
        <v>5183</v>
      </c>
      <c r="E2190" s="149"/>
      <c r="F2190" s="149"/>
      <c r="G2190" s="98" t="s">
        <v>4536</v>
      </c>
      <c r="H2190" s="98" t="s">
        <v>4537</v>
      </c>
      <c r="I2190" s="99" t="s">
        <v>10916</v>
      </c>
      <c r="J2190" s="100">
        <v>45148</v>
      </c>
      <c r="K2190" s="94">
        <v>1</v>
      </c>
      <c r="L2190" s="116"/>
    </row>
    <row r="2191" spans="1:12" ht="15.75" customHeight="1">
      <c r="A2191" s="84">
        <v>2188</v>
      </c>
      <c r="B2191" s="85" t="s">
        <v>2444</v>
      </c>
      <c r="C2191" s="86" t="s">
        <v>6021</v>
      </c>
      <c r="D2191" s="87" t="s">
        <v>6022</v>
      </c>
      <c r="E2191" s="88"/>
      <c r="F2191" s="88"/>
      <c r="G2191" s="89" t="s">
        <v>4536</v>
      </c>
      <c r="H2191" s="89" t="s">
        <v>4537</v>
      </c>
      <c r="I2191" s="90">
        <v>8800029542023</v>
      </c>
      <c r="J2191" s="91">
        <v>45167</v>
      </c>
      <c r="K2191" s="92">
        <v>1</v>
      </c>
      <c r="L2191" s="93"/>
    </row>
    <row r="2192" spans="1:12" ht="15.75" customHeight="1">
      <c r="A2192" s="75">
        <v>2189</v>
      </c>
      <c r="B2192" s="94" t="s">
        <v>2444</v>
      </c>
      <c r="C2192" s="95" t="s">
        <v>6979</v>
      </c>
      <c r="D2192" s="96" t="s">
        <v>6980</v>
      </c>
      <c r="E2192" s="97"/>
      <c r="F2192" s="97"/>
      <c r="G2192" s="98" t="s">
        <v>4536</v>
      </c>
      <c r="H2192" s="98" t="s">
        <v>4537</v>
      </c>
      <c r="I2192" s="103">
        <v>8800037732023</v>
      </c>
      <c r="J2192" s="100">
        <v>45190</v>
      </c>
      <c r="K2192" s="82">
        <v>1</v>
      </c>
      <c r="L2192" s="116"/>
    </row>
    <row r="2193" spans="1:12" ht="15.75" customHeight="1">
      <c r="A2193" s="84">
        <v>2190</v>
      </c>
      <c r="B2193" s="85" t="s">
        <v>2444</v>
      </c>
      <c r="C2193" s="86" t="s">
        <v>4114</v>
      </c>
      <c r="D2193" s="87" t="s">
        <v>4115</v>
      </c>
      <c r="E2193" s="88"/>
      <c r="F2193" s="88"/>
      <c r="G2193" s="89" t="s">
        <v>3963</v>
      </c>
      <c r="H2193" s="89" t="s">
        <v>3964</v>
      </c>
      <c r="I2193" s="90">
        <v>8800016062023</v>
      </c>
      <c r="J2193" s="91">
        <v>45134</v>
      </c>
      <c r="K2193" s="92">
        <v>1</v>
      </c>
      <c r="L2193" s="93"/>
    </row>
    <row r="2194" spans="1:12" ht="15.75" customHeight="1">
      <c r="A2194" s="75">
        <v>2191</v>
      </c>
      <c r="B2194" s="94" t="s">
        <v>2444</v>
      </c>
      <c r="C2194" s="95" t="s">
        <v>6542</v>
      </c>
      <c r="D2194" s="96" t="s">
        <v>6543</v>
      </c>
      <c r="E2194" s="97"/>
      <c r="F2194" s="97"/>
      <c r="G2194" s="98" t="s">
        <v>4536</v>
      </c>
      <c r="H2194" s="98" t="s">
        <v>4537</v>
      </c>
      <c r="I2194" s="103">
        <v>8800033172023</v>
      </c>
      <c r="J2194" s="100">
        <v>45177</v>
      </c>
      <c r="K2194" s="82">
        <v>1</v>
      </c>
      <c r="L2194" s="116"/>
    </row>
    <row r="2195" spans="1:12" ht="15.75" customHeight="1">
      <c r="A2195" s="84">
        <v>2192</v>
      </c>
      <c r="B2195" s="85" t="s">
        <v>2444</v>
      </c>
      <c r="C2195" s="86" t="s">
        <v>6337</v>
      </c>
      <c r="D2195" s="87" t="s">
        <v>6338</v>
      </c>
      <c r="E2195" s="88"/>
      <c r="F2195" s="88"/>
      <c r="G2195" s="89" t="s">
        <v>5636</v>
      </c>
      <c r="H2195" s="89" t="s">
        <v>5637</v>
      </c>
      <c r="I2195" s="90">
        <v>8800031912023</v>
      </c>
      <c r="J2195" s="91">
        <v>45173</v>
      </c>
      <c r="K2195" s="92">
        <v>1</v>
      </c>
      <c r="L2195" s="93"/>
    </row>
    <row r="2196" spans="1:12" ht="15.75" customHeight="1">
      <c r="A2196" s="75">
        <v>2193</v>
      </c>
      <c r="B2196" s="94" t="s">
        <v>2444</v>
      </c>
      <c r="C2196" s="95" t="s">
        <v>6675</v>
      </c>
      <c r="D2196" s="96" t="s">
        <v>6676</v>
      </c>
      <c r="E2196" s="97"/>
      <c r="F2196" s="97"/>
      <c r="G2196" s="98" t="s">
        <v>6677</v>
      </c>
      <c r="H2196" s="98" t="s">
        <v>3571</v>
      </c>
      <c r="I2196" s="103">
        <v>8800034822023</v>
      </c>
      <c r="J2196" s="100">
        <v>45181</v>
      </c>
      <c r="K2196" s="82">
        <v>1</v>
      </c>
      <c r="L2196" s="116"/>
    </row>
    <row r="2197" spans="1:12" ht="15.75" customHeight="1">
      <c r="A2197" s="84">
        <v>2194</v>
      </c>
      <c r="B2197" s="85" t="s">
        <v>2444</v>
      </c>
      <c r="C2197" s="86" t="s">
        <v>6835</v>
      </c>
      <c r="D2197" s="87" t="s">
        <v>6836</v>
      </c>
      <c r="E2197" s="88"/>
      <c r="F2197" s="88"/>
      <c r="G2197" s="89" t="s">
        <v>4536</v>
      </c>
      <c r="H2197" s="89" t="s">
        <v>4537</v>
      </c>
      <c r="I2197" s="104" t="s">
        <v>10917</v>
      </c>
      <c r="J2197" s="91">
        <v>45187</v>
      </c>
      <c r="K2197" s="85">
        <v>1</v>
      </c>
      <c r="L2197" s="93"/>
    </row>
    <row r="2198" spans="1:12" ht="15.75" customHeight="1">
      <c r="A2198" s="75">
        <v>2195</v>
      </c>
      <c r="B2198" s="94" t="s">
        <v>2444</v>
      </c>
      <c r="C2198" s="95" t="s">
        <v>4534</v>
      </c>
      <c r="D2198" s="96" t="s">
        <v>4535</v>
      </c>
      <c r="E2198" s="149"/>
      <c r="F2198" s="149"/>
      <c r="G2198" s="98" t="s">
        <v>4536</v>
      </c>
      <c r="H2198" s="98" t="s">
        <v>4537</v>
      </c>
      <c r="I2198" s="99" t="s">
        <v>10918</v>
      </c>
      <c r="J2198" s="100">
        <v>45139</v>
      </c>
      <c r="K2198" s="94">
        <v>1</v>
      </c>
      <c r="L2198" s="116"/>
    </row>
    <row r="2199" spans="1:12" ht="15.75" customHeight="1">
      <c r="A2199" s="84">
        <v>2196</v>
      </c>
      <c r="B2199" s="85" t="s">
        <v>2444</v>
      </c>
      <c r="C2199" s="86" t="s">
        <v>6339</v>
      </c>
      <c r="D2199" s="87" t="s">
        <v>6340</v>
      </c>
      <c r="E2199" s="88"/>
      <c r="F2199" s="88"/>
      <c r="G2199" s="89" t="s">
        <v>3963</v>
      </c>
      <c r="H2199" s="89" t="s">
        <v>3964</v>
      </c>
      <c r="I2199" s="90">
        <v>8800031902023</v>
      </c>
      <c r="J2199" s="91">
        <v>45173</v>
      </c>
      <c r="K2199" s="92">
        <v>1</v>
      </c>
      <c r="L2199" s="93"/>
    </row>
    <row r="2200" spans="1:12" ht="15.75" customHeight="1">
      <c r="A2200" s="75">
        <v>2197</v>
      </c>
      <c r="B2200" s="94" t="s">
        <v>2444</v>
      </c>
      <c r="C2200" s="95" t="s">
        <v>7553</v>
      </c>
      <c r="D2200" s="96" t="s">
        <v>7554</v>
      </c>
      <c r="E2200" s="97"/>
      <c r="F2200" s="97"/>
      <c r="G2200" s="98" t="s">
        <v>7450</v>
      </c>
      <c r="H2200" s="98" t="s">
        <v>4537</v>
      </c>
      <c r="I2200" s="103">
        <v>8800042442023</v>
      </c>
      <c r="J2200" s="100">
        <v>45206</v>
      </c>
      <c r="K2200" s="82">
        <v>1</v>
      </c>
      <c r="L2200" s="116"/>
    </row>
    <row r="2201" spans="1:12" ht="15.75" customHeight="1">
      <c r="A2201" s="84">
        <v>2198</v>
      </c>
      <c r="B2201" s="85" t="s">
        <v>2444</v>
      </c>
      <c r="C2201" s="86" t="s">
        <v>7547</v>
      </c>
      <c r="D2201" s="87" t="s">
        <v>7548</v>
      </c>
      <c r="E2201" s="88"/>
      <c r="F2201" s="88"/>
      <c r="G2201" s="89" t="s">
        <v>7450</v>
      </c>
      <c r="H2201" s="89" t="s">
        <v>4537</v>
      </c>
      <c r="I2201" s="90">
        <v>8800042192023</v>
      </c>
      <c r="J2201" s="91">
        <v>45205</v>
      </c>
      <c r="K2201" s="92">
        <v>1</v>
      </c>
      <c r="L2201" s="93"/>
    </row>
    <row r="2202" spans="1:12" ht="15.75" customHeight="1">
      <c r="A2202" s="75">
        <v>2199</v>
      </c>
      <c r="B2202" s="94" t="s">
        <v>2444</v>
      </c>
      <c r="C2202" s="95" t="s">
        <v>7405</v>
      </c>
      <c r="D2202" s="96" t="s">
        <v>7406</v>
      </c>
      <c r="E2202" s="97"/>
      <c r="F2202" s="97"/>
      <c r="G2202" s="98" t="s">
        <v>7407</v>
      </c>
      <c r="H2202" s="98" t="s">
        <v>3571</v>
      </c>
      <c r="I2202" s="103">
        <v>8800041442023</v>
      </c>
      <c r="J2202" s="100">
        <v>45202</v>
      </c>
      <c r="K2202" s="82">
        <v>1</v>
      </c>
      <c r="L2202" s="116"/>
    </row>
    <row r="2203" spans="1:12" ht="15.75" customHeight="1">
      <c r="A2203" s="84">
        <v>2200</v>
      </c>
      <c r="B2203" s="85" t="s">
        <v>2444</v>
      </c>
      <c r="C2203" s="86" t="s">
        <v>6895</v>
      </c>
      <c r="D2203" s="87" t="s">
        <v>6896</v>
      </c>
      <c r="E2203" s="88"/>
      <c r="F2203" s="88"/>
      <c r="G2203" s="89" t="s">
        <v>6897</v>
      </c>
      <c r="H2203" s="89" t="s">
        <v>3571</v>
      </c>
      <c r="I2203" s="90">
        <v>8800036952023</v>
      </c>
      <c r="J2203" s="91">
        <v>45188</v>
      </c>
      <c r="K2203" s="92">
        <v>1</v>
      </c>
      <c r="L2203" s="93"/>
    </row>
    <row r="2204" spans="1:12" ht="15.75" customHeight="1">
      <c r="A2204" s="75">
        <v>2201</v>
      </c>
      <c r="B2204" s="94" t="s">
        <v>2444</v>
      </c>
      <c r="C2204" s="95" t="s">
        <v>7408</v>
      </c>
      <c r="D2204" s="96" t="s">
        <v>7409</v>
      </c>
      <c r="E2204" s="97"/>
      <c r="F2204" s="97"/>
      <c r="G2204" s="98" t="s">
        <v>4536</v>
      </c>
      <c r="H2204" s="98" t="s">
        <v>4537</v>
      </c>
      <c r="I2204" s="103">
        <v>8800041012023</v>
      </c>
      <c r="J2204" s="100">
        <v>45202</v>
      </c>
      <c r="K2204" s="82">
        <v>1</v>
      </c>
      <c r="L2204" s="116"/>
    </row>
    <row r="2205" spans="1:12" ht="15.75" customHeight="1">
      <c r="A2205" s="84">
        <v>2202</v>
      </c>
      <c r="B2205" s="85" t="s">
        <v>2444</v>
      </c>
      <c r="C2205" s="86" t="s">
        <v>7402</v>
      </c>
      <c r="D2205" s="87" t="s">
        <v>7403</v>
      </c>
      <c r="E2205" s="88"/>
      <c r="F2205" s="88"/>
      <c r="G2205" s="89" t="s">
        <v>7404</v>
      </c>
      <c r="H2205" s="89" t="s">
        <v>3571</v>
      </c>
      <c r="I2205" s="104" t="s">
        <v>10919</v>
      </c>
      <c r="J2205" s="91">
        <v>45202</v>
      </c>
      <c r="K2205" s="85">
        <v>1</v>
      </c>
      <c r="L2205" s="93"/>
    </row>
    <row r="2206" spans="1:12" ht="15.75" customHeight="1">
      <c r="A2206" s="75">
        <v>2203</v>
      </c>
      <c r="B2206" s="94" t="s">
        <v>2444</v>
      </c>
      <c r="C2206" s="95" t="s">
        <v>7453</v>
      </c>
      <c r="D2206" s="96" t="s">
        <v>7454</v>
      </c>
      <c r="E2206" s="149"/>
      <c r="F2206" s="149"/>
      <c r="G2206" s="98" t="s">
        <v>7450</v>
      </c>
      <c r="H2206" s="98" t="s">
        <v>4537</v>
      </c>
      <c r="I2206" s="99" t="s">
        <v>10920</v>
      </c>
      <c r="J2206" s="100">
        <v>45203</v>
      </c>
      <c r="K2206" s="94">
        <v>1</v>
      </c>
      <c r="L2206" s="116"/>
    </row>
    <row r="2207" spans="1:12" ht="15.75" customHeight="1">
      <c r="A2207" s="84">
        <v>2204</v>
      </c>
      <c r="B2207" s="85" t="s">
        <v>2444</v>
      </c>
      <c r="C2207" s="86" t="s">
        <v>7399</v>
      </c>
      <c r="D2207" s="87" t="s">
        <v>7400</v>
      </c>
      <c r="E2207" s="88"/>
      <c r="F2207" s="88"/>
      <c r="G2207" s="89" t="s">
        <v>7401</v>
      </c>
      <c r="H2207" s="89" t="s">
        <v>3571</v>
      </c>
      <c r="I2207" s="90">
        <v>8800041452023</v>
      </c>
      <c r="J2207" s="91">
        <v>45202</v>
      </c>
      <c r="K2207" s="92">
        <v>1</v>
      </c>
      <c r="L2207" s="93"/>
    </row>
    <row r="2208" spans="1:12" ht="15.75" customHeight="1">
      <c r="A2208" s="75">
        <v>2205</v>
      </c>
      <c r="B2208" s="94" t="s">
        <v>2444</v>
      </c>
      <c r="C2208" s="95" t="s">
        <v>7455</v>
      </c>
      <c r="D2208" s="96" t="s">
        <v>7456</v>
      </c>
      <c r="E2208" s="97"/>
      <c r="F2208" s="97"/>
      <c r="G2208" s="98" t="s">
        <v>7450</v>
      </c>
      <c r="H2208" s="98" t="s">
        <v>4537</v>
      </c>
      <c r="I2208" s="103">
        <v>8800041862023</v>
      </c>
      <c r="J2208" s="100">
        <v>45203</v>
      </c>
      <c r="K2208" s="82">
        <v>1</v>
      </c>
      <c r="L2208" s="116"/>
    </row>
    <row r="2209" spans="1:12" ht="15.75" customHeight="1">
      <c r="A2209" s="84">
        <v>2206</v>
      </c>
      <c r="B2209" s="85" t="s">
        <v>2444</v>
      </c>
      <c r="C2209" s="86" t="s">
        <v>7549</v>
      </c>
      <c r="D2209" s="87" t="s">
        <v>7550</v>
      </c>
      <c r="E2209" s="88"/>
      <c r="F2209" s="88"/>
      <c r="G2209" s="89" t="s">
        <v>7450</v>
      </c>
      <c r="H2209" s="89" t="s">
        <v>4537</v>
      </c>
      <c r="I2209" s="90">
        <v>8800042212023</v>
      </c>
      <c r="J2209" s="91">
        <v>45205</v>
      </c>
      <c r="K2209" s="92">
        <v>1</v>
      </c>
      <c r="L2209" s="93"/>
    </row>
    <row r="2210" spans="1:12" ht="15.75" customHeight="1">
      <c r="A2210" s="75">
        <v>2207</v>
      </c>
      <c r="B2210" s="94" t="s">
        <v>2444</v>
      </c>
      <c r="C2210" s="95" t="s">
        <v>7614</v>
      </c>
      <c r="D2210" s="96" t="s">
        <v>7615</v>
      </c>
      <c r="E2210" s="97"/>
      <c r="F2210" s="97"/>
      <c r="G2210" s="98" t="s">
        <v>7450</v>
      </c>
      <c r="H2210" s="98" t="s">
        <v>4537</v>
      </c>
      <c r="I2210" s="103">
        <v>8800042862023</v>
      </c>
      <c r="J2210" s="100">
        <v>45209</v>
      </c>
      <c r="K2210" s="82">
        <v>1</v>
      </c>
      <c r="L2210" s="116"/>
    </row>
    <row r="2211" spans="1:12" ht="15.75" customHeight="1">
      <c r="A2211" s="84">
        <v>2208</v>
      </c>
      <c r="B2211" s="85" t="s">
        <v>2444</v>
      </c>
      <c r="C2211" s="86" t="s">
        <v>7776</v>
      </c>
      <c r="D2211" s="87" t="s">
        <v>7777</v>
      </c>
      <c r="E2211" s="88"/>
      <c r="F2211" s="88"/>
      <c r="G2211" s="89" t="s">
        <v>7450</v>
      </c>
      <c r="H2211" s="89" t="s">
        <v>4537</v>
      </c>
      <c r="I2211" s="90">
        <v>8800044742023</v>
      </c>
      <c r="J2211" s="91">
        <v>45223</v>
      </c>
      <c r="K2211" s="92">
        <v>1</v>
      </c>
      <c r="L2211" s="93"/>
    </row>
    <row r="2212" spans="1:12" ht="15.75" customHeight="1">
      <c r="A2212" s="75">
        <v>2209</v>
      </c>
      <c r="B2212" s="94" t="s">
        <v>2444</v>
      </c>
      <c r="C2212" s="95" t="s">
        <v>7035</v>
      </c>
      <c r="D2212" s="96" t="s">
        <v>7036</v>
      </c>
      <c r="E2212" s="97"/>
      <c r="F2212" s="97"/>
      <c r="G2212" s="98" t="s">
        <v>7037</v>
      </c>
      <c r="H2212" s="98" t="s">
        <v>3571</v>
      </c>
      <c r="I2212" s="103">
        <v>8800038432023</v>
      </c>
      <c r="J2212" s="100">
        <v>45194</v>
      </c>
      <c r="K2212" s="82">
        <v>1</v>
      </c>
      <c r="L2212" s="116"/>
    </row>
    <row r="2213" spans="1:12" ht="15.75" customHeight="1">
      <c r="A2213" s="84">
        <v>2210</v>
      </c>
      <c r="B2213" s="85" t="s">
        <v>2444</v>
      </c>
      <c r="C2213" s="86" t="s">
        <v>7312</v>
      </c>
      <c r="D2213" s="87" t="s">
        <v>7313</v>
      </c>
      <c r="E2213" s="88"/>
      <c r="F2213" s="88"/>
      <c r="G2213" s="89" t="s">
        <v>4536</v>
      </c>
      <c r="H2213" s="89" t="s">
        <v>4537</v>
      </c>
      <c r="I2213" s="104" t="s">
        <v>10921</v>
      </c>
      <c r="J2213" s="91">
        <v>45201</v>
      </c>
      <c r="K2213" s="85">
        <v>1</v>
      </c>
      <c r="L2213" s="93"/>
    </row>
    <row r="2214" spans="1:12" ht="15.75" customHeight="1">
      <c r="A2214" s="75">
        <v>2211</v>
      </c>
      <c r="B2214" s="94" t="s">
        <v>2444</v>
      </c>
      <c r="C2214" s="95" t="s">
        <v>7309</v>
      </c>
      <c r="D2214" s="96" t="s">
        <v>7310</v>
      </c>
      <c r="E2214" s="149"/>
      <c r="F2214" s="149"/>
      <c r="G2214" s="98" t="s">
        <v>7311</v>
      </c>
      <c r="H2214" s="98" t="s">
        <v>3571</v>
      </c>
      <c r="I2214" s="99" t="s">
        <v>10922</v>
      </c>
      <c r="J2214" s="100">
        <v>45201</v>
      </c>
      <c r="K2214" s="94">
        <v>1</v>
      </c>
      <c r="L2214" s="116"/>
    </row>
    <row r="2215" spans="1:12" ht="15.75" customHeight="1">
      <c r="A2215" s="84">
        <v>2212</v>
      </c>
      <c r="B2215" s="85" t="s">
        <v>2444</v>
      </c>
      <c r="C2215" s="86" t="s">
        <v>7448</v>
      </c>
      <c r="D2215" s="87" t="s">
        <v>7449</v>
      </c>
      <c r="E2215" s="88"/>
      <c r="F2215" s="88"/>
      <c r="G2215" s="89" t="s">
        <v>7450</v>
      </c>
      <c r="H2215" s="89" t="s">
        <v>4537</v>
      </c>
      <c r="I2215" s="90">
        <v>8800041832023</v>
      </c>
      <c r="J2215" s="91">
        <v>45203</v>
      </c>
      <c r="K2215" s="92">
        <v>1</v>
      </c>
      <c r="L2215" s="93"/>
    </row>
    <row r="2216" spans="1:12" ht="15.75" customHeight="1">
      <c r="A2216" s="75">
        <v>2213</v>
      </c>
      <c r="B2216" s="94" t="s">
        <v>2444</v>
      </c>
      <c r="C2216" s="95" t="s">
        <v>7512</v>
      </c>
      <c r="D2216" s="96" t="s">
        <v>7513</v>
      </c>
      <c r="E2216" s="97"/>
      <c r="F2216" s="97"/>
      <c r="G2216" s="98" t="s">
        <v>7450</v>
      </c>
      <c r="H2216" s="98" t="s">
        <v>4537</v>
      </c>
      <c r="I2216" s="103">
        <v>8800042162023</v>
      </c>
      <c r="J2216" s="100">
        <v>45204</v>
      </c>
      <c r="K2216" s="82">
        <v>1</v>
      </c>
      <c r="L2216" s="116"/>
    </row>
    <row r="2217" spans="1:12" ht="15.75" customHeight="1">
      <c r="A2217" s="84">
        <v>2214</v>
      </c>
      <c r="B2217" s="85" t="s">
        <v>2444</v>
      </c>
      <c r="C2217" s="86" t="s">
        <v>7451</v>
      </c>
      <c r="D2217" s="87" t="s">
        <v>7452</v>
      </c>
      <c r="E2217" s="88"/>
      <c r="F2217" s="88"/>
      <c r="G2217" s="89" t="s">
        <v>7450</v>
      </c>
      <c r="H2217" s="89" t="s">
        <v>4537</v>
      </c>
      <c r="I2217" s="90">
        <v>8800041842023</v>
      </c>
      <c r="J2217" s="91">
        <v>45203</v>
      </c>
      <c r="K2217" s="92">
        <v>1</v>
      </c>
      <c r="L2217" s="93"/>
    </row>
    <row r="2218" spans="1:12" ht="15.75" customHeight="1">
      <c r="A2218" s="75">
        <v>2215</v>
      </c>
      <c r="B2218" s="94" t="s">
        <v>2444</v>
      </c>
      <c r="C2218" s="95" t="s">
        <v>7551</v>
      </c>
      <c r="D2218" s="96" t="s">
        <v>7552</v>
      </c>
      <c r="E2218" s="97"/>
      <c r="F2218" s="97"/>
      <c r="G2218" s="98" t="s">
        <v>7450</v>
      </c>
      <c r="H2218" s="98" t="s">
        <v>4537</v>
      </c>
      <c r="I2218" s="103">
        <v>8800042222023</v>
      </c>
      <c r="J2218" s="100">
        <v>45205</v>
      </c>
      <c r="K2218" s="82">
        <v>1</v>
      </c>
      <c r="L2218" s="116"/>
    </row>
    <row r="2219" spans="1:12" ht="15.75" customHeight="1">
      <c r="A2219" s="84">
        <v>2216</v>
      </c>
      <c r="B2219" s="85" t="s">
        <v>2444</v>
      </c>
      <c r="C2219" s="86" t="s">
        <v>7510</v>
      </c>
      <c r="D2219" s="87" t="s">
        <v>7511</v>
      </c>
      <c r="E2219" s="88"/>
      <c r="F2219" s="88"/>
      <c r="G2219" s="89" t="s">
        <v>7450</v>
      </c>
      <c r="H2219" s="89" t="s">
        <v>4537</v>
      </c>
      <c r="I2219" s="90">
        <v>8800042152023</v>
      </c>
      <c r="J2219" s="91">
        <v>45204</v>
      </c>
      <c r="K2219" s="92">
        <v>1</v>
      </c>
      <c r="L2219" s="93"/>
    </row>
    <row r="2220" spans="1:12" ht="15.75" customHeight="1">
      <c r="A2220" s="75">
        <v>2217</v>
      </c>
      <c r="B2220" s="94" t="s">
        <v>2444</v>
      </c>
      <c r="C2220" s="95" t="s">
        <v>7266</v>
      </c>
      <c r="D2220" s="96" t="s">
        <v>7267</v>
      </c>
      <c r="E2220" s="97"/>
      <c r="F2220" s="97"/>
      <c r="G2220" s="98" t="s">
        <v>5217</v>
      </c>
      <c r="H2220" s="98" t="s">
        <v>2633</v>
      </c>
      <c r="I2220" s="103">
        <v>8800040152023</v>
      </c>
      <c r="J2220" s="100">
        <v>45198</v>
      </c>
      <c r="K2220" s="82">
        <v>1</v>
      </c>
      <c r="L2220" s="116"/>
    </row>
    <row r="2221" spans="1:12" ht="15.75" customHeight="1">
      <c r="A2221" s="84">
        <v>2218</v>
      </c>
      <c r="B2221" s="85" t="s">
        <v>2444</v>
      </c>
      <c r="C2221" s="86" t="s">
        <v>3839</v>
      </c>
      <c r="D2221" s="87" t="s">
        <v>3838</v>
      </c>
      <c r="E2221" s="88"/>
      <c r="F2221" s="88"/>
      <c r="G2221" s="89" t="s">
        <v>3205</v>
      </c>
      <c r="H2221" s="89" t="s">
        <v>3206</v>
      </c>
      <c r="I2221" s="104" t="s">
        <v>10923</v>
      </c>
      <c r="J2221" s="91">
        <v>45131</v>
      </c>
      <c r="K2221" s="85">
        <v>1</v>
      </c>
      <c r="L2221" s="93"/>
    </row>
    <row r="2222" spans="1:12" ht="15.75" customHeight="1">
      <c r="A2222" s="75">
        <v>2219</v>
      </c>
      <c r="B2222" s="94" t="s">
        <v>2444</v>
      </c>
      <c r="C2222" s="95" t="s">
        <v>5495</v>
      </c>
      <c r="D2222" s="96" t="s">
        <v>5496</v>
      </c>
      <c r="E2222" s="149"/>
      <c r="F2222" s="149"/>
      <c r="G2222" s="98" t="s">
        <v>3570</v>
      </c>
      <c r="H2222" s="98" t="s">
        <v>5492</v>
      </c>
      <c r="I2222" s="99" t="s">
        <v>10924</v>
      </c>
      <c r="J2222" s="100">
        <v>45154</v>
      </c>
      <c r="K2222" s="94">
        <v>1</v>
      </c>
      <c r="L2222" s="116"/>
    </row>
    <row r="2223" spans="1:12" ht="15.75" customHeight="1">
      <c r="A2223" s="84">
        <v>2220</v>
      </c>
      <c r="B2223" s="85" t="s">
        <v>2444</v>
      </c>
      <c r="C2223" s="86" t="s">
        <v>4679</v>
      </c>
      <c r="D2223" s="87" t="s">
        <v>4680</v>
      </c>
      <c r="E2223" s="88"/>
      <c r="F2223" s="88"/>
      <c r="G2223" s="89" t="s">
        <v>4536</v>
      </c>
      <c r="H2223" s="89" t="s">
        <v>4537</v>
      </c>
      <c r="I2223" s="90">
        <v>8800019232023</v>
      </c>
      <c r="J2223" s="91">
        <v>45140</v>
      </c>
      <c r="K2223" s="92">
        <v>1</v>
      </c>
      <c r="L2223" s="93"/>
    </row>
    <row r="2224" spans="1:12" ht="15.75" customHeight="1">
      <c r="A2224" s="75">
        <v>2221</v>
      </c>
      <c r="B2224" s="94" t="s">
        <v>2444</v>
      </c>
      <c r="C2224" s="95" t="s">
        <v>3634</v>
      </c>
      <c r="D2224" s="96" t="s">
        <v>3204</v>
      </c>
      <c r="E2224" s="97"/>
      <c r="F2224" s="97"/>
      <c r="G2224" s="98" t="s">
        <v>3205</v>
      </c>
      <c r="H2224" s="98" t="s">
        <v>3206</v>
      </c>
      <c r="I2224" s="103">
        <v>8800012512023</v>
      </c>
      <c r="J2224" s="100">
        <v>45127</v>
      </c>
      <c r="K2224" s="82">
        <v>1</v>
      </c>
      <c r="L2224" s="116"/>
    </row>
    <row r="2225" spans="1:12" ht="15.75" customHeight="1">
      <c r="A2225" s="84">
        <v>2222</v>
      </c>
      <c r="B2225" s="85" t="s">
        <v>2444</v>
      </c>
      <c r="C2225" s="86" t="s">
        <v>5634</v>
      </c>
      <c r="D2225" s="87" t="s">
        <v>5635</v>
      </c>
      <c r="E2225" s="88"/>
      <c r="F2225" s="88"/>
      <c r="G2225" s="89" t="s">
        <v>5636</v>
      </c>
      <c r="H2225" s="89" t="s">
        <v>5637</v>
      </c>
      <c r="I2225" s="90">
        <v>8800026302023</v>
      </c>
      <c r="J2225" s="91">
        <v>45156</v>
      </c>
      <c r="K2225" s="92">
        <v>1</v>
      </c>
      <c r="L2225" s="93"/>
    </row>
    <row r="2226" spans="1:12" ht="15.75" customHeight="1">
      <c r="A2226" s="75">
        <v>2223</v>
      </c>
      <c r="B2226" s="94" t="s">
        <v>2444</v>
      </c>
      <c r="C2226" s="95" t="s">
        <v>5184</v>
      </c>
      <c r="D2226" s="96" t="s">
        <v>5185</v>
      </c>
      <c r="E2226" s="97"/>
      <c r="F2226" s="97"/>
      <c r="G2226" s="98" t="s">
        <v>4536</v>
      </c>
      <c r="H2226" s="98" t="s">
        <v>4537</v>
      </c>
      <c r="I2226" s="103">
        <v>8800022832023</v>
      </c>
      <c r="J2226" s="100">
        <v>45148</v>
      </c>
      <c r="K2226" s="82">
        <v>1</v>
      </c>
      <c r="L2226" s="116"/>
    </row>
    <row r="2227" spans="1:12" ht="15.75" customHeight="1">
      <c r="A2227" s="84">
        <v>2224</v>
      </c>
      <c r="B2227" s="85" t="s">
        <v>2444</v>
      </c>
      <c r="C2227" s="86" t="s">
        <v>3471</v>
      </c>
      <c r="D2227" s="87" t="s">
        <v>3472</v>
      </c>
      <c r="E2227" s="88"/>
      <c r="F2227" s="88"/>
      <c r="G2227" s="89" t="s">
        <v>3205</v>
      </c>
      <c r="H2227" s="89" t="s">
        <v>3206</v>
      </c>
      <c r="I2227" s="90">
        <v>8800011362023</v>
      </c>
      <c r="J2227" s="91">
        <v>45125</v>
      </c>
      <c r="K2227" s="92">
        <v>1</v>
      </c>
      <c r="L2227" s="93"/>
    </row>
    <row r="2228" spans="1:12" ht="15.75" customHeight="1">
      <c r="A2228" s="75">
        <v>2225</v>
      </c>
      <c r="B2228" s="94" t="s">
        <v>2444</v>
      </c>
      <c r="C2228" s="95" t="s">
        <v>3470</v>
      </c>
      <c r="D2228" s="96" t="s">
        <v>3469</v>
      </c>
      <c r="E2228" s="97"/>
      <c r="F2228" s="97"/>
      <c r="G2228" s="98" t="s">
        <v>3205</v>
      </c>
      <c r="H2228" s="98" t="s">
        <v>3206</v>
      </c>
      <c r="I2228" s="103">
        <v>8800011222023</v>
      </c>
      <c r="J2228" s="100">
        <v>45125</v>
      </c>
      <c r="K2228" s="82">
        <v>1</v>
      </c>
      <c r="L2228" s="116"/>
    </row>
    <row r="2229" spans="1:12" ht="15.75" customHeight="1">
      <c r="A2229" s="84">
        <v>2226</v>
      </c>
      <c r="B2229" s="85" t="s">
        <v>2444</v>
      </c>
      <c r="C2229" s="86" t="s">
        <v>5504</v>
      </c>
      <c r="D2229" s="87" t="s">
        <v>5494</v>
      </c>
      <c r="E2229" s="88"/>
      <c r="F2229" s="88"/>
      <c r="G2229" s="89" t="s">
        <v>3570</v>
      </c>
      <c r="H2229" s="89" t="s">
        <v>5492</v>
      </c>
      <c r="I2229" s="104" t="s">
        <v>10925</v>
      </c>
      <c r="J2229" s="91">
        <v>45154</v>
      </c>
      <c r="K2229" s="85">
        <v>1</v>
      </c>
      <c r="L2229" s="93"/>
    </row>
    <row r="2230" spans="1:12" ht="15.75" customHeight="1">
      <c r="A2230" s="75">
        <v>2227</v>
      </c>
      <c r="B2230" s="94" t="s">
        <v>2444</v>
      </c>
      <c r="C2230" s="95" t="s">
        <v>5186</v>
      </c>
      <c r="D2230" s="96" t="s">
        <v>5187</v>
      </c>
      <c r="E2230" s="149"/>
      <c r="F2230" s="149"/>
      <c r="G2230" s="98" t="s">
        <v>4536</v>
      </c>
      <c r="H2230" s="98" t="s">
        <v>4537</v>
      </c>
      <c r="I2230" s="99" t="s">
        <v>10926</v>
      </c>
      <c r="J2230" s="100">
        <v>45148</v>
      </c>
      <c r="K2230" s="94">
        <v>1</v>
      </c>
      <c r="L2230" s="116"/>
    </row>
    <row r="2231" spans="1:12" ht="15.75" customHeight="1">
      <c r="A2231" s="84">
        <v>2228</v>
      </c>
      <c r="B2231" s="85" t="s">
        <v>2444</v>
      </c>
      <c r="C2231" s="86" t="s">
        <v>4112</v>
      </c>
      <c r="D2231" s="87" t="s">
        <v>4113</v>
      </c>
      <c r="E2231" s="88"/>
      <c r="F2231" s="88"/>
      <c r="G2231" s="89" t="s">
        <v>2600</v>
      </c>
      <c r="H2231" s="89" t="s">
        <v>4070</v>
      </c>
      <c r="I2231" s="90">
        <v>8800015612023</v>
      </c>
      <c r="J2231" s="91">
        <v>45134</v>
      </c>
      <c r="K2231" s="92">
        <v>1</v>
      </c>
      <c r="L2231" s="93"/>
    </row>
    <row r="2232" spans="1:12" ht="15.75" customHeight="1">
      <c r="A2232" s="75">
        <v>2229</v>
      </c>
      <c r="B2232" s="94" t="s">
        <v>2444</v>
      </c>
      <c r="C2232" s="95" t="s">
        <v>5490</v>
      </c>
      <c r="D2232" s="96" t="s">
        <v>5491</v>
      </c>
      <c r="E2232" s="97"/>
      <c r="F2232" s="97"/>
      <c r="G2232" s="98" t="s">
        <v>3570</v>
      </c>
      <c r="H2232" s="98" t="s">
        <v>5492</v>
      </c>
      <c r="I2232" s="103">
        <v>8800024952023</v>
      </c>
      <c r="J2232" s="100">
        <v>45154</v>
      </c>
      <c r="K2232" s="82">
        <v>1</v>
      </c>
      <c r="L2232" s="116"/>
    </row>
    <row r="2233" spans="1:12" ht="15.75" customHeight="1">
      <c r="A2233" s="84">
        <v>2230</v>
      </c>
      <c r="B2233" s="85" t="s">
        <v>2444</v>
      </c>
      <c r="C2233" s="86" t="s">
        <v>6063</v>
      </c>
      <c r="D2233" s="87" t="s">
        <v>6064</v>
      </c>
      <c r="E2233" s="88"/>
      <c r="F2233" s="88"/>
      <c r="G2233" s="89" t="s">
        <v>4536</v>
      </c>
      <c r="H2233" s="89" t="s">
        <v>4537</v>
      </c>
      <c r="I2233" s="90">
        <v>8800029962023</v>
      </c>
      <c r="J2233" s="91">
        <v>45168</v>
      </c>
      <c r="K2233" s="92">
        <v>1</v>
      </c>
      <c r="L2233" s="93"/>
    </row>
    <row r="2234" spans="1:12" ht="15.75" customHeight="1">
      <c r="A2234" s="75">
        <v>2231</v>
      </c>
      <c r="B2234" s="94" t="s">
        <v>2444</v>
      </c>
      <c r="C2234" s="95" t="s">
        <v>5218</v>
      </c>
      <c r="D2234" s="96" t="s">
        <v>5219</v>
      </c>
      <c r="E2234" s="97"/>
      <c r="F2234" s="97"/>
      <c r="G2234" s="98" t="s">
        <v>5217</v>
      </c>
      <c r="H2234" s="98" t="s">
        <v>2633</v>
      </c>
      <c r="I2234" s="103">
        <v>8800023432023</v>
      </c>
      <c r="J2234" s="100">
        <v>45149</v>
      </c>
      <c r="K2234" s="82">
        <v>1</v>
      </c>
      <c r="L2234" s="116"/>
    </row>
    <row r="2235" spans="1:12" ht="15.75" customHeight="1">
      <c r="A2235" s="84">
        <v>2232</v>
      </c>
      <c r="B2235" s="85" t="s">
        <v>2444</v>
      </c>
      <c r="C2235" s="86" t="s">
        <v>3960</v>
      </c>
      <c r="D2235" s="87" t="s">
        <v>3838</v>
      </c>
      <c r="E2235" s="88"/>
      <c r="F2235" s="88"/>
      <c r="G2235" s="89" t="s">
        <v>3205</v>
      </c>
      <c r="H2235" s="89" t="s">
        <v>3206</v>
      </c>
      <c r="I2235" s="90">
        <v>8800014712023</v>
      </c>
      <c r="J2235" s="91">
        <v>45132</v>
      </c>
      <c r="K2235" s="92">
        <v>1</v>
      </c>
      <c r="L2235" s="93"/>
    </row>
    <row r="2236" spans="1:12" ht="15.75" customHeight="1">
      <c r="A2236" s="75">
        <v>2233</v>
      </c>
      <c r="B2236" s="94" t="s">
        <v>2444</v>
      </c>
      <c r="C2236" s="95" t="s">
        <v>5940</v>
      </c>
      <c r="D2236" s="96" t="s">
        <v>5941</v>
      </c>
      <c r="E2236" s="97"/>
      <c r="F2236" s="97"/>
      <c r="G2236" s="98" t="s">
        <v>5636</v>
      </c>
      <c r="H2236" s="98" t="s">
        <v>5637</v>
      </c>
      <c r="I2236" s="103">
        <v>8800028782023</v>
      </c>
      <c r="J2236" s="100">
        <v>45163</v>
      </c>
      <c r="K2236" s="82">
        <v>1</v>
      </c>
      <c r="L2236" s="116"/>
    </row>
    <row r="2237" spans="1:12" ht="15.75" customHeight="1">
      <c r="A2237" s="84">
        <v>2234</v>
      </c>
      <c r="B2237" s="85" t="s">
        <v>2444</v>
      </c>
      <c r="C2237" s="86" t="s">
        <v>5938</v>
      </c>
      <c r="D2237" s="87" t="s">
        <v>5939</v>
      </c>
      <c r="E2237" s="88"/>
      <c r="F2237" s="88"/>
      <c r="G2237" s="89" t="s">
        <v>4536</v>
      </c>
      <c r="H2237" s="89" t="s">
        <v>4537</v>
      </c>
      <c r="I2237" s="104" t="s">
        <v>10927</v>
      </c>
      <c r="J2237" s="91">
        <v>45163</v>
      </c>
      <c r="K2237" s="85">
        <v>1</v>
      </c>
      <c r="L2237" s="93"/>
    </row>
    <row r="2238" spans="1:12" ht="15.75" customHeight="1">
      <c r="A2238" s="75">
        <v>2235</v>
      </c>
      <c r="B2238" s="94" t="s">
        <v>2444</v>
      </c>
      <c r="C2238" s="95" t="s">
        <v>5501</v>
      </c>
      <c r="D2238" s="96" t="s">
        <v>5494</v>
      </c>
      <c r="E2238" s="149"/>
      <c r="F2238" s="149"/>
      <c r="G2238" s="98" t="s">
        <v>3570</v>
      </c>
      <c r="H2238" s="98" t="s">
        <v>5492</v>
      </c>
      <c r="I2238" s="99" t="s">
        <v>10928</v>
      </c>
      <c r="J2238" s="100">
        <v>45154</v>
      </c>
      <c r="K2238" s="94">
        <v>1</v>
      </c>
      <c r="L2238" s="116"/>
    </row>
    <row r="2239" spans="1:12" ht="15.75" customHeight="1">
      <c r="A2239" s="84">
        <v>2236</v>
      </c>
      <c r="B2239" s="85" t="s">
        <v>2444</v>
      </c>
      <c r="C2239" s="86" t="s">
        <v>5503</v>
      </c>
      <c r="D2239" s="87" t="s">
        <v>5496</v>
      </c>
      <c r="E2239" s="88"/>
      <c r="F2239" s="88"/>
      <c r="G2239" s="89" t="s">
        <v>3570</v>
      </c>
      <c r="H2239" s="89" t="s">
        <v>5492</v>
      </c>
      <c r="I2239" s="90">
        <v>8800024942023</v>
      </c>
      <c r="J2239" s="91">
        <v>45154</v>
      </c>
      <c r="K2239" s="92">
        <v>1</v>
      </c>
      <c r="L2239" s="93"/>
    </row>
    <row r="2240" spans="1:12" ht="15.75" customHeight="1">
      <c r="A2240" s="75">
        <v>2237</v>
      </c>
      <c r="B2240" s="94" t="s">
        <v>2444</v>
      </c>
      <c r="C2240" s="95" t="s">
        <v>6455</v>
      </c>
      <c r="D2240" s="96" t="s">
        <v>6456</v>
      </c>
      <c r="E2240" s="97"/>
      <c r="F2240" s="97"/>
      <c r="G2240" s="98" t="s">
        <v>5217</v>
      </c>
      <c r="H2240" s="98" t="s">
        <v>2633</v>
      </c>
      <c r="I2240" s="103">
        <v>8800032402023</v>
      </c>
      <c r="J2240" s="100">
        <v>45175</v>
      </c>
      <c r="K2240" s="82">
        <v>1</v>
      </c>
      <c r="L2240" s="116"/>
    </row>
    <row r="2241" spans="1:12" ht="15.75" customHeight="1">
      <c r="A2241" s="84">
        <v>2238</v>
      </c>
      <c r="B2241" s="85" t="s">
        <v>2444</v>
      </c>
      <c r="C2241" s="86" t="s">
        <v>3961</v>
      </c>
      <c r="D2241" s="87" t="s">
        <v>3962</v>
      </c>
      <c r="E2241" s="88"/>
      <c r="F2241" s="88"/>
      <c r="G2241" s="89" t="s">
        <v>3963</v>
      </c>
      <c r="H2241" s="89" t="s">
        <v>3964</v>
      </c>
      <c r="I2241" s="90">
        <v>8800014522023</v>
      </c>
      <c r="J2241" s="91">
        <v>45132</v>
      </c>
      <c r="K2241" s="92">
        <v>1</v>
      </c>
      <c r="L2241" s="93"/>
    </row>
    <row r="2242" spans="1:12" ht="15.75" customHeight="1">
      <c r="A2242" s="75">
        <v>2239</v>
      </c>
      <c r="B2242" s="94" t="s">
        <v>2444</v>
      </c>
      <c r="C2242" s="95" t="s">
        <v>3837</v>
      </c>
      <c r="D2242" s="96" t="s">
        <v>3838</v>
      </c>
      <c r="E2242" s="97"/>
      <c r="F2242" s="97"/>
      <c r="G2242" s="98" t="s">
        <v>3205</v>
      </c>
      <c r="H2242" s="98" t="s">
        <v>3206</v>
      </c>
      <c r="I2242" s="103">
        <v>8800013842023</v>
      </c>
      <c r="J2242" s="100">
        <v>45131</v>
      </c>
      <c r="K2242" s="82">
        <v>1</v>
      </c>
      <c r="L2242" s="116"/>
    </row>
    <row r="2243" spans="1:12" ht="15.75" customHeight="1">
      <c r="A2243" s="84">
        <v>2240</v>
      </c>
      <c r="B2243" s="85" t="s">
        <v>2444</v>
      </c>
      <c r="C2243" s="86" t="s">
        <v>4243</v>
      </c>
      <c r="D2243" s="87" t="s">
        <v>4244</v>
      </c>
      <c r="E2243" s="88"/>
      <c r="F2243" s="88"/>
      <c r="G2243" s="89" t="s">
        <v>3570</v>
      </c>
      <c r="H2243" s="89" t="s">
        <v>3571</v>
      </c>
      <c r="I2243" s="90">
        <v>8800016242023</v>
      </c>
      <c r="J2243" s="91">
        <v>45135</v>
      </c>
      <c r="K2243" s="92">
        <v>1</v>
      </c>
      <c r="L2243" s="93"/>
    </row>
    <row r="2244" spans="1:12" ht="15.75" customHeight="1">
      <c r="A2244" s="75">
        <v>2241</v>
      </c>
      <c r="B2244" s="94" t="s">
        <v>2444</v>
      </c>
      <c r="C2244" s="95" t="s">
        <v>6341</v>
      </c>
      <c r="D2244" s="96" t="s">
        <v>6342</v>
      </c>
      <c r="E2244" s="97"/>
      <c r="F2244" s="97"/>
      <c r="G2244" s="98" t="s">
        <v>5891</v>
      </c>
      <c r="H2244" s="98" t="s">
        <v>3571</v>
      </c>
      <c r="I2244" s="103">
        <v>8800031552023</v>
      </c>
      <c r="J2244" s="100">
        <v>45173</v>
      </c>
      <c r="K2244" s="82">
        <v>1</v>
      </c>
      <c r="L2244" s="116"/>
    </row>
    <row r="2245" spans="1:12" ht="15.75" customHeight="1">
      <c r="A2245" s="84">
        <v>2242</v>
      </c>
      <c r="B2245" s="85" t="s">
        <v>2444</v>
      </c>
      <c r="C2245" s="86" t="s">
        <v>4676</v>
      </c>
      <c r="D2245" s="87" t="s">
        <v>4677</v>
      </c>
      <c r="E2245" s="88"/>
      <c r="F2245" s="88"/>
      <c r="G2245" s="89" t="s">
        <v>4678</v>
      </c>
      <c r="H2245" s="89" t="s">
        <v>3571</v>
      </c>
      <c r="I2245" s="104" t="s">
        <v>10929</v>
      </c>
      <c r="J2245" s="91">
        <v>45140</v>
      </c>
      <c r="K2245" s="85">
        <v>1</v>
      </c>
      <c r="L2245" s="93"/>
    </row>
    <row r="2246" spans="1:12" ht="15.75" customHeight="1">
      <c r="A2246" s="75">
        <v>2243</v>
      </c>
      <c r="B2246" s="94" t="s">
        <v>2465</v>
      </c>
      <c r="C2246" s="95" t="s">
        <v>3572</v>
      </c>
      <c r="D2246" s="96" t="s">
        <v>3573</v>
      </c>
      <c r="E2246" s="149"/>
      <c r="F2246" s="149"/>
      <c r="G2246" s="98" t="s">
        <v>3083</v>
      </c>
      <c r="H2246" s="98" t="s">
        <v>3084</v>
      </c>
      <c r="I2246" s="99" t="s">
        <v>10930</v>
      </c>
      <c r="J2246" s="100">
        <v>45126</v>
      </c>
      <c r="K2246" s="94">
        <v>1</v>
      </c>
      <c r="L2246" s="116"/>
    </row>
    <row r="2247" spans="1:12" ht="15.75" customHeight="1">
      <c r="A2247" s="84">
        <v>2244</v>
      </c>
      <c r="B2247" s="85" t="s">
        <v>2570</v>
      </c>
      <c r="C2247" s="86" t="s">
        <v>4847</v>
      </c>
      <c r="D2247" s="87" t="s">
        <v>4117</v>
      </c>
      <c r="E2247" s="88"/>
      <c r="F2247" s="88"/>
      <c r="G2247" s="89" t="s">
        <v>4848</v>
      </c>
      <c r="H2247" s="89" t="s">
        <v>2571</v>
      </c>
      <c r="I2247" s="90">
        <v>8800019992023</v>
      </c>
      <c r="J2247" s="91">
        <v>45141</v>
      </c>
      <c r="K2247" s="92">
        <v>1</v>
      </c>
      <c r="L2247" s="93"/>
    </row>
    <row r="2248" spans="1:12" ht="15.75" customHeight="1">
      <c r="A2248" s="75">
        <v>2245</v>
      </c>
      <c r="B2248" s="94" t="s">
        <v>2570</v>
      </c>
      <c r="C2248" s="95" t="s">
        <v>7410</v>
      </c>
      <c r="D2248" s="96" t="s">
        <v>7411</v>
      </c>
      <c r="E2248" s="97"/>
      <c r="F2248" s="97"/>
      <c r="G2248" s="98" t="s">
        <v>2571</v>
      </c>
      <c r="H2248" s="98" t="s">
        <v>2571</v>
      </c>
      <c r="I2248" s="103">
        <v>8800041102023</v>
      </c>
      <c r="J2248" s="100">
        <v>45202</v>
      </c>
      <c r="K2248" s="82">
        <v>1</v>
      </c>
      <c r="L2248" s="116"/>
    </row>
    <row r="2249" spans="1:12" ht="15.75" customHeight="1">
      <c r="A2249" s="84">
        <v>2246</v>
      </c>
      <c r="B2249" s="85" t="s">
        <v>2465</v>
      </c>
      <c r="C2249" s="86" t="s">
        <v>3081</v>
      </c>
      <c r="D2249" s="87" t="s">
        <v>3082</v>
      </c>
      <c r="E2249" s="88"/>
      <c r="F2249" s="88"/>
      <c r="G2249" s="89" t="s">
        <v>3083</v>
      </c>
      <c r="H2249" s="89" t="s">
        <v>3084</v>
      </c>
      <c r="I2249" s="90">
        <v>8800007092023</v>
      </c>
      <c r="J2249" s="91">
        <v>45103</v>
      </c>
      <c r="K2249" s="92">
        <v>1</v>
      </c>
      <c r="L2249" s="93"/>
    </row>
    <row r="2250" spans="1:12" ht="15.75" customHeight="1">
      <c r="A2250" s="75">
        <v>2247</v>
      </c>
      <c r="B2250" s="94" t="s">
        <v>2570</v>
      </c>
      <c r="C2250" s="95" t="s">
        <v>4116</v>
      </c>
      <c r="D2250" s="96" t="s">
        <v>4117</v>
      </c>
      <c r="E2250" s="97"/>
      <c r="F2250" s="97"/>
      <c r="G2250" s="98" t="s">
        <v>4118</v>
      </c>
      <c r="H2250" s="98" t="s">
        <v>2571</v>
      </c>
      <c r="I2250" s="103">
        <v>8800015852023</v>
      </c>
      <c r="J2250" s="100">
        <v>45134</v>
      </c>
      <c r="K2250" s="82">
        <v>1</v>
      </c>
      <c r="L2250" s="116"/>
    </row>
    <row r="2251" spans="1:12" ht="15.75" customHeight="1">
      <c r="A2251" s="84">
        <v>2249</v>
      </c>
      <c r="B2251" s="85" t="s">
        <v>2465</v>
      </c>
      <c r="C2251" s="86" t="s">
        <v>7314</v>
      </c>
      <c r="D2251" s="87" t="s">
        <v>7315</v>
      </c>
      <c r="E2251" s="88"/>
      <c r="F2251" s="88"/>
      <c r="G2251" s="89" t="s">
        <v>3121</v>
      </c>
      <c r="H2251" s="89" t="s">
        <v>3122</v>
      </c>
      <c r="I2251" s="90">
        <v>8800040522023</v>
      </c>
      <c r="J2251" s="91">
        <v>45201</v>
      </c>
      <c r="K2251" s="92">
        <v>1</v>
      </c>
      <c r="L2251" s="93"/>
    </row>
    <row r="2252" spans="1:12" ht="15.75" customHeight="1">
      <c r="A2252" s="75">
        <v>2250</v>
      </c>
      <c r="B2252" s="94" t="s">
        <v>2570</v>
      </c>
      <c r="C2252" s="95" t="s">
        <v>4545</v>
      </c>
      <c r="D2252" s="96" t="s">
        <v>4117</v>
      </c>
      <c r="E2252" s="97"/>
      <c r="F2252" s="97"/>
      <c r="G2252" s="98" t="s">
        <v>4546</v>
      </c>
      <c r="H2252" s="98" t="s">
        <v>2571</v>
      </c>
      <c r="I2252" s="103">
        <v>8800018162023</v>
      </c>
      <c r="J2252" s="100">
        <v>45139</v>
      </c>
      <c r="K2252" s="82">
        <v>1</v>
      </c>
      <c r="L2252" s="116"/>
    </row>
    <row r="2253" spans="1:12" ht="15.75" customHeight="1">
      <c r="A2253" s="84">
        <v>2251</v>
      </c>
      <c r="B2253" s="85" t="s">
        <v>2548</v>
      </c>
      <c r="C2253" s="86" t="s">
        <v>7856</v>
      </c>
      <c r="D2253" s="87">
        <v>5923282801</v>
      </c>
      <c r="E2253" s="88" t="s">
        <v>1</v>
      </c>
      <c r="F2253" s="88" t="s">
        <v>10931</v>
      </c>
      <c r="G2253" s="89" t="s">
        <v>10932</v>
      </c>
      <c r="H2253" s="89" t="s">
        <v>3996</v>
      </c>
      <c r="I2253" s="104" t="s">
        <v>10933</v>
      </c>
      <c r="J2253" s="91">
        <v>45226</v>
      </c>
      <c r="K2253" s="85">
        <v>1</v>
      </c>
      <c r="L2253" s="93">
        <v>2025</v>
      </c>
    </row>
    <row r="2254" spans="1:12" ht="15.75" customHeight="1">
      <c r="A2254" s="75">
        <v>2251</v>
      </c>
      <c r="B2254" s="94" t="s">
        <v>2548</v>
      </c>
      <c r="C2254" s="95" t="s">
        <v>7855</v>
      </c>
      <c r="D2254" s="96">
        <v>5923281201</v>
      </c>
      <c r="E2254" s="149" t="s">
        <v>9732</v>
      </c>
      <c r="F2254" s="149" t="s">
        <v>10934</v>
      </c>
      <c r="G2254" s="98" t="s">
        <v>10932</v>
      </c>
      <c r="H2254" s="98" t="s">
        <v>3996</v>
      </c>
      <c r="I2254" s="99" t="s">
        <v>10935</v>
      </c>
      <c r="J2254" s="100">
        <v>45226</v>
      </c>
      <c r="K2254" s="94">
        <v>1</v>
      </c>
      <c r="L2254" s="116">
        <v>2025</v>
      </c>
    </row>
    <row r="2255" spans="1:12" ht="15.75" customHeight="1">
      <c r="A2255" s="84">
        <v>2252</v>
      </c>
      <c r="B2255" s="85" t="s">
        <v>2548</v>
      </c>
      <c r="C2255" s="86" t="s">
        <v>7900</v>
      </c>
      <c r="D2255" s="87">
        <v>5920989101</v>
      </c>
      <c r="E2255" s="88" t="s">
        <v>9732</v>
      </c>
      <c r="F2255" s="88" t="s">
        <v>2551</v>
      </c>
      <c r="G2255" s="89" t="s">
        <v>10936</v>
      </c>
      <c r="H2255" s="89" t="s">
        <v>6117</v>
      </c>
      <c r="I2255" s="90">
        <v>8800045522023</v>
      </c>
      <c r="J2255" s="91">
        <v>45230</v>
      </c>
      <c r="K2255" s="92">
        <v>1</v>
      </c>
      <c r="L2255" s="93">
        <v>2025</v>
      </c>
    </row>
    <row r="2256" spans="1:12" ht="15.75" customHeight="1">
      <c r="A2256" s="75">
        <v>2253</v>
      </c>
      <c r="B2256" s="94" t="s">
        <v>2548</v>
      </c>
      <c r="C2256" s="95" t="s">
        <v>7899</v>
      </c>
      <c r="D2256" s="96">
        <v>5920981202</v>
      </c>
      <c r="E2256" s="97" t="s">
        <v>9732</v>
      </c>
      <c r="F2256" s="97" t="s">
        <v>2550</v>
      </c>
      <c r="G2256" s="98" t="s">
        <v>10936</v>
      </c>
      <c r="H2256" s="98" t="s">
        <v>6117</v>
      </c>
      <c r="I2256" s="103">
        <v>8800045512023</v>
      </c>
      <c r="J2256" s="100">
        <v>45230</v>
      </c>
      <c r="K2256" s="82">
        <v>1</v>
      </c>
      <c r="L2256" s="116">
        <v>2025</v>
      </c>
    </row>
    <row r="2257" spans="1:12" ht="15.75" customHeight="1">
      <c r="A2257" s="84">
        <v>2254</v>
      </c>
      <c r="B2257" s="85" t="s">
        <v>2548</v>
      </c>
      <c r="C2257" s="164" t="s">
        <v>8023</v>
      </c>
      <c r="D2257" s="87">
        <v>5923886320</v>
      </c>
      <c r="E2257" s="88" t="s">
        <v>9732</v>
      </c>
      <c r="F2257" s="88" t="s">
        <v>10937</v>
      </c>
      <c r="G2257" s="89" t="s">
        <v>10938</v>
      </c>
      <c r="H2257" s="89" t="s">
        <v>6117</v>
      </c>
      <c r="I2257" s="90">
        <v>8800046932023</v>
      </c>
      <c r="J2257" s="91">
        <v>45237</v>
      </c>
      <c r="K2257" s="92">
        <v>1</v>
      </c>
      <c r="L2257" s="93">
        <v>2025</v>
      </c>
    </row>
    <row r="2258" spans="1:12" ht="15.75" customHeight="1">
      <c r="A2258" s="75">
        <v>2255</v>
      </c>
      <c r="B2258" s="94" t="s">
        <v>2548</v>
      </c>
      <c r="C2258" s="95" t="s">
        <v>8239</v>
      </c>
      <c r="D2258" s="96">
        <v>5924782005</v>
      </c>
      <c r="E2258" s="97" t="s">
        <v>9732</v>
      </c>
      <c r="F2258" s="97" t="s">
        <v>10939</v>
      </c>
      <c r="G2258" s="98" t="s">
        <v>10940</v>
      </c>
      <c r="H2258" s="98" t="s">
        <v>10941</v>
      </c>
      <c r="I2258" s="103">
        <v>8800049702023</v>
      </c>
      <c r="J2258" s="100">
        <v>45250</v>
      </c>
      <c r="K2258" s="82">
        <v>1</v>
      </c>
      <c r="L2258" s="116">
        <v>2025</v>
      </c>
    </row>
    <row r="2259" spans="1:12" ht="15.75" customHeight="1">
      <c r="A2259" s="84">
        <v>2256</v>
      </c>
      <c r="B2259" s="85" t="s">
        <v>2548</v>
      </c>
      <c r="C2259" s="164" t="s">
        <v>8248</v>
      </c>
      <c r="D2259" s="87">
        <v>5922080405</v>
      </c>
      <c r="E2259" s="88" t="s">
        <v>9732</v>
      </c>
      <c r="F2259" s="88" t="s">
        <v>10942</v>
      </c>
      <c r="G2259" s="89" t="s">
        <v>10943</v>
      </c>
      <c r="H2259" s="89" t="s">
        <v>10944</v>
      </c>
      <c r="I2259" s="104" t="s">
        <v>10945</v>
      </c>
      <c r="J2259" s="91">
        <v>45239</v>
      </c>
      <c r="K2259" s="85">
        <v>1</v>
      </c>
      <c r="L2259" s="93">
        <v>2025</v>
      </c>
    </row>
    <row r="2260" spans="1:12" ht="15.75" customHeight="1">
      <c r="A2260" s="75">
        <v>2257</v>
      </c>
      <c r="B2260" s="94" t="s">
        <v>2548</v>
      </c>
      <c r="C2260" s="95" t="s">
        <v>8238</v>
      </c>
      <c r="D2260" s="96">
        <v>5924782001</v>
      </c>
      <c r="E2260" s="149" t="s">
        <v>9732</v>
      </c>
      <c r="F2260" s="149" t="s">
        <v>10946</v>
      </c>
      <c r="G2260" s="98" t="s">
        <v>10940</v>
      </c>
      <c r="H2260" s="98" t="s">
        <v>10941</v>
      </c>
      <c r="I2260" s="99" t="s">
        <v>10947</v>
      </c>
      <c r="J2260" s="100">
        <v>45250</v>
      </c>
      <c r="K2260" s="94">
        <v>1</v>
      </c>
      <c r="L2260" s="116">
        <v>2025</v>
      </c>
    </row>
    <row r="2261" spans="1:12" ht="15.75" customHeight="1">
      <c r="A2261" s="84">
        <v>2258</v>
      </c>
      <c r="B2261" s="85" t="s">
        <v>2548</v>
      </c>
      <c r="C2261" s="86" t="s">
        <v>8420</v>
      </c>
      <c r="D2261" s="87">
        <v>5922080409</v>
      </c>
      <c r="E2261" s="88" t="s">
        <v>9732</v>
      </c>
      <c r="F2261" s="88" t="s">
        <v>10948</v>
      </c>
      <c r="G2261" s="89" t="s">
        <v>10943</v>
      </c>
      <c r="H2261" s="89" t="s">
        <v>10944</v>
      </c>
      <c r="I2261" s="90">
        <v>8800052642023</v>
      </c>
      <c r="J2261" s="91">
        <v>45266</v>
      </c>
      <c r="K2261" s="92">
        <v>1</v>
      </c>
      <c r="L2261" s="93">
        <v>2025</v>
      </c>
    </row>
    <row r="2262" spans="1:12" ht="15.75" customHeight="1">
      <c r="A2262" s="75">
        <v>2259</v>
      </c>
      <c r="B2262" s="140" t="s">
        <v>2548</v>
      </c>
      <c r="C2262" s="95" t="s">
        <v>8459</v>
      </c>
      <c r="D2262" s="96">
        <v>5925655100</v>
      </c>
      <c r="E2262" s="149" t="s">
        <v>10789</v>
      </c>
      <c r="F2262" s="149" t="s">
        <v>10949</v>
      </c>
      <c r="G2262" s="98" t="s">
        <v>10950</v>
      </c>
      <c r="H2262" s="98" t="s">
        <v>10951</v>
      </c>
      <c r="I2262" s="99" t="s">
        <v>10952</v>
      </c>
      <c r="J2262" s="100">
        <v>45264</v>
      </c>
      <c r="K2262" s="94">
        <v>1</v>
      </c>
      <c r="L2262" s="116">
        <v>2025</v>
      </c>
    </row>
    <row r="2263" spans="1:12" ht="15.75" customHeight="1">
      <c r="A2263" s="84">
        <v>2260</v>
      </c>
      <c r="B2263" s="85" t="s">
        <v>10953</v>
      </c>
      <c r="C2263" s="86" t="s">
        <v>7995</v>
      </c>
      <c r="D2263" s="87">
        <v>520210100</v>
      </c>
      <c r="E2263" s="88"/>
      <c r="F2263" s="88"/>
      <c r="G2263" s="89" t="s">
        <v>7996</v>
      </c>
      <c r="H2263" s="89" t="s">
        <v>5796</v>
      </c>
      <c r="I2263" s="90">
        <v>8800046612023</v>
      </c>
      <c r="J2263" s="91">
        <v>45233</v>
      </c>
      <c r="K2263" s="92"/>
      <c r="L2263" s="134"/>
    </row>
    <row r="2264" spans="1:12" ht="15.75" customHeight="1">
      <c r="A2264" s="75">
        <v>2261</v>
      </c>
      <c r="B2264" s="94" t="s">
        <v>10953</v>
      </c>
      <c r="C2264" s="95" t="s">
        <v>7902</v>
      </c>
      <c r="D2264" s="96">
        <v>523981501</v>
      </c>
      <c r="E2264" s="97"/>
      <c r="F2264" s="97"/>
      <c r="G2264" s="98" t="s">
        <v>3065</v>
      </c>
      <c r="H2264" s="98" t="s">
        <v>3066</v>
      </c>
      <c r="I2264" s="103">
        <v>8800046062023</v>
      </c>
      <c r="J2264" s="100">
        <v>45231</v>
      </c>
      <c r="K2264" s="82"/>
      <c r="L2264" s="135"/>
    </row>
    <row r="2265" spans="1:12" ht="15.75" customHeight="1">
      <c r="A2265" s="84">
        <v>2262</v>
      </c>
      <c r="B2265" s="85" t="s">
        <v>10953</v>
      </c>
      <c r="C2265" s="86" t="s">
        <v>8262</v>
      </c>
      <c r="D2265" s="87">
        <v>523484103</v>
      </c>
      <c r="E2265" s="88"/>
      <c r="F2265" s="88"/>
      <c r="G2265" s="89" t="s">
        <v>8263</v>
      </c>
      <c r="H2265" s="89" t="s">
        <v>4694</v>
      </c>
      <c r="I2265" s="90">
        <v>8800050192023</v>
      </c>
      <c r="J2265" s="91">
        <v>45253</v>
      </c>
      <c r="K2265" s="92"/>
      <c r="L2265" s="134"/>
    </row>
    <row r="2266" spans="1:12" ht="15.75" customHeight="1">
      <c r="A2266" s="75">
        <v>2263</v>
      </c>
      <c r="B2266" s="94" t="s">
        <v>10953</v>
      </c>
      <c r="C2266" s="95" t="s">
        <v>8315</v>
      </c>
      <c r="D2266" s="96">
        <v>523984601</v>
      </c>
      <c r="E2266" s="97"/>
      <c r="F2266" s="97"/>
      <c r="G2266" s="98" t="s">
        <v>8314</v>
      </c>
      <c r="H2266" s="98" t="s">
        <v>3066</v>
      </c>
      <c r="I2266" s="103">
        <v>8800051302023</v>
      </c>
      <c r="J2266" s="100">
        <v>45257</v>
      </c>
      <c r="K2266" s="82"/>
      <c r="L2266" s="135"/>
    </row>
    <row r="2267" spans="1:12" ht="15.75" customHeight="1">
      <c r="A2267" s="84">
        <v>2264</v>
      </c>
      <c r="B2267" s="85" t="s">
        <v>10953</v>
      </c>
      <c r="C2267" s="86" t="s">
        <v>8260</v>
      </c>
      <c r="D2267" s="87">
        <v>523483801</v>
      </c>
      <c r="E2267" s="88"/>
      <c r="F2267" s="88"/>
      <c r="G2267" s="89" t="s">
        <v>8261</v>
      </c>
      <c r="H2267" s="89" t="s">
        <v>4694</v>
      </c>
      <c r="I2267" s="90">
        <v>8800050182023</v>
      </c>
      <c r="J2267" s="91">
        <v>45253</v>
      </c>
      <c r="K2267" s="92"/>
      <c r="L2267" s="134"/>
    </row>
    <row r="2268" spans="1:12" ht="15.75" customHeight="1">
      <c r="A2268" s="75">
        <v>2265</v>
      </c>
      <c r="B2268" s="94" t="s">
        <v>10953</v>
      </c>
      <c r="C2268" s="95" t="s">
        <v>8971</v>
      </c>
      <c r="D2268" s="96">
        <v>520682803</v>
      </c>
      <c r="E2268" s="97"/>
      <c r="F2268" s="97"/>
      <c r="G2268" s="98" t="s">
        <v>8972</v>
      </c>
      <c r="H2268" s="98" t="s">
        <v>4694</v>
      </c>
      <c r="I2268" s="103">
        <v>8800061142023</v>
      </c>
      <c r="J2268" s="100">
        <v>45286</v>
      </c>
      <c r="K2268" s="82"/>
      <c r="L2268" s="135"/>
    </row>
    <row r="2269" spans="1:12" ht="15.75" customHeight="1">
      <c r="A2269" s="84">
        <v>2266</v>
      </c>
      <c r="B2269" s="85" t="s">
        <v>10953</v>
      </c>
      <c r="C2269" s="86" t="s">
        <v>8429</v>
      </c>
      <c r="D2269" s="87">
        <v>521255410</v>
      </c>
      <c r="E2269" s="88"/>
      <c r="F2269" s="88"/>
      <c r="G2269" s="89" t="s">
        <v>8428</v>
      </c>
      <c r="H2269" s="89" t="s">
        <v>3476</v>
      </c>
      <c r="I2269" s="90">
        <v>8800053172023</v>
      </c>
      <c r="J2269" s="91">
        <v>45264</v>
      </c>
      <c r="K2269" s="92"/>
      <c r="L2269" s="134"/>
    </row>
    <row r="2270" spans="1:12" ht="15.75" customHeight="1">
      <c r="A2270" s="75">
        <v>2267</v>
      </c>
      <c r="B2270" s="94" t="s">
        <v>10953</v>
      </c>
      <c r="C2270" s="95" t="s">
        <v>8614</v>
      </c>
      <c r="D2270" s="96">
        <v>525383001</v>
      </c>
      <c r="E2270" s="97"/>
      <c r="F2270" s="97"/>
      <c r="G2270" s="98" t="s">
        <v>8615</v>
      </c>
      <c r="H2270" s="98" t="s">
        <v>5796</v>
      </c>
      <c r="I2270" s="103">
        <v>8800056452023</v>
      </c>
      <c r="J2270" s="100">
        <v>45274</v>
      </c>
      <c r="K2270" s="82"/>
      <c r="L2270" s="135"/>
    </row>
    <row r="2271" spans="1:12" ht="15.75" customHeight="1">
      <c r="A2271" s="84">
        <v>2268</v>
      </c>
      <c r="B2271" s="85" t="s">
        <v>10953</v>
      </c>
      <c r="C2271" s="86" t="s">
        <v>8723</v>
      </c>
      <c r="D2271" s="87">
        <v>523483802</v>
      </c>
      <c r="E2271" s="88"/>
      <c r="F2271" s="88"/>
      <c r="G2271" s="89" t="s">
        <v>8724</v>
      </c>
      <c r="H2271" s="89" t="s">
        <v>4694</v>
      </c>
      <c r="I2271" s="90">
        <v>8800058412023</v>
      </c>
      <c r="J2271" s="91">
        <v>45280</v>
      </c>
      <c r="K2271" s="92"/>
      <c r="L2271" s="134"/>
    </row>
    <row r="2272" spans="1:12" ht="15.75" customHeight="1">
      <c r="A2272" s="75">
        <v>2269</v>
      </c>
      <c r="B2272" s="94" t="s">
        <v>10953</v>
      </c>
      <c r="C2272" s="95" t="s">
        <v>8825</v>
      </c>
      <c r="D2272" s="96">
        <v>520682006</v>
      </c>
      <c r="E2272" s="97"/>
      <c r="F2272" s="97"/>
      <c r="G2272" s="98" t="s">
        <v>8826</v>
      </c>
      <c r="H2272" s="98" t="s">
        <v>4694</v>
      </c>
      <c r="I2272" s="103">
        <v>8800060012023</v>
      </c>
      <c r="J2272" s="100">
        <v>45282</v>
      </c>
      <c r="K2272" s="82"/>
      <c r="L2272" s="135"/>
    </row>
    <row r="2273" spans="1:12" ht="15.75" customHeight="1">
      <c r="A2273" s="84">
        <v>2270</v>
      </c>
      <c r="B2273" s="85" t="s">
        <v>10953</v>
      </c>
      <c r="C2273" s="86" t="s">
        <v>9051</v>
      </c>
      <c r="D2273" s="87">
        <v>523281601</v>
      </c>
      <c r="E2273" s="88"/>
      <c r="F2273" s="88"/>
      <c r="G2273" s="89" t="s">
        <v>9052</v>
      </c>
      <c r="H2273" s="89" t="s">
        <v>3066</v>
      </c>
      <c r="I2273" s="90">
        <v>8800062062023</v>
      </c>
      <c r="J2273" s="91">
        <v>45287</v>
      </c>
      <c r="K2273" s="92"/>
      <c r="L2273" s="134"/>
    </row>
    <row r="2274" spans="1:12" ht="15.75" customHeight="1">
      <c r="A2274" s="75">
        <v>2271</v>
      </c>
      <c r="B2274" s="94" t="s">
        <v>10953</v>
      </c>
      <c r="C2274" s="95" t="s">
        <v>8313</v>
      </c>
      <c r="D2274" s="96">
        <v>523984602</v>
      </c>
      <c r="E2274" s="97"/>
      <c r="F2274" s="97"/>
      <c r="G2274" s="98" t="s">
        <v>8314</v>
      </c>
      <c r="H2274" s="98" t="s">
        <v>3066</v>
      </c>
      <c r="I2274" s="103">
        <v>8800051292023</v>
      </c>
      <c r="J2274" s="100">
        <v>45257</v>
      </c>
      <c r="K2274" s="82"/>
      <c r="L2274" s="135"/>
    </row>
    <row r="2275" spans="1:12" ht="15.75" customHeight="1">
      <c r="A2275" s="84">
        <v>2272</v>
      </c>
      <c r="B2275" s="85" t="s">
        <v>10953</v>
      </c>
      <c r="C2275" s="86" t="s">
        <v>8352</v>
      </c>
      <c r="D2275" s="87">
        <v>520684909</v>
      </c>
      <c r="E2275" s="88"/>
      <c r="F2275" s="88"/>
      <c r="G2275" s="89" t="s">
        <v>8353</v>
      </c>
      <c r="H2275" s="89" t="s">
        <v>4694</v>
      </c>
      <c r="I2275" s="90">
        <v>8800052392023</v>
      </c>
      <c r="J2275" s="91">
        <v>45260</v>
      </c>
      <c r="K2275" s="92"/>
      <c r="L2275" s="134"/>
    </row>
    <row r="2276" spans="1:12" ht="15.75" customHeight="1">
      <c r="A2276" s="75">
        <v>2273</v>
      </c>
      <c r="B2276" s="94" t="s">
        <v>10953</v>
      </c>
      <c r="C2276" s="95" t="s">
        <v>8823</v>
      </c>
      <c r="D2276" s="96">
        <v>520682003</v>
      </c>
      <c r="E2276" s="97"/>
      <c r="F2276" s="97"/>
      <c r="G2276" s="98" t="s">
        <v>8824</v>
      </c>
      <c r="H2276" s="98" t="s">
        <v>4694</v>
      </c>
      <c r="I2276" s="103">
        <v>8800059852023</v>
      </c>
      <c r="J2276" s="100">
        <v>45282</v>
      </c>
      <c r="K2276" s="82"/>
      <c r="L2276" s="135"/>
    </row>
    <row r="2277" spans="1:12" ht="15.75" customHeight="1">
      <c r="A2277" s="84">
        <v>2274</v>
      </c>
      <c r="B2277" s="85" t="s">
        <v>10953</v>
      </c>
      <c r="C2277" s="86" t="s">
        <v>8561</v>
      </c>
      <c r="D2277" s="87">
        <v>520683803</v>
      </c>
      <c r="E2277" s="88"/>
      <c r="F2277" s="88"/>
      <c r="G2277" s="89" t="s">
        <v>8562</v>
      </c>
      <c r="H2277" s="89" t="s">
        <v>4694</v>
      </c>
      <c r="I2277" s="90">
        <v>8800055772023</v>
      </c>
      <c r="J2277" s="91">
        <v>45272</v>
      </c>
      <c r="K2277" s="92"/>
      <c r="L2277" s="134"/>
    </row>
    <row r="2278" spans="1:12" ht="15.75" customHeight="1">
      <c r="A2278" s="75">
        <v>2275</v>
      </c>
      <c r="B2278" s="94" t="s">
        <v>10953</v>
      </c>
      <c r="C2278" s="95" t="s">
        <v>8350</v>
      </c>
      <c r="D2278" s="96">
        <v>523484201</v>
      </c>
      <c r="E2278" s="97"/>
      <c r="F2278" s="97"/>
      <c r="G2278" s="98" t="s">
        <v>8351</v>
      </c>
      <c r="H2278" s="98" t="s">
        <v>4694</v>
      </c>
      <c r="I2278" s="103">
        <v>8800051832023</v>
      </c>
      <c r="J2278" s="100">
        <v>45260</v>
      </c>
      <c r="K2278" s="82"/>
      <c r="L2278" s="135"/>
    </row>
    <row r="2279" spans="1:12" ht="15.75" customHeight="1">
      <c r="A2279" s="84">
        <v>2276</v>
      </c>
      <c r="B2279" s="85" t="s">
        <v>10953</v>
      </c>
      <c r="C2279" s="86" t="s">
        <v>8642</v>
      </c>
      <c r="D2279" s="87">
        <v>523982602</v>
      </c>
      <c r="E2279" s="88"/>
      <c r="F2279" s="88"/>
      <c r="G2279" s="89" t="s">
        <v>8314</v>
      </c>
      <c r="H2279" s="89" t="s">
        <v>3066</v>
      </c>
      <c r="I2279" s="90">
        <v>8800057272023</v>
      </c>
      <c r="J2279" s="91">
        <v>45278</v>
      </c>
      <c r="K2279" s="92"/>
      <c r="L2279" s="134"/>
    </row>
    <row r="2280" spans="1:12" ht="15.75" customHeight="1">
      <c r="A2280" s="75">
        <v>2277</v>
      </c>
      <c r="B2280" s="94" t="s">
        <v>10953</v>
      </c>
      <c r="C2280" s="95" t="s">
        <v>8258</v>
      </c>
      <c r="D2280" s="96">
        <v>523484101</v>
      </c>
      <c r="E2280" s="97"/>
      <c r="F2280" s="97"/>
      <c r="G2280" s="98" t="s">
        <v>8259</v>
      </c>
      <c r="H2280" s="98" t="s">
        <v>4694</v>
      </c>
      <c r="I2280" s="103">
        <v>8800050402023</v>
      </c>
      <c r="J2280" s="100">
        <v>45253</v>
      </c>
      <c r="K2280" s="82"/>
      <c r="L2280" s="135"/>
    </row>
    <row r="2281" spans="1:12" ht="15.75" customHeight="1">
      <c r="A2281" s="84">
        <v>2278</v>
      </c>
      <c r="B2281" s="85" t="s">
        <v>10953</v>
      </c>
      <c r="C2281" s="86" t="s">
        <v>9064</v>
      </c>
      <c r="D2281" s="87">
        <v>522285201</v>
      </c>
      <c r="E2281" s="88"/>
      <c r="F2281" s="88"/>
      <c r="G2281" s="89" t="s">
        <v>9065</v>
      </c>
      <c r="H2281" s="89" t="s">
        <v>4694</v>
      </c>
      <c r="I2281" s="90">
        <v>8800062582023</v>
      </c>
      <c r="J2281" s="91">
        <v>45288</v>
      </c>
      <c r="K2281" s="92"/>
      <c r="L2281" s="134"/>
    </row>
    <row r="2282" spans="1:12" ht="15.75" customHeight="1">
      <c r="A2282" s="75">
        <v>2279</v>
      </c>
      <c r="B2282" s="94" t="s">
        <v>10953</v>
      </c>
      <c r="C2282" s="95" t="s">
        <v>8402</v>
      </c>
      <c r="D2282" s="96">
        <v>523982602</v>
      </c>
      <c r="E2282" s="97"/>
      <c r="F2282" s="97"/>
      <c r="G2282" s="98" t="s">
        <v>8314</v>
      </c>
      <c r="H2282" s="98" t="s">
        <v>3066</v>
      </c>
      <c r="I2282" s="103">
        <v>8800052602023</v>
      </c>
      <c r="J2282" s="100">
        <v>45261</v>
      </c>
      <c r="K2282" s="82"/>
      <c r="L2282" s="135"/>
    </row>
    <row r="2283" spans="1:12" ht="15.75" customHeight="1">
      <c r="A2283" s="84">
        <v>2280</v>
      </c>
      <c r="B2283" s="85" t="s">
        <v>10953</v>
      </c>
      <c r="C2283" s="86" t="s">
        <v>8427</v>
      </c>
      <c r="D2283" s="87">
        <v>521255404</v>
      </c>
      <c r="E2283" s="88"/>
      <c r="F2283" s="88"/>
      <c r="G2283" s="89" t="s">
        <v>8428</v>
      </c>
      <c r="H2283" s="89" t="s">
        <v>3476</v>
      </c>
      <c r="I2283" s="90">
        <v>8800053152023</v>
      </c>
      <c r="J2283" s="91">
        <v>45264</v>
      </c>
      <c r="K2283" s="92"/>
      <c r="L2283" s="134"/>
    </row>
    <row r="2284" spans="1:12" ht="15.75" customHeight="1">
      <c r="A2284" s="75">
        <v>2281</v>
      </c>
      <c r="B2284" s="94" t="s">
        <v>10954</v>
      </c>
      <c r="C2284" s="95" t="s">
        <v>7846</v>
      </c>
      <c r="D2284" s="96">
        <v>721155101</v>
      </c>
      <c r="E2284" s="97"/>
      <c r="F2284" s="97"/>
      <c r="G2284" s="98" t="s">
        <v>7845</v>
      </c>
      <c r="H2284" s="98" t="s">
        <v>5416</v>
      </c>
      <c r="I2284" s="103">
        <v>8800045252023</v>
      </c>
      <c r="J2284" s="100">
        <v>45226</v>
      </c>
      <c r="K2284" s="82"/>
      <c r="L2284" s="135"/>
    </row>
    <row r="2285" spans="1:12" ht="15.75" customHeight="1">
      <c r="A2285" s="84">
        <v>2282</v>
      </c>
      <c r="B2285" s="85" t="s">
        <v>10954</v>
      </c>
      <c r="C2285" s="86" t="s">
        <v>8133</v>
      </c>
      <c r="D2285" s="87">
        <v>721882400</v>
      </c>
      <c r="E2285" s="88"/>
      <c r="F2285" s="88"/>
      <c r="G2285" s="89" t="s">
        <v>8134</v>
      </c>
      <c r="H2285" s="89" t="s">
        <v>6395</v>
      </c>
      <c r="I2285" s="90">
        <v>8800048422023</v>
      </c>
      <c r="J2285" s="91">
        <v>45244</v>
      </c>
      <c r="K2285" s="92"/>
      <c r="L2285" s="134"/>
    </row>
    <row r="2286" spans="1:12" ht="15.75" customHeight="1">
      <c r="A2286" s="75">
        <v>2283</v>
      </c>
      <c r="B2286" s="94" t="s">
        <v>10954</v>
      </c>
      <c r="C2286" s="95" t="s">
        <v>8137</v>
      </c>
      <c r="D2286" s="96">
        <v>721882400</v>
      </c>
      <c r="E2286" s="97"/>
      <c r="F2286" s="97"/>
      <c r="G2286" s="98" t="s">
        <v>8138</v>
      </c>
      <c r="H2286" s="98" t="s">
        <v>6395</v>
      </c>
      <c r="I2286" s="103">
        <v>8800048442023</v>
      </c>
      <c r="J2286" s="100">
        <v>45244</v>
      </c>
      <c r="K2286" s="82"/>
      <c r="L2286" s="135"/>
    </row>
    <row r="2287" spans="1:12" ht="15.75" customHeight="1">
      <c r="A2287" s="84">
        <v>2284</v>
      </c>
      <c r="B2287" s="85" t="s">
        <v>10954</v>
      </c>
      <c r="C2287" s="86" t="s">
        <v>8135</v>
      </c>
      <c r="D2287" s="87">
        <v>721882400</v>
      </c>
      <c r="E2287" s="88"/>
      <c r="F2287" s="88"/>
      <c r="G2287" s="89" t="s">
        <v>8136</v>
      </c>
      <c r="H2287" s="89" t="s">
        <v>6395</v>
      </c>
      <c r="I2287" s="90">
        <v>8800048432023</v>
      </c>
      <c r="J2287" s="91">
        <v>45244</v>
      </c>
      <c r="K2287" s="92"/>
      <c r="L2287" s="134"/>
    </row>
    <row r="2288" spans="1:12" ht="15.75" customHeight="1">
      <c r="A2288" s="75">
        <v>2285</v>
      </c>
      <c r="B2288" s="94" t="s">
        <v>10954</v>
      </c>
      <c r="C2288" s="95" t="s">
        <v>8220</v>
      </c>
      <c r="D2288" s="96">
        <v>724581001</v>
      </c>
      <c r="E2288" s="97"/>
      <c r="F2288" s="97"/>
      <c r="G2288" s="98" t="s">
        <v>8222</v>
      </c>
      <c r="H2288" s="98" t="s">
        <v>6395</v>
      </c>
      <c r="I2288" s="103">
        <v>8800049632023</v>
      </c>
      <c r="J2288" s="100">
        <v>45250</v>
      </c>
      <c r="K2288" s="82"/>
      <c r="L2288" s="135"/>
    </row>
    <row r="2289" spans="1:12" ht="15.75" customHeight="1">
      <c r="A2289" s="84">
        <v>2286</v>
      </c>
      <c r="B2289" s="85" t="s">
        <v>10954</v>
      </c>
      <c r="C2289" s="86" t="s">
        <v>8327</v>
      </c>
      <c r="D2289" s="87">
        <v>724587801</v>
      </c>
      <c r="E2289" s="88"/>
      <c r="F2289" s="88"/>
      <c r="G2289" s="89" t="s">
        <v>8329</v>
      </c>
      <c r="H2289" s="89" t="s">
        <v>6395</v>
      </c>
      <c r="I2289" s="90">
        <v>8800051512023</v>
      </c>
      <c r="J2289" s="91">
        <v>45258</v>
      </c>
      <c r="K2289" s="92"/>
      <c r="L2289" s="134"/>
    </row>
    <row r="2290" spans="1:12" ht="15.75" customHeight="1">
      <c r="A2290" s="75">
        <v>2287</v>
      </c>
      <c r="B2290" s="94" t="s">
        <v>10954</v>
      </c>
      <c r="C2290" s="95" t="s">
        <v>8214</v>
      </c>
      <c r="D2290" s="96">
        <v>724587802</v>
      </c>
      <c r="E2290" s="97"/>
      <c r="F2290" s="97"/>
      <c r="G2290" s="98" t="s">
        <v>8216</v>
      </c>
      <c r="H2290" s="98" t="s">
        <v>6395</v>
      </c>
      <c r="I2290" s="103">
        <v>8800049612023</v>
      </c>
      <c r="J2290" s="100">
        <v>45250</v>
      </c>
      <c r="K2290" s="82"/>
      <c r="L2290" s="135"/>
    </row>
    <row r="2291" spans="1:12" ht="15.75" customHeight="1">
      <c r="A2291" s="84">
        <v>2288</v>
      </c>
      <c r="B2291" s="85" t="s">
        <v>10954</v>
      </c>
      <c r="C2291" s="86" t="s">
        <v>8107</v>
      </c>
      <c r="D2291" s="87">
        <v>721855700</v>
      </c>
      <c r="E2291" s="88"/>
      <c r="F2291" s="88"/>
      <c r="G2291" s="89" t="s">
        <v>8109</v>
      </c>
      <c r="H2291" s="89" t="s">
        <v>6395</v>
      </c>
      <c r="I2291" s="90">
        <v>8800048332023</v>
      </c>
      <c r="J2291" s="91">
        <v>45243</v>
      </c>
      <c r="K2291" s="92"/>
      <c r="L2291" s="134"/>
    </row>
    <row r="2292" spans="1:12" ht="15.75" customHeight="1">
      <c r="A2292" s="75">
        <v>2289</v>
      </c>
      <c r="B2292" s="94" t="s">
        <v>10954</v>
      </c>
      <c r="C2292" s="95" t="s">
        <v>8112</v>
      </c>
      <c r="D2292" s="96">
        <v>721855700</v>
      </c>
      <c r="E2292" s="97"/>
      <c r="F2292" s="97"/>
      <c r="G2292" s="98" t="s">
        <v>8113</v>
      </c>
      <c r="H2292" s="98" t="s">
        <v>6395</v>
      </c>
      <c r="I2292" s="103">
        <v>8800048302023</v>
      </c>
      <c r="J2292" s="100">
        <v>45243</v>
      </c>
      <c r="K2292" s="82"/>
      <c r="L2292" s="135"/>
    </row>
    <row r="2293" spans="1:12" ht="15.75" customHeight="1">
      <c r="A2293" s="84">
        <v>2290</v>
      </c>
      <c r="B2293" s="85" t="s">
        <v>10954</v>
      </c>
      <c r="C2293" s="86" t="s">
        <v>8110</v>
      </c>
      <c r="D2293" s="87">
        <v>721880400</v>
      </c>
      <c r="E2293" s="88"/>
      <c r="F2293" s="88"/>
      <c r="G2293" s="89" t="s">
        <v>8111</v>
      </c>
      <c r="H2293" s="89" t="s">
        <v>6395</v>
      </c>
      <c r="I2293" s="90">
        <v>8800048342023</v>
      </c>
      <c r="J2293" s="91">
        <v>45243</v>
      </c>
      <c r="K2293" s="92"/>
      <c r="L2293" s="134"/>
    </row>
    <row r="2294" spans="1:12" ht="15.75" customHeight="1">
      <c r="A2294" s="75">
        <v>2291</v>
      </c>
      <c r="B2294" s="94" t="s">
        <v>10954</v>
      </c>
      <c r="C2294" s="95" t="s">
        <v>8656</v>
      </c>
      <c r="D2294" s="96">
        <v>722100000</v>
      </c>
      <c r="E2294" s="97"/>
      <c r="F2294" s="97"/>
      <c r="G2294" s="98" t="s">
        <v>8657</v>
      </c>
      <c r="H2294" s="98" t="s">
        <v>3248</v>
      </c>
      <c r="I2294" s="103">
        <v>8800058352023</v>
      </c>
      <c r="J2294" s="100">
        <v>45279</v>
      </c>
      <c r="K2294" s="82"/>
      <c r="L2294" s="135"/>
    </row>
    <row r="2295" spans="1:12" ht="15.75" customHeight="1">
      <c r="A2295" s="84">
        <v>2292</v>
      </c>
      <c r="B2295" s="85" t="s">
        <v>10954</v>
      </c>
      <c r="C2295" s="86" t="s">
        <v>8841</v>
      </c>
      <c r="D2295" s="87">
        <v>723680601</v>
      </c>
      <c r="E2295" s="88"/>
      <c r="F2295" s="88"/>
      <c r="G2295" s="89" t="s">
        <v>8829</v>
      </c>
      <c r="H2295" s="89" t="s">
        <v>4017</v>
      </c>
      <c r="I2295" s="90">
        <v>8800059912023</v>
      </c>
      <c r="J2295" s="91">
        <v>45282</v>
      </c>
      <c r="K2295" s="92"/>
      <c r="L2295" s="134"/>
    </row>
    <row r="2296" spans="1:12" ht="15.75" customHeight="1">
      <c r="A2296" s="75">
        <v>2293</v>
      </c>
      <c r="B2296" s="94" t="s">
        <v>10954</v>
      </c>
      <c r="C2296" s="95" t="s">
        <v>9123</v>
      </c>
      <c r="D2296" s="96">
        <v>720510423</v>
      </c>
      <c r="E2296" s="97"/>
      <c r="F2296" s="97"/>
      <c r="G2296" s="98" t="s">
        <v>9124</v>
      </c>
      <c r="H2296" s="98" t="s">
        <v>5416</v>
      </c>
      <c r="I2296" s="103">
        <v>8800062652023</v>
      </c>
      <c r="J2296" s="100">
        <v>45289</v>
      </c>
      <c r="K2296" s="82"/>
      <c r="L2296" s="135"/>
    </row>
    <row r="2297" spans="1:12" ht="15.75" customHeight="1">
      <c r="A2297" s="84">
        <v>2294</v>
      </c>
      <c r="B2297" s="85" t="s">
        <v>10954</v>
      </c>
      <c r="C2297" s="86" t="s">
        <v>8836</v>
      </c>
      <c r="D2297" s="87">
        <v>723687601</v>
      </c>
      <c r="E2297" s="88"/>
      <c r="F2297" s="88"/>
      <c r="G2297" s="89" t="s">
        <v>8829</v>
      </c>
      <c r="H2297" s="89" t="s">
        <v>4017</v>
      </c>
      <c r="I2297" s="90">
        <v>8800059982023</v>
      </c>
      <c r="J2297" s="91">
        <v>45282</v>
      </c>
      <c r="K2297" s="92"/>
      <c r="L2297" s="134"/>
    </row>
    <row r="2298" spans="1:12" ht="15.75" customHeight="1">
      <c r="A2298" s="75">
        <v>2295</v>
      </c>
      <c r="B2298" s="94" t="s">
        <v>10954</v>
      </c>
      <c r="C2298" s="95" t="s">
        <v>8114</v>
      </c>
      <c r="D2298" s="96">
        <v>721880400</v>
      </c>
      <c r="E2298" s="97"/>
      <c r="F2298" s="97"/>
      <c r="G2298" s="98" t="s">
        <v>8115</v>
      </c>
      <c r="H2298" s="98" t="s">
        <v>6395</v>
      </c>
      <c r="I2298" s="103">
        <v>8800048372023</v>
      </c>
      <c r="J2298" s="100">
        <v>45243</v>
      </c>
      <c r="K2298" s="82"/>
      <c r="L2298" s="135"/>
    </row>
    <row r="2299" spans="1:12" ht="15.75" customHeight="1">
      <c r="A2299" s="84">
        <v>2296</v>
      </c>
      <c r="B2299" s="85" t="s">
        <v>10954</v>
      </c>
      <c r="C2299" s="86" t="s">
        <v>9114</v>
      </c>
      <c r="D2299" s="87">
        <v>720510417</v>
      </c>
      <c r="E2299" s="88"/>
      <c r="F2299" s="88"/>
      <c r="G2299" s="89" t="s">
        <v>9115</v>
      </c>
      <c r="H2299" s="89" t="s">
        <v>5416</v>
      </c>
      <c r="I2299" s="90">
        <v>8800063142023</v>
      </c>
      <c r="J2299" s="91">
        <v>45289</v>
      </c>
      <c r="K2299" s="92"/>
      <c r="L2299" s="134"/>
    </row>
    <row r="2300" spans="1:12" ht="15.75" customHeight="1">
      <c r="A2300" s="75">
        <v>2297</v>
      </c>
      <c r="B2300" s="94" t="s">
        <v>10954</v>
      </c>
      <c r="C2300" s="95" t="s">
        <v>8728</v>
      </c>
      <c r="D2300" s="96">
        <v>724587203</v>
      </c>
      <c r="E2300" s="97"/>
      <c r="F2300" s="97"/>
      <c r="G2300" s="98" t="s">
        <v>8730</v>
      </c>
      <c r="H2300" s="98" t="s">
        <v>6395</v>
      </c>
      <c r="I2300" s="103">
        <v>8800059172023</v>
      </c>
      <c r="J2300" s="100">
        <v>45280</v>
      </c>
      <c r="K2300" s="82"/>
      <c r="L2300" s="135"/>
    </row>
    <row r="2301" spans="1:12" ht="15.75" customHeight="1">
      <c r="A2301" s="84">
        <v>2298</v>
      </c>
      <c r="B2301" s="85" t="s">
        <v>10954</v>
      </c>
      <c r="C2301" s="86" t="s">
        <v>9128</v>
      </c>
      <c r="D2301" s="87">
        <v>722484601</v>
      </c>
      <c r="E2301" s="88"/>
      <c r="F2301" s="88"/>
      <c r="G2301" s="89" t="s">
        <v>9130</v>
      </c>
      <c r="H2301" s="89" t="s">
        <v>5416</v>
      </c>
      <c r="I2301" s="90">
        <v>8800063292023</v>
      </c>
      <c r="J2301" s="91">
        <v>45289</v>
      </c>
      <c r="K2301" s="92"/>
      <c r="L2301" s="134"/>
    </row>
    <row r="2302" spans="1:12" ht="15.75" customHeight="1">
      <c r="A2302" s="75">
        <v>2299</v>
      </c>
      <c r="B2302" s="94" t="s">
        <v>10954</v>
      </c>
      <c r="C2302" s="95" t="s">
        <v>8463</v>
      </c>
      <c r="D2302" s="96">
        <v>724581003</v>
      </c>
      <c r="E2302" s="97"/>
      <c r="F2302" s="97"/>
      <c r="G2302" s="98" t="s">
        <v>8465</v>
      </c>
      <c r="H2302" s="98" t="s">
        <v>6395</v>
      </c>
      <c r="I2302" s="103">
        <v>8800053702023</v>
      </c>
      <c r="J2302" s="100">
        <v>45265</v>
      </c>
      <c r="K2302" s="82"/>
      <c r="L2302" s="135"/>
    </row>
    <row r="2303" spans="1:12" ht="15.75" customHeight="1">
      <c r="A2303" s="84">
        <v>2300</v>
      </c>
      <c r="B2303" s="85" t="s">
        <v>10954</v>
      </c>
      <c r="C2303" s="86" t="s">
        <v>8643</v>
      </c>
      <c r="D2303" s="87">
        <v>723310100</v>
      </c>
      <c r="E2303" s="88"/>
      <c r="F2303" s="88"/>
      <c r="G2303" s="89" t="s">
        <v>5405</v>
      </c>
      <c r="H2303" s="89" t="s">
        <v>3248</v>
      </c>
      <c r="I2303" s="90">
        <v>8800057622023</v>
      </c>
      <c r="J2303" s="91">
        <v>45278</v>
      </c>
      <c r="K2303" s="92"/>
      <c r="L2303" s="134"/>
    </row>
    <row r="2304" spans="1:12" ht="15.75" customHeight="1">
      <c r="A2304" s="75">
        <v>2301</v>
      </c>
      <c r="B2304" s="94" t="s">
        <v>10954</v>
      </c>
      <c r="C2304" s="95" t="s">
        <v>8840</v>
      </c>
      <c r="D2304" s="96">
        <v>725784603</v>
      </c>
      <c r="E2304" s="97"/>
      <c r="F2304" s="97"/>
      <c r="G2304" s="98" t="s">
        <v>3247</v>
      </c>
      <c r="H2304" s="98" t="s">
        <v>3248</v>
      </c>
      <c r="I2304" s="103">
        <v>8800059872023</v>
      </c>
      <c r="J2304" s="100">
        <v>45282</v>
      </c>
      <c r="K2304" s="82"/>
      <c r="L2304" s="135"/>
    </row>
    <row r="2305" spans="1:12" ht="15.75" customHeight="1">
      <c r="A2305" s="84">
        <v>2302</v>
      </c>
      <c r="B2305" s="85" t="s">
        <v>10954</v>
      </c>
      <c r="C2305" s="86" t="s">
        <v>8845</v>
      </c>
      <c r="D2305" s="87">
        <v>723680901</v>
      </c>
      <c r="E2305" s="88"/>
      <c r="F2305" s="88"/>
      <c r="G2305" s="89" t="s">
        <v>8829</v>
      </c>
      <c r="H2305" s="89" t="s">
        <v>4017</v>
      </c>
      <c r="I2305" s="90">
        <v>8800059932023</v>
      </c>
      <c r="J2305" s="91">
        <v>45282</v>
      </c>
      <c r="K2305" s="92"/>
      <c r="L2305" s="134"/>
    </row>
    <row r="2306" spans="1:12" ht="15.75" customHeight="1">
      <c r="A2306" s="75">
        <v>2303</v>
      </c>
      <c r="B2306" s="94" t="s">
        <v>10954</v>
      </c>
      <c r="C2306" s="95" t="s">
        <v>8658</v>
      </c>
      <c r="D2306" s="96">
        <v>724587201</v>
      </c>
      <c r="E2306" s="97"/>
      <c r="F2306" s="97"/>
      <c r="G2306" s="98" t="s">
        <v>8660</v>
      </c>
      <c r="H2306" s="98" t="s">
        <v>6395</v>
      </c>
      <c r="I2306" s="103">
        <v>8800058172023</v>
      </c>
      <c r="J2306" s="100">
        <v>45279</v>
      </c>
      <c r="K2306" s="82"/>
      <c r="L2306" s="135"/>
    </row>
    <row r="2307" spans="1:12" ht="15.75" customHeight="1">
      <c r="A2307" s="84">
        <v>2304</v>
      </c>
      <c r="B2307" s="85" t="s">
        <v>10954</v>
      </c>
      <c r="C2307" s="86" t="s">
        <v>8801</v>
      </c>
      <c r="D2307" s="87">
        <v>724584501</v>
      </c>
      <c r="E2307" s="88"/>
      <c r="F2307" s="88"/>
      <c r="G2307" s="89" t="s">
        <v>8803</v>
      </c>
      <c r="H2307" s="89" t="s">
        <v>6395</v>
      </c>
      <c r="I2307" s="90">
        <v>8800059442023</v>
      </c>
      <c r="J2307" s="91">
        <v>45281</v>
      </c>
      <c r="K2307" s="92"/>
      <c r="L2307" s="134"/>
    </row>
    <row r="2308" spans="1:12" ht="15.75" customHeight="1">
      <c r="A2308" s="75">
        <v>2305</v>
      </c>
      <c r="B2308" s="94" t="s">
        <v>10954</v>
      </c>
      <c r="C2308" s="95" t="s">
        <v>8843</v>
      </c>
      <c r="D2308" s="96">
        <v>723682202</v>
      </c>
      <c r="E2308" s="97"/>
      <c r="F2308" s="97"/>
      <c r="G2308" s="98" t="s">
        <v>8829</v>
      </c>
      <c r="H2308" s="98" t="s">
        <v>4017</v>
      </c>
      <c r="I2308" s="103">
        <v>8800059922023</v>
      </c>
      <c r="J2308" s="100">
        <v>45282</v>
      </c>
      <c r="K2308" s="82"/>
      <c r="L2308" s="135"/>
    </row>
    <row r="2309" spans="1:12" ht="15.75" customHeight="1">
      <c r="A2309" s="84">
        <v>2306</v>
      </c>
      <c r="B2309" s="85" t="s">
        <v>10954</v>
      </c>
      <c r="C2309" s="86" t="s">
        <v>9111</v>
      </c>
      <c r="D2309" s="87">
        <v>722484001</v>
      </c>
      <c r="E2309" s="88"/>
      <c r="F2309" s="88"/>
      <c r="G2309" s="89" t="s">
        <v>9113</v>
      </c>
      <c r="H2309" s="89" t="s">
        <v>5416</v>
      </c>
      <c r="I2309" s="90">
        <v>8800063242023</v>
      </c>
      <c r="J2309" s="91">
        <v>45289</v>
      </c>
      <c r="K2309" s="92"/>
      <c r="L2309" s="134"/>
    </row>
    <row r="2310" spans="1:12" ht="15.75" customHeight="1">
      <c r="A2310" s="75">
        <v>2307</v>
      </c>
      <c r="B2310" s="94" t="s">
        <v>10954</v>
      </c>
      <c r="C2310" s="95" t="s">
        <v>8731</v>
      </c>
      <c r="D2310" s="96">
        <v>724587202</v>
      </c>
      <c r="E2310" s="97"/>
      <c r="F2310" s="97"/>
      <c r="G2310" s="98" t="s">
        <v>8733</v>
      </c>
      <c r="H2310" s="98" t="s">
        <v>6395</v>
      </c>
      <c r="I2310" s="103">
        <v>8800059182023</v>
      </c>
      <c r="J2310" s="100">
        <v>45280</v>
      </c>
      <c r="K2310" s="82"/>
      <c r="L2310" s="135"/>
    </row>
    <row r="2311" spans="1:12" ht="15.75" customHeight="1">
      <c r="A2311" s="84">
        <v>2308</v>
      </c>
      <c r="B2311" s="85" t="s">
        <v>10954</v>
      </c>
      <c r="C2311" s="86" t="s">
        <v>8725</v>
      </c>
      <c r="D2311" s="87">
        <v>721410101</v>
      </c>
      <c r="E2311" s="88"/>
      <c r="F2311" s="88"/>
      <c r="G2311" s="89" t="s">
        <v>8727</v>
      </c>
      <c r="H2311" s="89" t="s">
        <v>4017</v>
      </c>
      <c r="I2311" s="90">
        <v>8800058842023</v>
      </c>
      <c r="J2311" s="91">
        <v>45280</v>
      </c>
      <c r="K2311" s="92"/>
      <c r="L2311" s="134"/>
    </row>
    <row r="2312" spans="1:12" ht="15.75" customHeight="1">
      <c r="A2312" s="75">
        <v>2309</v>
      </c>
      <c r="B2312" s="94" t="s">
        <v>10954</v>
      </c>
      <c r="C2312" s="95" t="s">
        <v>8830</v>
      </c>
      <c r="D2312" s="96">
        <v>723682201</v>
      </c>
      <c r="E2312" s="97"/>
      <c r="F2312" s="97"/>
      <c r="G2312" s="98" t="s">
        <v>8829</v>
      </c>
      <c r="H2312" s="98" t="s">
        <v>4017</v>
      </c>
      <c r="I2312" s="103">
        <v>8800059952023</v>
      </c>
      <c r="J2312" s="100">
        <v>45282</v>
      </c>
      <c r="K2312" s="82"/>
      <c r="L2312" s="135"/>
    </row>
    <row r="2313" spans="1:12" ht="15.75" customHeight="1">
      <c r="A2313" s="84">
        <v>2310</v>
      </c>
      <c r="B2313" s="85" t="s">
        <v>10954</v>
      </c>
      <c r="C2313" s="86" t="s">
        <v>8832</v>
      </c>
      <c r="D2313" s="87">
        <v>723683401</v>
      </c>
      <c r="E2313" s="88"/>
      <c r="F2313" s="88"/>
      <c r="G2313" s="89" t="s">
        <v>8829</v>
      </c>
      <c r="H2313" s="89" t="s">
        <v>4017</v>
      </c>
      <c r="I2313" s="90">
        <v>8800059962023</v>
      </c>
      <c r="J2313" s="91">
        <v>45282</v>
      </c>
      <c r="K2313" s="92"/>
      <c r="L2313" s="134"/>
    </row>
    <row r="2314" spans="1:12" ht="15.75" customHeight="1">
      <c r="A2314" s="75">
        <v>2311</v>
      </c>
      <c r="B2314" s="94" t="s">
        <v>10954</v>
      </c>
      <c r="C2314" s="95" t="s">
        <v>8834</v>
      </c>
      <c r="D2314" s="96">
        <v>723687605</v>
      </c>
      <c r="E2314" s="97"/>
      <c r="F2314" s="97"/>
      <c r="G2314" s="98" t="s">
        <v>8829</v>
      </c>
      <c r="H2314" s="98" t="s">
        <v>4017</v>
      </c>
      <c r="I2314" s="103">
        <v>8800059972023</v>
      </c>
      <c r="J2314" s="100">
        <v>45282</v>
      </c>
      <c r="K2314" s="82"/>
      <c r="L2314" s="135"/>
    </row>
    <row r="2315" spans="1:12" ht="15.75" customHeight="1">
      <c r="A2315" s="84">
        <v>2312</v>
      </c>
      <c r="B2315" s="85" t="s">
        <v>10954</v>
      </c>
      <c r="C2315" s="86" t="s">
        <v>8838</v>
      </c>
      <c r="D2315" s="87">
        <v>723687304</v>
      </c>
      <c r="E2315" s="88"/>
      <c r="F2315" s="88"/>
      <c r="G2315" s="89" t="s">
        <v>8829</v>
      </c>
      <c r="H2315" s="89" t="s">
        <v>4017</v>
      </c>
      <c r="I2315" s="90">
        <v>8800059992023</v>
      </c>
      <c r="J2315" s="91">
        <v>45282</v>
      </c>
      <c r="K2315" s="92"/>
      <c r="L2315" s="134"/>
    </row>
    <row r="2316" spans="1:12" ht="15.75" customHeight="1">
      <c r="A2316" s="75">
        <v>2313</v>
      </c>
      <c r="B2316" s="94" t="s">
        <v>10954</v>
      </c>
      <c r="C2316" s="95" t="s">
        <v>9121</v>
      </c>
      <c r="D2316" s="96">
        <v>720510424</v>
      </c>
      <c r="E2316" s="97"/>
      <c r="F2316" s="97"/>
      <c r="G2316" s="98" t="s">
        <v>9122</v>
      </c>
      <c r="H2316" s="98" t="s">
        <v>5416</v>
      </c>
      <c r="I2316" s="103">
        <v>8800062622023</v>
      </c>
      <c r="J2316" s="100">
        <v>45289</v>
      </c>
      <c r="K2316" s="82"/>
      <c r="L2316" s="135"/>
    </row>
    <row r="2317" spans="1:12" ht="15.75" customHeight="1">
      <c r="A2317" s="84">
        <v>2314</v>
      </c>
      <c r="B2317" s="85" t="s">
        <v>10954</v>
      </c>
      <c r="C2317" s="86" t="s">
        <v>9053</v>
      </c>
      <c r="D2317" s="87">
        <v>720510408</v>
      </c>
      <c r="E2317" s="88"/>
      <c r="F2317" s="88"/>
      <c r="G2317" s="89" t="s">
        <v>9054</v>
      </c>
      <c r="H2317" s="89" t="s">
        <v>5416</v>
      </c>
      <c r="I2317" s="90">
        <v>8800062102023</v>
      </c>
      <c r="J2317" s="91">
        <v>45287</v>
      </c>
      <c r="K2317" s="92"/>
      <c r="L2317" s="134"/>
    </row>
    <row r="2318" spans="1:12" ht="15.75" customHeight="1">
      <c r="A2318" s="75">
        <v>2315</v>
      </c>
      <c r="B2318" s="94" t="s">
        <v>10954</v>
      </c>
      <c r="C2318" s="95" t="s">
        <v>8827</v>
      </c>
      <c r="D2318" s="96">
        <v>723684002</v>
      </c>
      <c r="E2318" s="97"/>
      <c r="F2318" s="97"/>
      <c r="G2318" s="98" t="s">
        <v>8829</v>
      </c>
      <c r="H2318" s="98" t="s">
        <v>4017</v>
      </c>
      <c r="I2318" s="103">
        <v>8800059942023</v>
      </c>
      <c r="J2318" s="100">
        <v>45282</v>
      </c>
      <c r="K2318" s="82"/>
      <c r="L2318" s="135"/>
    </row>
    <row r="2319" spans="1:12" ht="15.75" customHeight="1">
      <c r="A2319" s="84">
        <v>2316</v>
      </c>
      <c r="B2319" s="85" t="s">
        <v>10954</v>
      </c>
      <c r="C2319" s="86" t="s">
        <v>9116</v>
      </c>
      <c r="D2319" s="87">
        <v>720510413</v>
      </c>
      <c r="E2319" s="88"/>
      <c r="F2319" s="88"/>
      <c r="G2319" s="89" t="s">
        <v>9117</v>
      </c>
      <c r="H2319" s="89" t="s">
        <v>5416</v>
      </c>
      <c r="I2319" s="90">
        <v>8800062602023</v>
      </c>
      <c r="J2319" s="91">
        <v>45289</v>
      </c>
      <c r="K2319" s="92"/>
      <c r="L2319" s="134"/>
    </row>
    <row r="2320" spans="1:12" ht="15.75" customHeight="1">
      <c r="A2320" s="75">
        <v>2317</v>
      </c>
      <c r="B2320" s="94" t="s">
        <v>10954</v>
      </c>
      <c r="C2320" s="95" t="s">
        <v>8217</v>
      </c>
      <c r="D2320" s="96">
        <v>724584505</v>
      </c>
      <c r="E2320" s="97"/>
      <c r="F2320" s="97"/>
      <c r="G2320" s="98" t="s">
        <v>8219</v>
      </c>
      <c r="H2320" s="98" t="s">
        <v>6395</v>
      </c>
      <c r="I2320" s="103">
        <v>8800049622023</v>
      </c>
      <c r="J2320" s="100">
        <v>45250</v>
      </c>
      <c r="K2320" s="82"/>
      <c r="L2320" s="135"/>
    </row>
    <row r="2321" spans="1:12" ht="15.75" customHeight="1">
      <c r="A2321" s="84">
        <v>2318</v>
      </c>
      <c r="B2321" s="85" t="s">
        <v>10954</v>
      </c>
      <c r="C2321" s="86" t="s">
        <v>7843</v>
      </c>
      <c r="D2321" s="87">
        <v>721155102</v>
      </c>
      <c r="E2321" s="88"/>
      <c r="F2321" s="88"/>
      <c r="G2321" s="89" t="s">
        <v>7845</v>
      </c>
      <c r="H2321" s="89" t="s">
        <v>5416</v>
      </c>
      <c r="I2321" s="90">
        <v>8800045242023</v>
      </c>
      <c r="J2321" s="91">
        <v>45226</v>
      </c>
      <c r="K2321" s="92"/>
      <c r="L2321" s="134"/>
    </row>
    <row r="2322" spans="1:12" ht="15.75" customHeight="1">
      <c r="A2322" s="75">
        <v>2319</v>
      </c>
      <c r="B2322" s="94" t="s">
        <v>10955</v>
      </c>
      <c r="C2322" s="95" t="s">
        <v>8850</v>
      </c>
      <c r="D2322" s="96">
        <v>1225885701</v>
      </c>
      <c r="E2322" s="97"/>
      <c r="F2322" s="97"/>
      <c r="G2322" s="98" t="s">
        <v>8849</v>
      </c>
      <c r="H2322" s="98" t="s">
        <v>8161</v>
      </c>
      <c r="I2322" s="103">
        <v>8800060222023</v>
      </c>
      <c r="J2322" s="100">
        <v>45282</v>
      </c>
      <c r="K2322" s="82"/>
      <c r="L2322" s="135"/>
    </row>
    <row r="2323" spans="1:12" ht="15.75" customHeight="1">
      <c r="A2323" s="84">
        <v>2320</v>
      </c>
      <c r="B2323" s="85" t="s">
        <v>10955</v>
      </c>
      <c r="C2323" s="86" t="s">
        <v>9132</v>
      </c>
      <c r="D2323" s="87">
        <v>1225487500</v>
      </c>
      <c r="E2323" s="88"/>
      <c r="F2323" s="88"/>
      <c r="G2323" s="89" t="s">
        <v>8140</v>
      </c>
      <c r="H2323" s="89" t="s">
        <v>5003</v>
      </c>
      <c r="I2323" s="90">
        <v>8800062772023</v>
      </c>
      <c r="J2323" s="91">
        <v>45289</v>
      </c>
      <c r="K2323" s="92"/>
      <c r="L2323" s="134"/>
    </row>
    <row r="2324" spans="1:12" ht="15.75" customHeight="1">
      <c r="A2324" s="75">
        <v>2321</v>
      </c>
      <c r="B2324" s="94" t="s">
        <v>10955</v>
      </c>
      <c r="C2324" s="95" t="s">
        <v>8430</v>
      </c>
      <c r="D2324" s="96">
        <v>1223700000</v>
      </c>
      <c r="E2324" s="97"/>
      <c r="F2324" s="97"/>
      <c r="G2324" s="98" t="s">
        <v>7704</v>
      </c>
      <c r="H2324" s="98" t="s">
        <v>3095</v>
      </c>
      <c r="I2324" s="103">
        <v>8800053182023</v>
      </c>
      <c r="J2324" s="100">
        <v>45264</v>
      </c>
      <c r="K2324" s="82"/>
      <c r="L2324" s="135"/>
    </row>
    <row r="2325" spans="1:12" ht="15.75" customHeight="1">
      <c r="A2325" s="84">
        <v>2322</v>
      </c>
      <c r="B2325" s="85" t="s">
        <v>10955</v>
      </c>
      <c r="C2325" s="86" t="s">
        <v>7703</v>
      </c>
      <c r="D2325" s="87">
        <v>1223781700</v>
      </c>
      <c r="E2325" s="88"/>
      <c r="F2325" s="88"/>
      <c r="G2325" s="89" t="s">
        <v>7704</v>
      </c>
      <c r="H2325" s="89" t="s">
        <v>3095</v>
      </c>
      <c r="I2325" s="90">
        <v>8800044042023</v>
      </c>
      <c r="J2325" s="91">
        <v>45215</v>
      </c>
      <c r="K2325" s="92"/>
      <c r="L2325" s="134"/>
    </row>
    <row r="2326" spans="1:12" ht="15.75" customHeight="1">
      <c r="A2326" s="75">
        <v>2323</v>
      </c>
      <c r="B2326" s="94" t="s">
        <v>10955</v>
      </c>
      <c r="C2326" s="95" t="s">
        <v>8159</v>
      </c>
      <c r="D2326" s="96">
        <v>1221882900</v>
      </c>
      <c r="E2326" s="97"/>
      <c r="F2326" s="97"/>
      <c r="G2326" s="98" t="s">
        <v>8160</v>
      </c>
      <c r="H2326" s="98" t="s">
        <v>8161</v>
      </c>
      <c r="I2326" s="103">
        <v>8800048812023</v>
      </c>
      <c r="J2326" s="100">
        <v>45246</v>
      </c>
      <c r="K2326" s="82"/>
      <c r="L2326" s="135"/>
    </row>
    <row r="2327" spans="1:12" ht="15.75" customHeight="1">
      <c r="A2327" s="84">
        <v>2324</v>
      </c>
      <c r="B2327" s="85" t="s">
        <v>10955</v>
      </c>
      <c r="C2327" s="86" t="s">
        <v>8139</v>
      </c>
      <c r="D2327" s="87">
        <v>1225487500</v>
      </c>
      <c r="E2327" s="88"/>
      <c r="F2327" s="88"/>
      <c r="G2327" s="89" t="s">
        <v>8140</v>
      </c>
      <c r="H2327" s="89" t="s">
        <v>8141</v>
      </c>
      <c r="I2327" s="90">
        <v>8800048482023</v>
      </c>
      <c r="J2327" s="91">
        <v>45244</v>
      </c>
      <c r="K2327" s="92"/>
      <c r="L2327" s="134"/>
    </row>
    <row r="2328" spans="1:12" ht="15.75" customHeight="1">
      <c r="A2328" s="75">
        <v>2325</v>
      </c>
      <c r="B2328" s="94" t="s">
        <v>10955</v>
      </c>
      <c r="C2328" s="95" t="s">
        <v>8264</v>
      </c>
      <c r="D2328" s="96">
        <v>1223700000</v>
      </c>
      <c r="E2328" s="97"/>
      <c r="F2328" s="97"/>
      <c r="G2328" s="98" t="s">
        <v>3095</v>
      </c>
      <c r="H2328" s="98" t="s">
        <v>3095</v>
      </c>
      <c r="I2328" s="103">
        <v>8800050582023</v>
      </c>
      <c r="J2328" s="100">
        <v>45253</v>
      </c>
      <c r="K2328" s="82"/>
      <c r="L2328" s="135"/>
    </row>
    <row r="2329" spans="1:12" ht="15.75" customHeight="1">
      <c r="A2329" s="84">
        <v>2326</v>
      </c>
      <c r="B2329" s="85" t="s">
        <v>10955</v>
      </c>
      <c r="C2329" s="86" t="s">
        <v>8266</v>
      </c>
      <c r="D2329" s="87">
        <v>1225487500</v>
      </c>
      <c r="E2329" s="88"/>
      <c r="F2329" s="88"/>
      <c r="G2329" s="89" t="s">
        <v>8143</v>
      </c>
      <c r="H2329" s="89" t="s">
        <v>5003</v>
      </c>
      <c r="I2329" s="90">
        <v>8800050322023</v>
      </c>
      <c r="J2329" s="91">
        <v>45253</v>
      </c>
      <c r="K2329" s="92"/>
      <c r="L2329" s="134"/>
    </row>
    <row r="2330" spans="1:12" ht="15.75" customHeight="1">
      <c r="A2330" s="75">
        <v>2327</v>
      </c>
      <c r="B2330" s="94" t="s">
        <v>10955</v>
      </c>
      <c r="C2330" s="95" t="s">
        <v>8162</v>
      </c>
      <c r="D2330" s="96">
        <v>1221882900</v>
      </c>
      <c r="E2330" s="97"/>
      <c r="F2330" s="97"/>
      <c r="G2330" s="98" t="s">
        <v>8160</v>
      </c>
      <c r="H2330" s="98" t="s">
        <v>8161</v>
      </c>
      <c r="I2330" s="103">
        <v>8800048822023</v>
      </c>
      <c r="J2330" s="100">
        <v>45246</v>
      </c>
      <c r="K2330" s="82"/>
      <c r="L2330" s="135"/>
    </row>
    <row r="2331" spans="1:12" ht="15.75" customHeight="1">
      <c r="A2331" s="84">
        <v>2328</v>
      </c>
      <c r="B2331" s="85" t="s">
        <v>10955</v>
      </c>
      <c r="C2331" s="86" t="s">
        <v>8267</v>
      </c>
      <c r="D2331" s="87">
        <v>1225487500</v>
      </c>
      <c r="E2331" s="88"/>
      <c r="F2331" s="88"/>
      <c r="G2331" s="89" t="s">
        <v>8143</v>
      </c>
      <c r="H2331" s="89" t="s">
        <v>5003</v>
      </c>
      <c r="I2331" s="90">
        <v>8800050332023</v>
      </c>
      <c r="J2331" s="91">
        <v>45253</v>
      </c>
      <c r="K2331" s="92"/>
      <c r="L2331" s="134"/>
    </row>
    <row r="2332" spans="1:12" ht="15.75" customHeight="1">
      <c r="A2332" s="75">
        <v>2329</v>
      </c>
      <c r="B2332" s="94" t="s">
        <v>10955</v>
      </c>
      <c r="C2332" s="95" t="s">
        <v>8270</v>
      </c>
      <c r="D2332" s="96">
        <v>1225487500</v>
      </c>
      <c r="E2332" s="97"/>
      <c r="F2332" s="97"/>
      <c r="G2332" s="98" t="s">
        <v>8143</v>
      </c>
      <c r="H2332" s="98" t="s">
        <v>5003</v>
      </c>
      <c r="I2332" s="103">
        <v>8800050222023</v>
      </c>
      <c r="J2332" s="100">
        <v>45253</v>
      </c>
      <c r="K2332" s="82"/>
      <c r="L2332" s="135"/>
    </row>
    <row r="2333" spans="1:12" ht="15.75" customHeight="1">
      <c r="A2333" s="84">
        <v>2330</v>
      </c>
      <c r="B2333" s="85" t="s">
        <v>10955</v>
      </c>
      <c r="C2333" s="86" t="s">
        <v>8142</v>
      </c>
      <c r="D2333" s="87">
        <v>1225487500</v>
      </c>
      <c r="E2333" s="88"/>
      <c r="F2333" s="88"/>
      <c r="G2333" s="89" t="s">
        <v>8143</v>
      </c>
      <c r="H2333" s="89" t="s">
        <v>5003</v>
      </c>
      <c r="I2333" s="90">
        <v>8800048542023</v>
      </c>
      <c r="J2333" s="91">
        <v>45244</v>
      </c>
      <c r="K2333" s="92"/>
      <c r="L2333" s="134"/>
    </row>
    <row r="2334" spans="1:12" ht="15.75" customHeight="1">
      <c r="A2334" s="75">
        <v>2331</v>
      </c>
      <c r="B2334" s="94" t="s">
        <v>10955</v>
      </c>
      <c r="C2334" s="95" t="s">
        <v>8164</v>
      </c>
      <c r="D2334" s="96">
        <v>1221882900</v>
      </c>
      <c r="E2334" s="97"/>
      <c r="F2334" s="97"/>
      <c r="G2334" s="98" t="s">
        <v>8160</v>
      </c>
      <c r="H2334" s="98" t="s">
        <v>8161</v>
      </c>
      <c r="I2334" s="103">
        <v>8800048842023</v>
      </c>
      <c r="J2334" s="100">
        <v>45246</v>
      </c>
      <c r="K2334" s="82"/>
      <c r="L2334" s="135"/>
    </row>
    <row r="2335" spans="1:12" ht="15.75" customHeight="1">
      <c r="A2335" s="84">
        <v>2332</v>
      </c>
      <c r="B2335" s="85" t="s">
        <v>10955</v>
      </c>
      <c r="C2335" s="86" t="s">
        <v>8163</v>
      </c>
      <c r="D2335" s="87">
        <v>1221882900</v>
      </c>
      <c r="E2335" s="88"/>
      <c r="F2335" s="88"/>
      <c r="G2335" s="89" t="s">
        <v>8160</v>
      </c>
      <c r="H2335" s="89" t="s">
        <v>8161</v>
      </c>
      <c r="I2335" s="90">
        <v>8800048832023</v>
      </c>
      <c r="J2335" s="91">
        <v>45246</v>
      </c>
      <c r="K2335" s="92"/>
      <c r="L2335" s="134"/>
    </row>
    <row r="2336" spans="1:12" ht="15.75" customHeight="1">
      <c r="A2336" s="75">
        <v>2333</v>
      </c>
      <c r="B2336" s="94" t="s">
        <v>10955</v>
      </c>
      <c r="C2336" s="95" t="s">
        <v>8269</v>
      </c>
      <c r="D2336" s="96">
        <v>1225487500</v>
      </c>
      <c r="E2336" s="97"/>
      <c r="F2336" s="97"/>
      <c r="G2336" s="98" t="s">
        <v>8143</v>
      </c>
      <c r="H2336" s="98" t="s">
        <v>5003</v>
      </c>
      <c r="I2336" s="103">
        <v>8800050212023</v>
      </c>
      <c r="J2336" s="100">
        <v>45253</v>
      </c>
      <c r="K2336" s="82"/>
      <c r="L2336" s="135"/>
    </row>
    <row r="2337" spans="1:12" ht="15.75" customHeight="1">
      <c r="A2337" s="84">
        <v>2334</v>
      </c>
      <c r="B2337" s="85" t="s">
        <v>10955</v>
      </c>
      <c r="C2337" s="86" t="s">
        <v>8533</v>
      </c>
      <c r="D2337" s="87">
        <v>1221485600</v>
      </c>
      <c r="E2337" s="88"/>
      <c r="F2337" s="88"/>
      <c r="G2337" s="89" t="s">
        <v>8534</v>
      </c>
      <c r="H2337" s="89" t="s">
        <v>3095</v>
      </c>
      <c r="I2337" s="90">
        <v>8800055212023</v>
      </c>
      <c r="J2337" s="91">
        <v>45270</v>
      </c>
      <c r="K2337" s="92"/>
      <c r="L2337" s="134"/>
    </row>
    <row r="2338" spans="1:12" ht="15.75" customHeight="1">
      <c r="A2338" s="75">
        <v>2335</v>
      </c>
      <c r="B2338" s="94" t="s">
        <v>10955</v>
      </c>
      <c r="C2338" s="95" t="s">
        <v>8973</v>
      </c>
      <c r="D2338" s="96">
        <v>1225885701</v>
      </c>
      <c r="E2338" s="97"/>
      <c r="F2338" s="97"/>
      <c r="G2338" s="98" t="s">
        <v>8849</v>
      </c>
      <c r="H2338" s="98" t="s">
        <v>8161</v>
      </c>
      <c r="I2338" s="103">
        <v>8800061162023</v>
      </c>
      <c r="J2338" s="100">
        <v>45286</v>
      </c>
      <c r="K2338" s="82"/>
      <c r="L2338" s="135"/>
    </row>
    <row r="2339" spans="1:12" ht="15.75" customHeight="1">
      <c r="A2339" s="84">
        <v>2336</v>
      </c>
      <c r="B2339" s="85" t="s">
        <v>10955</v>
      </c>
      <c r="C2339" s="86" t="s">
        <v>8915</v>
      </c>
      <c r="D2339" s="87">
        <v>1225885701</v>
      </c>
      <c r="E2339" s="88"/>
      <c r="F2339" s="88"/>
      <c r="G2339" s="89" t="s">
        <v>8849</v>
      </c>
      <c r="H2339" s="89" t="s">
        <v>8161</v>
      </c>
      <c r="I2339" s="90">
        <v>8800060952023</v>
      </c>
      <c r="J2339" s="91">
        <v>45285</v>
      </c>
      <c r="K2339" s="92"/>
      <c r="L2339" s="134"/>
    </row>
    <row r="2340" spans="1:12" ht="15.75" customHeight="1">
      <c r="A2340" s="75">
        <v>2337</v>
      </c>
      <c r="B2340" s="94" t="s">
        <v>10955</v>
      </c>
      <c r="C2340" s="95" t="s">
        <v>8268</v>
      </c>
      <c r="D2340" s="96">
        <v>1225487500</v>
      </c>
      <c r="E2340" s="97"/>
      <c r="F2340" s="97"/>
      <c r="G2340" s="98" t="s">
        <v>8143</v>
      </c>
      <c r="H2340" s="98" t="s">
        <v>5003</v>
      </c>
      <c r="I2340" s="103">
        <v>8800050342023</v>
      </c>
      <c r="J2340" s="100">
        <v>45253</v>
      </c>
      <c r="K2340" s="82"/>
      <c r="L2340" s="135"/>
    </row>
    <row r="2341" spans="1:12" ht="15.75" customHeight="1">
      <c r="A2341" s="84">
        <v>2338</v>
      </c>
      <c r="B2341" s="85" t="s">
        <v>10955</v>
      </c>
      <c r="C2341" s="86" t="s">
        <v>8920</v>
      </c>
      <c r="D2341" s="87">
        <v>1225885701</v>
      </c>
      <c r="E2341" s="88"/>
      <c r="F2341" s="88"/>
      <c r="G2341" s="89" t="s">
        <v>8849</v>
      </c>
      <c r="H2341" s="89" t="s">
        <v>8161</v>
      </c>
      <c r="I2341" s="90">
        <v>8800060922023</v>
      </c>
      <c r="J2341" s="91">
        <v>45285</v>
      </c>
      <c r="K2341" s="92"/>
      <c r="L2341" s="134"/>
    </row>
    <row r="2342" spans="1:12" ht="15.75" customHeight="1">
      <c r="A2342" s="75">
        <v>2339</v>
      </c>
      <c r="B2342" s="94" t="s">
        <v>10955</v>
      </c>
      <c r="C2342" s="95" t="s">
        <v>8921</v>
      </c>
      <c r="D2342" s="96">
        <v>1225885701</v>
      </c>
      <c r="E2342" s="97"/>
      <c r="F2342" s="97"/>
      <c r="G2342" s="98" t="s">
        <v>8849</v>
      </c>
      <c r="H2342" s="98" t="s">
        <v>8161</v>
      </c>
      <c r="I2342" s="103">
        <v>8800060942023</v>
      </c>
      <c r="J2342" s="100">
        <v>45285</v>
      </c>
      <c r="K2342" s="82"/>
      <c r="L2342" s="135"/>
    </row>
    <row r="2343" spans="1:12" ht="15.75" customHeight="1">
      <c r="A2343" s="84">
        <v>2340</v>
      </c>
      <c r="B2343" s="85" t="s">
        <v>10955</v>
      </c>
      <c r="C2343" s="86" t="s">
        <v>8918</v>
      </c>
      <c r="D2343" s="87">
        <v>1225885701</v>
      </c>
      <c r="E2343" s="88"/>
      <c r="F2343" s="88"/>
      <c r="G2343" s="89" t="s">
        <v>8849</v>
      </c>
      <c r="H2343" s="89" t="s">
        <v>8161</v>
      </c>
      <c r="I2343" s="90">
        <v>8800060892023</v>
      </c>
      <c r="J2343" s="91">
        <v>45285</v>
      </c>
      <c r="K2343" s="92"/>
      <c r="L2343" s="134"/>
    </row>
    <row r="2344" spans="1:12" ht="15.75" customHeight="1">
      <c r="A2344" s="75">
        <v>2341</v>
      </c>
      <c r="B2344" s="94" t="s">
        <v>10955</v>
      </c>
      <c r="C2344" s="95" t="s">
        <v>8847</v>
      </c>
      <c r="D2344" s="96">
        <v>1225885701</v>
      </c>
      <c r="E2344" s="97"/>
      <c r="F2344" s="97"/>
      <c r="G2344" s="98" t="s">
        <v>8849</v>
      </c>
      <c r="H2344" s="98" t="s">
        <v>8161</v>
      </c>
      <c r="I2344" s="103">
        <v>8800060212023</v>
      </c>
      <c r="J2344" s="100">
        <v>45282</v>
      </c>
      <c r="K2344" s="82"/>
      <c r="L2344" s="135"/>
    </row>
    <row r="2345" spans="1:12" ht="15.75" customHeight="1">
      <c r="A2345" s="84">
        <v>2342</v>
      </c>
      <c r="B2345" s="85" t="s">
        <v>10955</v>
      </c>
      <c r="C2345" s="86" t="s">
        <v>9131</v>
      </c>
      <c r="D2345" s="87">
        <v>1225487500</v>
      </c>
      <c r="E2345" s="88"/>
      <c r="F2345" s="88"/>
      <c r="G2345" s="89" t="s">
        <v>8140</v>
      </c>
      <c r="H2345" s="89" t="s">
        <v>5003</v>
      </c>
      <c r="I2345" s="90">
        <v>8800062742023</v>
      </c>
      <c r="J2345" s="91">
        <v>45289</v>
      </c>
      <c r="K2345" s="92"/>
      <c r="L2345" s="134"/>
    </row>
    <row r="2346" spans="1:12" ht="15.75" customHeight="1">
      <c r="A2346" s="75">
        <v>2343</v>
      </c>
      <c r="B2346" s="94" t="s">
        <v>10955</v>
      </c>
      <c r="C2346" s="95" t="s">
        <v>8922</v>
      </c>
      <c r="D2346" s="96">
        <v>1225885701</v>
      </c>
      <c r="E2346" s="97"/>
      <c r="F2346" s="97"/>
      <c r="G2346" s="98" t="s">
        <v>8849</v>
      </c>
      <c r="H2346" s="98" t="s">
        <v>8161</v>
      </c>
      <c r="I2346" s="103">
        <v>8800060902023</v>
      </c>
      <c r="J2346" s="100">
        <v>45285</v>
      </c>
      <c r="K2346" s="82"/>
      <c r="L2346" s="135"/>
    </row>
    <row r="2347" spans="1:12" ht="15.75" customHeight="1">
      <c r="A2347" s="84">
        <v>2344</v>
      </c>
      <c r="B2347" s="85" t="s">
        <v>10955</v>
      </c>
      <c r="C2347" s="86" t="s">
        <v>9055</v>
      </c>
      <c r="D2347" s="87">
        <v>1225885701</v>
      </c>
      <c r="E2347" s="88"/>
      <c r="F2347" s="88"/>
      <c r="G2347" s="89" t="s">
        <v>8849</v>
      </c>
      <c r="H2347" s="89" t="s">
        <v>8161</v>
      </c>
      <c r="I2347" s="90">
        <v>8800062092023</v>
      </c>
      <c r="J2347" s="91">
        <v>45287</v>
      </c>
      <c r="K2347" s="92"/>
      <c r="L2347" s="134"/>
    </row>
    <row r="2348" spans="1:12" ht="15.75" customHeight="1">
      <c r="A2348" s="75">
        <v>2345</v>
      </c>
      <c r="B2348" s="94" t="s">
        <v>10955</v>
      </c>
      <c r="C2348" s="95" t="s">
        <v>8974</v>
      </c>
      <c r="D2348" s="96">
        <v>1225885701</v>
      </c>
      <c r="E2348" s="97"/>
      <c r="F2348" s="97"/>
      <c r="G2348" s="98" t="s">
        <v>8849</v>
      </c>
      <c r="H2348" s="98" t="s">
        <v>8161</v>
      </c>
      <c r="I2348" s="103">
        <v>8800061402023</v>
      </c>
      <c r="J2348" s="100">
        <v>45286</v>
      </c>
      <c r="K2348" s="82"/>
      <c r="L2348" s="135"/>
    </row>
    <row r="2349" spans="1:12" ht="15.75" customHeight="1">
      <c r="A2349" s="84">
        <v>2346</v>
      </c>
      <c r="B2349" s="85" t="s">
        <v>10955</v>
      </c>
      <c r="C2349" s="86" t="s">
        <v>8924</v>
      </c>
      <c r="D2349" s="87">
        <v>1225885701</v>
      </c>
      <c r="E2349" s="88"/>
      <c r="F2349" s="88"/>
      <c r="G2349" s="89" t="s">
        <v>8849</v>
      </c>
      <c r="H2349" s="89" t="s">
        <v>8161</v>
      </c>
      <c r="I2349" s="90">
        <v>8800060862023</v>
      </c>
      <c r="J2349" s="91">
        <v>45285</v>
      </c>
      <c r="K2349" s="92"/>
      <c r="L2349" s="134"/>
    </row>
    <row r="2350" spans="1:12" ht="15.75" customHeight="1">
      <c r="A2350" s="75">
        <v>2347</v>
      </c>
      <c r="B2350" s="94" t="s">
        <v>10955</v>
      </c>
      <c r="C2350" s="95" t="s">
        <v>8925</v>
      </c>
      <c r="D2350" s="96">
        <v>1225885701</v>
      </c>
      <c r="E2350" s="97"/>
      <c r="F2350" s="97"/>
      <c r="G2350" s="98" t="s">
        <v>8849</v>
      </c>
      <c r="H2350" s="98" t="s">
        <v>8161</v>
      </c>
      <c r="I2350" s="103">
        <v>8800060932023</v>
      </c>
      <c r="J2350" s="100">
        <v>45285</v>
      </c>
      <c r="K2350" s="82"/>
      <c r="L2350" s="135"/>
    </row>
    <row r="2351" spans="1:12" ht="15.75" customHeight="1">
      <c r="A2351" s="84">
        <v>2348</v>
      </c>
      <c r="B2351" s="85" t="s">
        <v>10955</v>
      </c>
      <c r="C2351" s="86" t="s">
        <v>8916</v>
      </c>
      <c r="D2351" s="87">
        <v>1225885701</v>
      </c>
      <c r="E2351" s="88"/>
      <c r="F2351" s="88"/>
      <c r="G2351" s="89" t="s">
        <v>8849</v>
      </c>
      <c r="H2351" s="89" t="s">
        <v>8161</v>
      </c>
      <c r="I2351" s="90">
        <v>8800060962023</v>
      </c>
      <c r="J2351" s="91">
        <v>45285</v>
      </c>
      <c r="K2351" s="92"/>
      <c r="L2351" s="134"/>
    </row>
    <row r="2352" spans="1:12" ht="15.75" customHeight="1">
      <c r="A2352" s="75">
        <v>2349</v>
      </c>
      <c r="B2352" s="94" t="s">
        <v>10955</v>
      </c>
      <c r="C2352" s="95" t="s">
        <v>8917</v>
      </c>
      <c r="D2352" s="96">
        <v>1225885701</v>
      </c>
      <c r="E2352" s="97"/>
      <c r="F2352" s="97"/>
      <c r="G2352" s="98" t="s">
        <v>8849</v>
      </c>
      <c r="H2352" s="98" t="s">
        <v>8161</v>
      </c>
      <c r="I2352" s="103">
        <v>8800060882023</v>
      </c>
      <c r="J2352" s="100">
        <v>45285</v>
      </c>
      <c r="K2352" s="82"/>
      <c r="L2352" s="135"/>
    </row>
    <row r="2353" spans="1:12" ht="15.75" customHeight="1">
      <c r="A2353" s="84">
        <v>2350</v>
      </c>
      <c r="B2353" s="85" t="s">
        <v>10956</v>
      </c>
      <c r="C2353" s="86" t="s">
        <v>9056</v>
      </c>
      <c r="D2353" s="87">
        <v>1422087700</v>
      </c>
      <c r="E2353" s="88"/>
      <c r="F2353" s="88"/>
      <c r="G2353" s="89" t="s">
        <v>8977</v>
      </c>
      <c r="H2353" s="89" t="s">
        <v>7273</v>
      </c>
      <c r="I2353" s="90">
        <v>8800061972023</v>
      </c>
      <c r="J2353" s="91">
        <v>45287</v>
      </c>
      <c r="K2353" s="92"/>
      <c r="L2353" s="134"/>
    </row>
    <row r="2354" spans="1:12" ht="15.75" customHeight="1">
      <c r="A2354" s="75">
        <v>2351</v>
      </c>
      <c r="B2354" s="94" t="s">
        <v>10956</v>
      </c>
      <c r="C2354" s="95" t="s">
        <v>9058</v>
      </c>
      <c r="D2354" s="96">
        <v>1424288200</v>
      </c>
      <c r="E2354" s="97"/>
      <c r="F2354" s="97"/>
      <c r="G2354" s="98" t="s">
        <v>9059</v>
      </c>
      <c r="H2354" s="98" t="s">
        <v>4249</v>
      </c>
      <c r="I2354" s="103">
        <v>8800061942023</v>
      </c>
      <c r="J2354" s="100">
        <v>45287</v>
      </c>
      <c r="K2354" s="82"/>
      <c r="L2354" s="135"/>
    </row>
    <row r="2355" spans="1:12" ht="15.75" customHeight="1">
      <c r="A2355" s="84">
        <v>2352</v>
      </c>
      <c r="B2355" s="85" t="s">
        <v>10957</v>
      </c>
      <c r="C2355" s="86" t="s">
        <v>7905</v>
      </c>
      <c r="D2355" s="87">
        <v>1824085803</v>
      </c>
      <c r="E2355" s="88"/>
      <c r="F2355" s="88"/>
      <c r="G2355" s="89" t="s">
        <v>7906</v>
      </c>
      <c r="H2355" s="89" t="s">
        <v>3583</v>
      </c>
      <c r="I2355" s="90">
        <v>8800045942023</v>
      </c>
      <c r="J2355" s="91">
        <v>45231</v>
      </c>
      <c r="K2355" s="92"/>
      <c r="L2355" s="134"/>
    </row>
    <row r="2356" spans="1:12" ht="15.75" customHeight="1">
      <c r="A2356" s="75">
        <v>2353</v>
      </c>
      <c r="B2356" s="94" t="s">
        <v>10957</v>
      </c>
      <c r="C2356" s="95" t="s">
        <v>7903</v>
      </c>
      <c r="D2356" s="96">
        <v>1824085801</v>
      </c>
      <c r="E2356" s="97"/>
      <c r="F2356" s="97"/>
      <c r="G2356" s="98" t="s">
        <v>7904</v>
      </c>
      <c r="H2356" s="98" t="s">
        <v>3583</v>
      </c>
      <c r="I2356" s="103">
        <v>8800045932023</v>
      </c>
      <c r="J2356" s="100">
        <v>45231</v>
      </c>
      <c r="K2356" s="82"/>
      <c r="L2356" s="135"/>
    </row>
    <row r="2357" spans="1:12" ht="15.75" customHeight="1">
      <c r="A2357" s="84">
        <v>2354</v>
      </c>
      <c r="B2357" s="85" t="s">
        <v>10957</v>
      </c>
      <c r="C2357" s="86" t="s">
        <v>7890</v>
      </c>
      <c r="D2357" s="87">
        <v>1823155122</v>
      </c>
      <c r="E2357" s="88"/>
      <c r="F2357" s="88"/>
      <c r="G2357" s="89" t="s">
        <v>7891</v>
      </c>
      <c r="H2357" s="89" t="s">
        <v>3109</v>
      </c>
      <c r="I2357" s="90">
        <v>8800045702023</v>
      </c>
      <c r="J2357" s="91">
        <v>45230</v>
      </c>
      <c r="K2357" s="92"/>
      <c r="L2357" s="134"/>
    </row>
    <row r="2358" spans="1:12" ht="15.75" customHeight="1">
      <c r="A2358" s="75">
        <v>2355</v>
      </c>
      <c r="B2358" s="94" t="s">
        <v>10957</v>
      </c>
      <c r="C2358" s="95" t="s">
        <v>7907</v>
      </c>
      <c r="D2358" s="96">
        <v>1823155113</v>
      </c>
      <c r="E2358" s="97"/>
      <c r="F2358" s="97"/>
      <c r="G2358" s="98" t="s">
        <v>7908</v>
      </c>
      <c r="H2358" s="98" t="s">
        <v>3109</v>
      </c>
      <c r="I2358" s="103">
        <v>8800045862023</v>
      </c>
      <c r="J2358" s="100">
        <v>45231</v>
      </c>
      <c r="K2358" s="82"/>
      <c r="L2358" s="135"/>
    </row>
    <row r="2359" spans="1:12" ht="15.75" customHeight="1">
      <c r="A2359" s="84">
        <v>2356</v>
      </c>
      <c r="B2359" s="85" t="s">
        <v>10957</v>
      </c>
      <c r="C2359" s="86" t="s">
        <v>7886</v>
      </c>
      <c r="D2359" s="87">
        <v>1823155133</v>
      </c>
      <c r="E2359" s="88"/>
      <c r="F2359" s="88"/>
      <c r="G2359" s="89" t="s">
        <v>7887</v>
      </c>
      <c r="H2359" s="89" t="s">
        <v>3109</v>
      </c>
      <c r="I2359" s="90">
        <v>8800045562023</v>
      </c>
      <c r="J2359" s="91">
        <v>45230</v>
      </c>
      <c r="K2359" s="92"/>
      <c r="L2359" s="134"/>
    </row>
    <row r="2360" spans="1:12" ht="15.75" customHeight="1">
      <c r="A2360" s="75">
        <v>2357</v>
      </c>
      <c r="B2360" s="94" t="s">
        <v>10957</v>
      </c>
      <c r="C2360" s="95" t="s">
        <v>7888</v>
      </c>
      <c r="D2360" s="96">
        <v>1823155121</v>
      </c>
      <c r="E2360" s="97"/>
      <c r="F2360" s="97"/>
      <c r="G2360" s="98" t="s">
        <v>7889</v>
      </c>
      <c r="H2360" s="98" t="s">
        <v>3109</v>
      </c>
      <c r="I2360" s="103">
        <v>8800045682023</v>
      </c>
      <c r="J2360" s="100">
        <v>45230</v>
      </c>
      <c r="K2360" s="82"/>
      <c r="L2360" s="135"/>
    </row>
    <row r="2361" spans="1:12" ht="15.75" customHeight="1">
      <c r="A2361" s="84">
        <v>2358</v>
      </c>
      <c r="B2361" s="85" t="s">
        <v>10957</v>
      </c>
      <c r="C2361" s="86" t="s">
        <v>7894</v>
      </c>
      <c r="D2361" s="87">
        <v>1823155120</v>
      </c>
      <c r="E2361" s="88"/>
      <c r="F2361" s="88"/>
      <c r="G2361" s="89" t="s">
        <v>7895</v>
      </c>
      <c r="H2361" s="89" t="s">
        <v>3109</v>
      </c>
      <c r="I2361" s="90">
        <v>8800045652023</v>
      </c>
      <c r="J2361" s="91">
        <v>45230</v>
      </c>
      <c r="K2361" s="92"/>
      <c r="L2361" s="134"/>
    </row>
    <row r="2362" spans="1:12" ht="15.75" customHeight="1">
      <c r="A2362" s="75">
        <v>2359</v>
      </c>
      <c r="B2362" s="94" t="s">
        <v>10957</v>
      </c>
      <c r="C2362" s="95" t="s">
        <v>7909</v>
      </c>
      <c r="D2362" s="96">
        <v>1823155136</v>
      </c>
      <c r="E2362" s="97"/>
      <c r="F2362" s="97"/>
      <c r="G2362" s="98" t="s">
        <v>7910</v>
      </c>
      <c r="H2362" s="98" t="s">
        <v>3109</v>
      </c>
      <c r="I2362" s="103">
        <v>8800045872023</v>
      </c>
      <c r="J2362" s="100">
        <v>45231</v>
      </c>
      <c r="K2362" s="82"/>
      <c r="L2362" s="135"/>
    </row>
    <row r="2363" spans="1:12" ht="15.75" customHeight="1">
      <c r="A2363" s="84">
        <v>2360</v>
      </c>
      <c r="B2363" s="85" t="s">
        <v>10957</v>
      </c>
      <c r="C2363" s="86" t="s">
        <v>7892</v>
      </c>
      <c r="D2363" s="87">
        <v>1823155119</v>
      </c>
      <c r="E2363" s="88"/>
      <c r="F2363" s="88"/>
      <c r="G2363" s="89" t="s">
        <v>7893</v>
      </c>
      <c r="H2363" s="89" t="s">
        <v>3109</v>
      </c>
      <c r="I2363" s="90">
        <v>8800045632023</v>
      </c>
      <c r="J2363" s="91">
        <v>45230</v>
      </c>
      <c r="K2363" s="92"/>
      <c r="L2363" s="134"/>
    </row>
    <row r="2364" spans="1:12" ht="15.75" customHeight="1">
      <c r="A2364" s="75">
        <v>2361</v>
      </c>
      <c r="B2364" s="94" t="s">
        <v>10957</v>
      </c>
      <c r="C2364" s="95" t="s">
        <v>7875</v>
      </c>
      <c r="D2364" s="96">
        <v>1823155115</v>
      </c>
      <c r="E2364" s="97"/>
      <c r="F2364" s="97"/>
      <c r="G2364" s="98" t="s">
        <v>7876</v>
      </c>
      <c r="H2364" s="98" t="s">
        <v>3109</v>
      </c>
      <c r="I2364" s="103">
        <v>8800045602023</v>
      </c>
      <c r="J2364" s="100">
        <v>45230</v>
      </c>
      <c r="K2364" s="82"/>
      <c r="L2364" s="135"/>
    </row>
    <row r="2365" spans="1:12" ht="15.75" customHeight="1">
      <c r="A2365" s="84">
        <v>2362</v>
      </c>
      <c r="B2365" s="85" t="s">
        <v>10957</v>
      </c>
      <c r="C2365" s="86" t="s">
        <v>7877</v>
      </c>
      <c r="D2365" s="87">
        <v>1823155116</v>
      </c>
      <c r="E2365" s="88"/>
      <c r="F2365" s="88"/>
      <c r="G2365" s="89" t="s">
        <v>7878</v>
      </c>
      <c r="H2365" s="89" t="s">
        <v>3109</v>
      </c>
      <c r="I2365" s="90">
        <v>8800045612023</v>
      </c>
      <c r="J2365" s="91">
        <v>45230</v>
      </c>
      <c r="K2365" s="92"/>
      <c r="L2365" s="134"/>
    </row>
    <row r="2366" spans="1:12" ht="15.75" customHeight="1">
      <c r="A2366" s="75">
        <v>2363</v>
      </c>
      <c r="B2366" s="94" t="s">
        <v>10957</v>
      </c>
      <c r="C2366" s="95" t="s">
        <v>7884</v>
      </c>
      <c r="D2366" s="96">
        <v>1823155111</v>
      </c>
      <c r="E2366" s="97"/>
      <c r="F2366" s="97"/>
      <c r="G2366" s="98" t="s">
        <v>7885</v>
      </c>
      <c r="H2366" s="98" t="s">
        <v>3109</v>
      </c>
      <c r="I2366" s="103">
        <v>8800045582023</v>
      </c>
      <c r="J2366" s="100">
        <v>45230</v>
      </c>
      <c r="K2366" s="82"/>
      <c r="L2366" s="135"/>
    </row>
    <row r="2367" spans="1:12" ht="15.75" customHeight="1">
      <c r="A2367" s="84">
        <v>2364</v>
      </c>
      <c r="B2367" s="85" t="s">
        <v>10957</v>
      </c>
      <c r="C2367" s="86" t="s">
        <v>7913</v>
      </c>
      <c r="D2367" s="87">
        <v>1824084603</v>
      </c>
      <c r="E2367" s="88"/>
      <c r="F2367" s="88"/>
      <c r="G2367" s="89" t="s">
        <v>7914</v>
      </c>
      <c r="H2367" s="89" t="s">
        <v>3583</v>
      </c>
      <c r="I2367" s="90">
        <v>8800045912023</v>
      </c>
      <c r="J2367" s="91">
        <v>45231</v>
      </c>
      <c r="K2367" s="92"/>
      <c r="L2367" s="134"/>
    </row>
    <row r="2368" spans="1:12" ht="15.75" customHeight="1">
      <c r="A2368" s="75">
        <v>2365</v>
      </c>
      <c r="B2368" s="94" t="s">
        <v>10957</v>
      </c>
      <c r="C2368" s="95" t="s">
        <v>7915</v>
      </c>
      <c r="D2368" s="96">
        <v>1824084602</v>
      </c>
      <c r="E2368" s="97"/>
      <c r="F2368" s="97"/>
      <c r="G2368" s="98" t="s">
        <v>7916</v>
      </c>
      <c r="H2368" s="98" t="s">
        <v>3583</v>
      </c>
      <c r="I2368" s="103">
        <v>8800045922023</v>
      </c>
      <c r="J2368" s="100">
        <v>45231</v>
      </c>
      <c r="K2368" s="82"/>
      <c r="L2368" s="135"/>
    </row>
    <row r="2369" spans="1:12" ht="15.75" customHeight="1">
      <c r="A2369" s="84">
        <v>2366</v>
      </c>
      <c r="B2369" s="85" t="s">
        <v>10957</v>
      </c>
      <c r="C2369" s="86" t="s">
        <v>7917</v>
      </c>
      <c r="D2369" s="87">
        <v>1823155138</v>
      </c>
      <c r="E2369" s="88"/>
      <c r="F2369" s="88"/>
      <c r="G2369" s="89" t="s">
        <v>7918</v>
      </c>
      <c r="H2369" s="89" t="s">
        <v>3109</v>
      </c>
      <c r="I2369" s="90">
        <v>8800045772023</v>
      </c>
      <c r="J2369" s="91">
        <v>45231</v>
      </c>
      <c r="K2369" s="92"/>
      <c r="L2369" s="134"/>
    </row>
    <row r="2370" spans="1:12" ht="15.75" customHeight="1">
      <c r="A2370" s="75">
        <v>2367</v>
      </c>
      <c r="B2370" s="94" t="s">
        <v>10957</v>
      </c>
      <c r="C2370" s="95" t="s">
        <v>7882</v>
      </c>
      <c r="D2370" s="96">
        <v>1823155107</v>
      </c>
      <c r="E2370" s="97"/>
      <c r="F2370" s="97"/>
      <c r="G2370" s="98" t="s">
        <v>7883</v>
      </c>
      <c r="H2370" s="98" t="s">
        <v>3109</v>
      </c>
      <c r="I2370" s="103">
        <v>8800045572023</v>
      </c>
      <c r="J2370" s="100">
        <v>45230</v>
      </c>
      <c r="K2370" s="82"/>
      <c r="L2370" s="135"/>
    </row>
    <row r="2371" spans="1:12" ht="15.75" customHeight="1">
      <c r="A2371" s="84">
        <v>2368</v>
      </c>
      <c r="B2371" s="85" t="s">
        <v>10957</v>
      </c>
      <c r="C2371" s="86" t="s">
        <v>8060</v>
      </c>
      <c r="D2371" s="87">
        <v>1820380400</v>
      </c>
      <c r="E2371" s="88"/>
      <c r="F2371" s="88"/>
      <c r="G2371" s="89" t="s">
        <v>2388</v>
      </c>
      <c r="H2371" s="89" t="s">
        <v>2387</v>
      </c>
      <c r="I2371" s="90">
        <v>8800047622023</v>
      </c>
      <c r="J2371" s="91">
        <v>45239</v>
      </c>
      <c r="K2371" s="92"/>
      <c r="L2371" s="134"/>
    </row>
    <row r="2372" spans="1:12" ht="15.75" customHeight="1">
      <c r="A2372" s="75">
        <v>2369</v>
      </c>
      <c r="B2372" s="94" t="s">
        <v>10957</v>
      </c>
      <c r="C2372" s="95" t="s">
        <v>8283</v>
      </c>
      <c r="D2372" s="96">
        <v>1822086818</v>
      </c>
      <c r="E2372" s="97"/>
      <c r="F2372" s="97"/>
      <c r="G2372" s="98" t="s">
        <v>8284</v>
      </c>
      <c r="H2372" s="98" t="s">
        <v>3109</v>
      </c>
      <c r="I2372" s="103">
        <v>8800050452023</v>
      </c>
      <c r="J2372" s="100">
        <v>45253</v>
      </c>
      <c r="K2372" s="82"/>
      <c r="L2372" s="135"/>
    </row>
    <row r="2373" spans="1:12" ht="15.75" customHeight="1">
      <c r="A2373" s="84">
        <v>2370</v>
      </c>
      <c r="B2373" s="85" t="s">
        <v>10957</v>
      </c>
      <c r="C2373" s="86" t="s">
        <v>7911</v>
      </c>
      <c r="D2373" s="87">
        <v>1824084601</v>
      </c>
      <c r="E2373" s="88"/>
      <c r="F2373" s="88"/>
      <c r="G2373" s="89" t="s">
        <v>7912</v>
      </c>
      <c r="H2373" s="89" t="s">
        <v>3583</v>
      </c>
      <c r="I2373" s="90">
        <v>8800045902023</v>
      </c>
      <c r="J2373" s="91">
        <v>45231</v>
      </c>
      <c r="K2373" s="92"/>
      <c r="L2373" s="134"/>
    </row>
    <row r="2374" spans="1:12" ht="15.75" customHeight="1">
      <c r="A2374" s="75">
        <v>2371</v>
      </c>
      <c r="B2374" s="94" t="s">
        <v>10957</v>
      </c>
      <c r="C2374" s="95" t="s">
        <v>8285</v>
      </c>
      <c r="D2374" s="96">
        <v>1822086810</v>
      </c>
      <c r="E2374" s="97"/>
      <c r="F2374" s="97"/>
      <c r="G2374" s="98" t="s">
        <v>8286</v>
      </c>
      <c r="H2374" s="98" t="s">
        <v>3109</v>
      </c>
      <c r="I2374" s="103">
        <v>8800050522023</v>
      </c>
      <c r="J2374" s="100">
        <v>45253</v>
      </c>
      <c r="K2374" s="82"/>
      <c r="L2374" s="135"/>
    </row>
    <row r="2375" spans="1:12" ht="15.75" customHeight="1">
      <c r="A2375" s="84">
        <v>2372</v>
      </c>
      <c r="B2375" s="85" t="s">
        <v>10957</v>
      </c>
      <c r="C2375" s="86" t="s">
        <v>8271</v>
      </c>
      <c r="D2375" s="87">
        <v>1822086805</v>
      </c>
      <c r="E2375" s="88"/>
      <c r="F2375" s="88"/>
      <c r="G2375" s="89" t="s">
        <v>8272</v>
      </c>
      <c r="H2375" s="89" t="s">
        <v>3109</v>
      </c>
      <c r="I2375" s="90">
        <v>8800050382023</v>
      </c>
      <c r="J2375" s="91">
        <v>45253</v>
      </c>
      <c r="K2375" s="92"/>
      <c r="L2375" s="134"/>
    </row>
    <row r="2376" spans="1:12" ht="15.75" customHeight="1">
      <c r="A2376" s="75">
        <v>2373</v>
      </c>
      <c r="B2376" s="94" t="s">
        <v>10957</v>
      </c>
      <c r="C2376" s="95" t="s">
        <v>7896</v>
      </c>
      <c r="D2376" s="96">
        <v>1823155103</v>
      </c>
      <c r="E2376" s="97"/>
      <c r="F2376" s="97"/>
      <c r="G2376" s="98" t="s">
        <v>7897</v>
      </c>
      <c r="H2376" s="98" t="s">
        <v>3109</v>
      </c>
      <c r="I2376" s="103">
        <v>8800045542023</v>
      </c>
      <c r="J2376" s="100">
        <v>45230</v>
      </c>
      <c r="K2376" s="82"/>
      <c r="L2376" s="135"/>
    </row>
    <row r="2377" spans="1:12" ht="15.75" customHeight="1">
      <c r="A2377" s="84">
        <v>2374</v>
      </c>
      <c r="B2377" s="85" t="s">
        <v>10957</v>
      </c>
      <c r="C2377" s="86" t="s">
        <v>8275</v>
      </c>
      <c r="D2377" s="87">
        <v>1822086811</v>
      </c>
      <c r="E2377" s="88"/>
      <c r="F2377" s="88"/>
      <c r="G2377" s="89" t="s">
        <v>8276</v>
      </c>
      <c r="H2377" s="89" t="s">
        <v>3109</v>
      </c>
      <c r="I2377" s="90">
        <v>8800050432023</v>
      </c>
      <c r="J2377" s="91">
        <v>45253</v>
      </c>
      <c r="K2377" s="92"/>
      <c r="L2377" s="134"/>
    </row>
    <row r="2378" spans="1:12" ht="15.75" customHeight="1">
      <c r="A2378" s="75">
        <v>2375</v>
      </c>
      <c r="B2378" s="94" t="s">
        <v>10957</v>
      </c>
      <c r="C2378" s="95" t="s">
        <v>8273</v>
      </c>
      <c r="D2378" s="96">
        <v>1822086812</v>
      </c>
      <c r="E2378" s="97"/>
      <c r="F2378" s="97"/>
      <c r="G2378" s="98" t="s">
        <v>8274</v>
      </c>
      <c r="H2378" s="98" t="s">
        <v>3109</v>
      </c>
      <c r="I2378" s="103">
        <v>8800050412023</v>
      </c>
      <c r="J2378" s="100">
        <v>45253</v>
      </c>
      <c r="K2378" s="82"/>
      <c r="L2378" s="135"/>
    </row>
    <row r="2379" spans="1:12" ht="15.75" customHeight="1">
      <c r="A2379" s="84">
        <v>2376</v>
      </c>
      <c r="B2379" s="85" t="s">
        <v>10957</v>
      </c>
      <c r="C2379" s="86" t="s">
        <v>8358</v>
      </c>
      <c r="D2379" s="87">
        <v>1821756000</v>
      </c>
      <c r="E2379" s="88"/>
      <c r="F2379" s="88"/>
      <c r="G2379" s="89" t="s">
        <v>8359</v>
      </c>
      <c r="H2379" s="89" t="s">
        <v>2717</v>
      </c>
      <c r="I2379" s="90">
        <v>8800052342023</v>
      </c>
      <c r="J2379" s="91">
        <v>45260</v>
      </c>
      <c r="K2379" s="92"/>
      <c r="L2379" s="134"/>
    </row>
    <row r="2380" spans="1:12" ht="15.75" customHeight="1">
      <c r="A2380" s="75">
        <v>2377</v>
      </c>
      <c r="B2380" s="94" t="s">
        <v>10957</v>
      </c>
      <c r="C2380" s="95" t="s">
        <v>8354</v>
      </c>
      <c r="D2380" s="96">
        <v>1821780418</v>
      </c>
      <c r="E2380" s="97"/>
      <c r="F2380" s="97"/>
      <c r="G2380" s="98" t="s">
        <v>8355</v>
      </c>
      <c r="H2380" s="98" t="s">
        <v>2717</v>
      </c>
      <c r="I2380" s="103">
        <v>8800052242023</v>
      </c>
      <c r="J2380" s="100">
        <v>45260</v>
      </c>
      <c r="K2380" s="82"/>
      <c r="L2380" s="135"/>
    </row>
    <row r="2381" spans="1:12" ht="15.75" customHeight="1">
      <c r="A2381" s="84">
        <v>2378</v>
      </c>
      <c r="B2381" s="85" t="s">
        <v>10957</v>
      </c>
      <c r="C2381" s="86" t="s">
        <v>8356</v>
      </c>
      <c r="D2381" s="87">
        <v>1821785601</v>
      </c>
      <c r="E2381" s="88"/>
      <c r="F2381" s="88"/>
      <c r="G2381" s="89" t="s">
        <v>8357</v>
      </c>
      <c r="H2381" s="89" t="s">
        <v>2717</v>
      </c>
      <c r="I2381" s="90">
        <v>8800052322023</v>
      </c>
      <c r="J2381" s="91">
        <v>45260</v>
      </c>
      <c r="K2381" s="92"/>
      <c r="L2381" s="134"/>
    </row>
    <row r="2382" spans="1:12" ht="15.75" customHeight="1">
      <c r="A2382" s="75">
        <v>2379</v>
      </c>
      <c r="B2382" s="94" t="s">
        <v>10957</v>
      </c>
      <c r="C2382" s="95" t="s">
        <v>8360</v>
      </c>
      <c r="D2382" s="96">
        <v>1821782401</v>
      </c>
      <c r="E2382" s="97"/>
      <c r="F2382" s="97"/>
      <c r="G2382" s="98" t="s">
        <v>8361</v>
      </c>
      <c r="H2382" s="98" t="s">
        <v>2717</v>
      </c>
      <c r="I2382" s="103">
        <v>8800052142023</v>
      </c>
      <c r="J2382" s="100">
        <v>45260</v>
      </c>
      <c r="K2382" s="82"/>
      <c r="L2382" s="135"/>
    </row>
    <row r="2383" spans="1:12" ht="15.75" customHeight="1">
      <c r="A2383" s="84">
        <v>2380</v>
      </c>
      <c r="B2383" s="85" t="s">
        <v>10957</v>
      </c>
      <c r="C2383" s="86" t="s">
        <v>8116</v>
      </c>
      <c r="D2383" s="87">
        <v>1823155102</v>
      </c>
      <c r="E2383" s="88"/>
      <c r="F2383" s="88"/>
      <c r="G2383" s="89" t="s">
        <v>8117</v>
      </c>
      <c r="H2383" s="89" t="s">
        <v>3109</v>
      </c>
      <c r="I2383" s="90">
        <v>8800048122023</v>
      </c>
      <c r="J2383" s="91">
        <v>45243</v>
      </c>
      <c r="K2383" s="92"/>
      <c r="L2383" s="134"/>
    </row>
    <row r="2384" spans="1:12" ht="15.75" customHeight="1">
      <c r="A2384" s="75">
        <v>2381</v>
      </c>
      <c r="B2384" s="94" t="s">
        <v>10957</v>
      </c>
      <c r="C2384" s="95" t="s">
        <v>8073</v>
      </c>
      <c r="D2384" s="96">
        <v>1820384400</v>
      </c>
      <c r="E2384" s="97"/>
      <c r="F2384" s="97"/>
      <c r="G2384" s="98" t="s">
        <v>2415</v>
      </c>
      <c r="H2384" s="98" t="s">
        <v>3109</v>
      </c>
      <c r="I2384" s="103">
        <v>8800047822023</v>
      </c>
      <c r="J2384" s="100">
        <v>45240</v>
      </c>
      <c r="K2384" s="82"/>
      <c r="L2384" s="135"/>
    </row>
    <row r="2385" spans="1:12" ht="15.75" customHeight="1">
      <c r="A2385" s="84">
        <v>2382</v>
      </c>
      <c r="B2385" s="85" t="s">
        <v>10957</v>
      </c>
      <c r="C2385" s="86" t="s">
        <v>8287</v>
      </c>
      <c r="D2385" s="87">
        <v>1822086816</v>
      </c>
      <c r="E2385" s="88"/>
      <c r="F2385" s="88"/>
      <c r="G2385" s="89" t="s">
        <v>8288</v>
      </c>
      <c r="H2385" s="89" t="s">
        <v>3109</v>
      </c>
      <c r="I2385" s="90">
        <v>8800050562023</v>
      </c>
      <c r="J2385" s="91">
        <v>45253</v>
      </c>
      <c r="K2385" s="92"/>
      <c r="L2385" s="134"/>
    </row>
    <row r="2386" spans="1:12" ht="15.75" customHeight="1">
      <c r="A2386" s="75">
        <v>2383</v>
      </c>
      <c r="B2386" s="94" t="s">
        <v>10957</v>
      </c>
      <c r="C2386" s="95" t="s">
        <v>8281</v>
      </c>
      <c r="D2386" s="96">
        <v>1822086817</v>
      </c>
      <c r="E2386" s="97"/>
      <c r="F2386" s="97"/>
      <c r="G2386" s="98" t="s">
        <v>8282</v>
      </c>
      <c r="H2386" s="98" t="s">
        <v>3109</v>
      </c>
      <c r="I2386" s="103">
        <v>8800050352023</v>
      </c>
      <c r="J2386" s="100">
        <v>45253</v>
      </c>
      <c r="K2386" s="82"/>
      <c r="L2386" s="135"/>
    </row>
    <row r="2387" spans="1:12" ht="15.75" customHeight="1">
      <c r="A2387" s="84">
        <v>2384</v>
      </c>
      <c r="B2387" s="85" t="s">
        <v>10957</v>
      </c>
      <c r="C2387" s="86" t="s">
        <v>8646</v>
      </c>
      <c r="D2387" s="87">
        <v>1824783002</v>
      </c>
      <c r="E2387" s="88"/>
      <c r="F2387" s="88"/>
      <c r="G2387" s="89" t="s">
        <v>8647</v>
      </c>
      <c r="H2387" s="89" t="s">
        <v>3109</v>
      </c>
      <c r="I2387" s="90">
        <v>8800057262023</v>
      </c>
      <c r="J2387" s="91">
        <v>45278</v>
      </c>
      <c r="K2387" s="92"/>
      <c r="L2387" s="134"/>
    </row>
    <row r="2388" spans="1:12" ht="15.75" customHeight="1">
      <c r="A2388" s="75">
        <v>2385</v>
      </c>
      <c r="B2388" s="94" t="s">
        <v>10957</v>
      </c>
      <c r="C2388" s="95" t="s">
        <v>8855</v>
      </c>
      <c r="D2388" s="96">
        <v>1824786001</v>
      </c>
      <c r="E2388" s="97"/>
      <c r="F2388" s="97"/>
      <c r="G2388" s="98" t="s">
        <v>8856</v>
      </c>
      <c r="H2388" s="98" t="s">
        <v>3109</v>
      </c>
      <c r="I2388" s="103">
        <v>8800060242023</v>
      </c>
      <c r="J2388" s="100">
        <v>45282</v>
      </c>
      <c r="K2388" s="82"/>
      <c r="L2388" s="135"/>
    </row>
    <row r="2389" spans="1:12" ht="15.75" customHeight="1">
      <c r="A2389" s="84">
        <v>2386</v>
      </c>
      <c r="B2389" s="85" t="s">
        <v>10957</v>
      </c>
      <c r="C2389" s="86" t="s">
        <v>8277</v>
      </c>
      <c r="D2389" s="87">
        <v>1822086806</v>
      </c>
      <c r="E2389" s="88"/>
      <c r="F2389" s="88"/>
      <c r="G2389" s="89" t="s">
        <v>8278</v>
      </c>
      <c r="H2389" s="89" t="s">
        <v>3109</v>
      </c>
      <c r="I2389" s="90">
        <v>8800050632023</v>
      </c>
      <c r="J2389" s="91">
        <v>45253</v>
      </c>
      <c r="K2389" s="92"/>
      <c r="L2389" s="134"/>
    </row>
    <row r="2390" spans="1:12" ht="15.75" customHeight="1">
      <c r="A2390" s="75">
        <v>2387</v>
      </c>
      <c r="B2390" s="94" t="s">
        <v>10957</v>
      </c>
      <c r="C2390" s="95" t="s">
        <v>8471</v>
      </c>
      <c r="D2390" s="96">
        <v>1823185702</v>
      </c>
      <c r="E2390" s="97"/>
      <c r="F2390" s="97"/>
      <c r="G2390" s="98" t="s">
        <v>8472</v>
      </c>
      <c r="H2390" s="98" t="s">
        <v>3109</v>
      </c>
      <c r="I2390" s="103">
        <v>8800053522023</v>
      </c>
      <c r="J2390" s="100">
        <v>45265</v>
      </c>
      <c r="K2390" s="82"/>
      <c r="L2390" s="135"/>
    </row>
    <row r="2391" spans="1:12" ht="15.75" customHeight="1">
      <c r="A2391" s="84">
        <v>2388</v>
      </c>
      <c r="B2391" s="85" t="s">
        <v>10957</v>
      </c>
      <c r="C2391" s="86" t="s">
        <v>8538</v>
      </c>
      <c r="D2391" s="87">
        <v>1821785201</v>
      </c>
      <c r="E2391" s="88"/>
      <c r="F2391" s="88"/>
      <c r="G2391" s="89" t="s">
        <v>8539</v>
      </c>
      <c r="H2391" s="89" t="s">
        <v>2717</v>
      </c>
      <c r="I2391" s="90">
        <v>8800055322023</v>
      </c>
      <c r="J2391" s="91">
        <v>45271</v>
      </c>
      <c r="K2391" s="92"/>
      <c r="L2391" s="134"/>
    </row>
    <row r="2392" spans="1:12" ht="15.75" customHeight="1">
      <c r="A2392" s="75">
        <v>2389</v>
      </c>
      <c r="B2392" s="94" t="s">
        <v>10957</v>
      </c>
      <c r="C2392" s="95" t="s">
        <v>8507</v>
      </c>
      <c r="D2392" s="96">
        <v>1824784801</v>
      </c>
      <c r="E2392" s="97"/>
      <c r="F2392" s="97"/>
      <c r="G2392" s="98" t="s">
        <v>8508</v>
      </c>
      <c r="H2392" s="98" t="s">
        <v>3109</v>
      </c>
      <c r="I2392" s="103">
        <v>8800054272023</v>
      </c>
      <c r="J2392" s="100">
        <v>45267</v>
      </c>
      <c r="K2392" s="82"/>
      <c r="L2392" s="135"/>
    </row>
    <row r="2393" spans="1:12" ht="15.75" customHeight="1">
      <c r="A2393" s="84">
        <v>2390</v>
      </c>
      <c r="B2393" s="85" t="s">
        <v>10957</v>
      </c>
      <c r="C2393" s="86" t="s">
        <v>8491</v>
      </c>
      <c r="D2393" s="87">
        <v>1825084802</v>
      </c>
      <c r="E2393" s="88"/>
      <c r="F2393" s="88"/>
      <c r="G2393" s="89" t="s">
        <v>8492</v>
      </c>
      <c r="H2393" s="89" t="s">
        <v>3109</v>
      </c>
      <c r="I2393" s="90">
        <v>8800053872023</v>
      </c>
      <c r="J2393" s="91">
        <v>45266</v>
      </c>
      <c r="K2393" s="92"/>
      <c r="L2393" s="134"/>
    </row>
    <row r="2394" spans="1:12" ht="15.75" customHeight="1">
      <c r="A2394" s="75">
        <v>2391</v>
      </c>
      <c r="B2394" s="94" t="s">
        <v>10957</v>
      </c>
      <c r="C2394" s="95" t="s">
        <v>8474</v>
      </c>
      <c r="D2394" s="96">
        <v>1823185701</v>
      </c>
      <c r="E2394" s="97"/>
      <c r="F2394" s="97"/>
      <c r="G2394" s="98" t="s">
        <v>8475</v>
      </c>
      <c r="H2394" s="98" t="s">
        <v>3109</v>
      </c>
      <c r="I2394" s="103">
        <v>8800053512023</v>
      </c>
      <c r="J2394" s="100">
        <v>45265</v>
      </c>
      <c r="K2394" s="82"/>
      <c r="L2394" s="135"/>
    </row>
    <row r="2395" spans="1:12" ht="15.75" customHeight="1">
      <c r="A2395" s="84">
        <v>2392</v>
      </c>
      <c r="B2395" s="85" t="s">
        <v>10957</v>
      </c>
      <c r="C2395" s="86" t="s">
        <v>8859</v>
      </c>
      <c r="D2395" s="87">
        <v>1824785301</v>
      </c>
      <c r="E2395" s="88"/>
      <c r="F2395" s="88"/>
      <c r="G2395" s="89" t="s">
        <v>8860</v>
      </c>
      <c r="H2395" s="89" t="s">
        <v>3109</v>
      </c>
      <c r="I2395" s="90">
        <v>8800060232023</v>
      </c>
      <c r="J2395" s="91">
        <v>45282</v>
      </c>
      <c r="K2395" s="92"/>
      <c r="L2395" s="134"/>
    </row>
    <row r="2396" spans="1:12" ht="15.75" customHeight="1">
      <c r="A2396" s="75">
        <v>2393</v>
      </c>
      <c r="B2396" s="94" t="s">
        <v>10957</v>
      </c>
      <c r="C2396" s="95" t="s">
        <v>8434</v>
      </c>
      <c r="D2396" s="96">
        <v>1824782401</v>
      </c>
      <c r="E2396" s="97"/>
      <c r="F2396" s="97"/>
      <c r="G2396" s="98" t="s">
        <v>8435</v>
      </c>
      <c r="H2396" s="98" t="s">
        <v>3109</v>
      </c>
      <c r="I2396" s="103">
        <v>8800053232023</v>
      </c>
      <c r="J2396" s="100">
        <v>45264</v>
      </c>
      <c r="K2396" s="82"/>
      <c r="L2396" s="135"/>
    </row>
    <row r="2397" spans="1:12" ht="15.75" customHeight="1">
      <c r="A2397" s="84">
        <v>2394</v>
      </c>
      <c r="B2397" s="85" t="s">
        <v>10957</v>
      </c>
      <c r="C2397" s="86" t="s">
        <v>8487</v>
      </c>
      <c r="D2397" s="87">
        <v>1825084803</v>
      </c>
      <c r="E2397" s="88"/>
      <c r="F2397" s="88"/>
      <c r="G2397" s="89" t="s">
        <v>8488</v>
      </c>
      <c r="H2397" s="89" t="s">
        <v>3109</v>
      </c>
      <c r="I2397" s="90">
        <v>8800054052023</v>
      </c>
      <c r="J2397" s="91">
        <v>45266</v>
      </c>
      <c r="K2397" s="92"/>
      <c r="L2397" s="134"/>
    </row>
    <row r="2398" spans="1:12" ht="15.75" customHeight="1">
      <c r="A2398" s="75">
        <v>2395</v>
      </c>
      <c r="B2398" s="94" t="s">
        <v>10957</v>
      </c>
      <c r="C2398" s="95" t="s">
        <v>8804</v>
      </c>
      <c r="D2398" s="96">
        <v>1824783301</v>
      </c>
      <c r="E2398" s="97"/>
      <c r="F2398" s="97"/>
      <c r="G2398" s="98" t="s">
        <v>8805</v>
      </c>
      <c r="H2398" s="98" t="s">
        <v>3109</v>
      </c>
      <c r="I2398" s="103">
        <v>8800059422023</v>
      </c>
      <c r="J2398" s="100">
        <v>45281</v>
      </c>
      <c r="K2398" s="82"/>
      <c r="L2398" s="135"/>
    </row>
    <row r="2399" spans="1:12" ht="15.75" customHeight="1">
      <c r="A2399" s="84">
        <v>2396</v>
      </c>
      <c r="B2399" s="85" t="s">
        <v>10957</v>
      </c>
      <c r="C2399" s="86" t="s">
        <v>8489</v>
      </c>
      <c r="D2399" s="87">
        <v>1824784802</v>
      </c>
      <c r="E2399" s="88"/>
      <c r="F2399" s="88"/>
      <c r="G2399" s="89" t="s">
        <v>8490</v>
      </c>
      <c r="H2399" s="89" t="s">
        <v>3109</v>
      </c>
      <c r="I2399" s="90">
        <v>8800053732023</v>
      </c>
      <c r="J2399" s="91">
        <v>45266</v>
      </c>
      <c r="K2399" s="92"/>
      <c r="L2399" s="134"/>
    </row>
    <row r="2400" spans="1:12" ht="15.75" customHeight="1">
      <c r="A2400" s="75">
        <v>2397</v>
      </c>
      <c r="B2400" s="94" t="s">
        <v>10957</v>
      </c>
      <c r="C2400" s="95" t="s">
        <v>8861</v>
      </c>
      <c r="D2400" s="96">
        <v>1824785101</v>
      </c>
      <c r="E2400" s="97"/>
      <c r="F2400" s="97"/>
      <c r="G2400" s="98" t="s">
        <v>8862</v>
      </c>
      <c r="H2400" s="98" t="s">
        <v>3109</v>
      </c>
      <c r="I2400" s="103">
        <v>8800060032023</v>
      </c>
      <c r="J2400" s="100">
        <v>45282</v>
      </c>
      <c r="K2400" s="82"/>
      <c r="L2400" s="135"/>
    </row>
    <row r="2401" spans="1:12" ht="15.75" customHeight="1">
      <c r="A2401" s="84">
        <v>2398</v>
      </c>
      <c r="B2401" s="85" t="s">
        <v>10957</v>
      </c>
      <c r="C2401" s="86" t="s">
        <v>8563</v>
      </c>
      <c r="D2401" s="87">
        <v>1825055500</v>
      </c>
      <c r="E2401" s="88"/>
      <c r="F2401" s="88"/>
      <c r="G2401" s="89" t="s">
        <v>8536</v>
      </c>
      <c r="H2401" s="89" t="s">
        <v>8537</v>
      </c>
      <c r="I2401" s="90">
        <v>8800055662023</v>
      </c>
      <c r="J2401" s="91">
        <v>45272</v>
      </c>
      <c r="K2401" s="92"/>
      <c r="L2401" s="134"/>
    </row>
    <row r="2402" spans="1:12" ht="15.75" customHeight="1">
      <c r="A2402" s="75">
        <v>2399</v>
      </c>
      <c r="B2402" s="94" t="s">
        <v>10957</v>
      </c>
      <c r="C2402" s="95" t="s">
        <v>8509</v>
      </c>
      <c r="D2402" s="96">
        <v>1824283001</v>
      </c>
      <c r="E2402" s="97"/>
      <c r="F2402" s="97"/>
      <c r="G2402" s="98" t="s">
        <v>8510</v>
      </c>
      <c r="H2402" s="98" t="s">
        <v>4557</v>
      </c>
      <c r="I2402" s="103">
        <v>8800054292023</v>
      </c>
      <c r="J2402" s="100">
        <v>45267</v>
      </c>
      <c r="K2402" s="82"/>
      <c r="L2402" s="135"/>
    </row>
    <row r="2403" spans="1:12" ht="15.75" customHeight="1">
      <c r="A2403" s="84">
        <v>2400</v>
      </c>
      <c r="B2403" s="85" t="s">
        <v>10957</v>
      </c>
      <c r="C2403" s="86" t="s">
        <v>8661</v>
      </c>
      <c r="D2403" s="87">
        <v>1824784101</v>
      </c>
      <c r="E2403" s="88"/>
      <c r="F2403" s="88"/>
      <c r="G2403" s="89" t="s">
        <v>8662</v>
      </c>
      <c r="H2403" s="89" t="s">
        <v>3109</v>
      </c>
      <c r="I2403" s="90">
        <v>8800057722023</v>
      </c>
      <c r="J2403" s="91">
        <v>45279</v>
      </c>
      <c r="K2403" s="92"/>
      <c r="L2403" s="134"/>
    </row>
    <row r="2404" spans="1:12" ht="15.75" customHeight="1">
      <c r="A2404" s="75">
        <v>2401</v>
      </c>
      <c r="B2404" s="94" t="s">
        <v>10957</v>
      </c>
      <c r="C2404" s="95" t="s">
        <v>8857</v>
      </c>
      <c r="D2404" s="96">
        <v>1824786201</v>
      </c>
      <c r="E2404" s="97"/>
      <c r="F2404" s="97"/>
      <c r="G2404" s="98" t="s">
        <v>8858</v>
      </c>
      <c r="H2404" s="98" t="s">
        <v>3109</v>
      </c>
      <c r="I2404" s="103">
        <v>8800060262023</v>
      </c>
      <c r="J2404" s="100">
        <v>45282</v>
      </c>
      <c r="K2404" s="82"/>
      <c r="L2404" s="135"/>
    </row>
    <row r="2405" spans="1:12" ht="15.75" customHeight="1">
      <c r="A2405" s="84">
        <v>2402</v>
      </c>
      <c r="B2405" s="85" t="s">
        <v>10957</v>
      </c>
      <c r="C2405" s="86" t="s">
        <v>8468</v>
      </c>
      <c r="D2405" s="87">
        <v>1822080301</v>
      </c>
      <c r="E2405" s="88"/>
      <c r="F2405" s="88"/>
      <c r="G2405" s="89" t="s">
        <v>8467</v>
      </c>
      <c r="H2405" s="89" t="s">
        <v>3109</v>
      </c>
      <c r="I2405" s="90">
        <v>8800053432023</v>
      </c>
      <c r="J2405" s="91">
        <v>45265</v>
      </c>
      <c r="K2405" s="92"/>
      <c r="L2405" s="134"/>
    </row>
    <row r="2406" spans="1:12" ht="15.75" customHeight="1">
      <c r="A2406" s="75">
        <v>2403</v>
      </c>
      <c r="B2406" s="94" t="s">
        <v>10957</v>
      </c>
      <c r="C2406" s="95" t="s">
        <v>8423</v>
      </c>
      <c r="D2406" s="96">
        <v>1824783302</v>
      </c>
      <c r="E2406" s="97"/>
      <c r="F2406" s="97"/>
      <c r="G2406" s="98" t="s">
        <v>8424</v>
      </c>
      <c r="H2406" s="98" t="s">
        <v>3109</v>
      </c>
      <c r="I2406" s="103">
        <v>8800052902023</v>
      </c>
      <c r="J2406" s="100">
        <v>45262</v>
      </c>
      <c r="K2406" s="82"/>
      <c r="L2406" s="135"/>
    </row>
    <row r="2407" spans="1:12" ht="15.75" customHeight="1">
      <c r="A2407" s="84">
        <v>2404</v>
      </c>
      <c r="B2407" s="85" t="s">
        <v>10957</v>
      </c>
      <c r="C2407" s="86" t="s">
        <v>8473</v>
      </c>
      <c r="D2407" s="87">
        <v>1822083000</v>
      </c>
      <c r="E2407" s="88"/>
      <c r="F2407" s="88"/>
      <c r="G2407" s="89" t="s">
        <v>8467</v>
      </c>
      <c r="H2407" s="89" t="s">
        <v>3109</v>
      </c>
      <c r="I2407" s="90">
        <v>8800053442023</v>
      </c>
      <c r="J2407" s="91">
        <v>45265</v>
      </c>
      <c r="K2407" s="92"/>
      <c r="L2407" s="134"/>
    </row>
    <row r="2408" spans="1:12" ht="15.75" customHeight="1">
      <c r="A2408" s="75">
        <v>2405</v>
      </c>
      <c r="B2408" s="94" t="s">
        <v>10957</v>
      </c>
      <c r="C2408" s="95" t="s">
        <v>8469</v>
      </c>
      <c r="D2408" s="96">
        <v>1823155100</v>
      </c>
      <c r="E2408" s="97"/>
      <c r="F2408" s="97"/>
      <c r="G2408" s="98" t="s">
        <v>8470</v>
      </c>
      <c r="H2408" s="98" t="s">
        <v>3109</v>
      </c>
      <c r="I2408" s="103">
        <v>8800053502023</v>
      </c>
      <c r="J2408" s="100">
        <v>45265</v>
      </c>
      <c r="K2408" s="82"/>
      <c r="L2408" s="135"/>
    </row>
    <row r="2409" spans="1:12" ht="15.75" customHeight="1">
      <c r="A2409" s="84">
        <v>2406</v>
      </c>
      <c r="B2409" s="85" t="s">
        <v>10957</v>
      </c>
      <c r="C2409" s="86" t="s">
        <v>8466</v>
      </c>
      <c r="D2409" s="87">
        <v>1822083004</v>
      </c>
      <c r="E2409" s="88"/>
      <c r="F2409" s="88"/>
      <c r="G2409" s="89" t="s">
        <v>8467</v>
      </c>
      <c r="H2409" s="89" t="s">
        <v>3109</v>
      </c>
      <c r="I2409" s="90">
        <v>8800053422023</v>
      </c>
      <c r="J2409" s="91">
        <v>45265</v>
      </c>
      <c r="K2409" s="92"/>
      <c r="L2409" s="134"/>
    </row>
    <row r="2410" spans="1:12" ht="15.75" customHeight="1">
      <c r="A2410" s="75">
        <v>2407</v>
      </c>
      <c r="B2410" s="94" t="s">
        <v>10957</v>
      </c>
      <c r="C2410" s="95" t="s">
        <v>8521</v>
      </c>
      <c r="D2410" s="96">
        <v>1825084801</v>
      </c>
      <c r="E2410" s="97"/>
      <c r="F2410" s="97"/>
      <c r="G2410" s="98" t="s">
        <v>8522</v>
      </c>
      <c r="H2410" s="98" t="s">
        <v>3109</v>
      </c>
      <c r="I2410" s="103">
        <v>8800054842023</v>
      </c>
      <c r="J2410" s="100">
        <v>45268</v>
      </c>
      <c r="K2410" s="82"/>
      <c r="L2410" s="135"/>
    </row>
    <row r="2411" spans="1:12" ht="15.75" customHeight="1">
      <c r="A2411" s="84">
        <v>2408</v>
      </c>
      <c r="B2411" s="85" t="s">
        <v>10957</v>
      </c>
      <c r="C2411" s="86" t="s">
        <v>8535</v>
      </c>
      <c r="D2411" s="87">
        <v>1825055500</v>
      </c>
      <c r="E2411" s="88"/>
      <c r="F2411" s="88"/>
      <c r="G2411" s="89" t="s">
        <v>8536</v>
      </c>
      <c r="H2411" s="89" t="s">
        <v>8537</v>
      </c>
      <c r="I2411" s="90">
        <v>8800055242023</v>
      </c>
      <c r="J2411" s="91">
        <v>45271</v>
      </c>
      <c r="K2411" s="92"/>
      <c r="L2411" s="134"/>
    </row>
    <row r="2412" spans="1:12" ht="15.75" customHeight="1">
      <c r="A2412" s="75">
        <v>2409</v>
      </c>
      <c r="B2412" s="94" t="s">
        <v>10957</v>
      </c>
      <c r="C2412" s="95" t="s">
        <v>8853</v>
      </c>
      <c r="D2412" s="96">
        <v>1824782201</v>
      </c>
      <c r="E2412" s="97"/>
      <c r="F2412" s="97"/>
      <c r="G2412" s="98" t="s">
        <v>8854</v>
      </c>
      <c r="H2412" s="98" t="s">
        <v>3109</v>
      </c>
      <c r="I2412" s="103">
        <v>8800060062023</v>
      </c>
      <c r="J2412" s="100">
        <v>45282</v>
      </c>
      <c r="K2412" s="82"/>
      <c r="L2412" s="135"/>
    </row>
    <row r="2413" spans="1:12" ht="15.75" customHeight="1">
      <c r="A2413" s="84">
        <v>2410</v>
      </c>
      <c r="B2413" s="85" t="s">
        <v>10957</v>
      </c>
      <c r="C2413" s="86" t="s">
        <v>8851</v>
      </c>
      <c r="D2413" s="87">
        <v>1824786002</v>
      </c>
      <c r="E2413" s="88"/>
      <c r="F2413" s="88"/>
      <c r="G2413" s="89" t="s">
        <v>8852</v>
      </c>
      <c r="H2413" s="89" t="s">
        <v>3109</v>
      </c>
      <c r="I2413" s="90">
        <v>8800060052023</v>
      </c>
      <c r="J2413" s="91">
        <v>45282</v>
      </c>
      <c r="K2413" s="92"/>
      <c r="L2413" s="134"/>
    </row>
    <row r="2414" spans="1:12" ht="15.75" customHeight="1">
      <c r="A2414" s="75">
        <v>2411</v>
      </c>
      <c r="B2414" s="94" t="s">
        <v>10957</v>
      </c>
      <c r="C2414" s="95" t="s">
        <v>8645</v>
      </c>
      <c r="D2414" s="96">
        <v>1810700000</v>
      </c>
      <c r="E2414" s="97"/>
      <c r="F2414" s="97"/>
      <c r="G2414" s="98" t="s">
        <v>5192</v>
      </c>
      <c r="H2414" s="98" t="s">
        <v>3109</v>
      </c>
      <c r="I2414" s="103">
        <v>8800057382023</v>
      </c>
      <c r="J2414" s="100">
        <v>45278</v>
      </c>
      <c r="K2414" s="82"/>
      <c r="L2414" s="135"/>
    </row>
    <row r="2415" spans="1:12" ht="15.75" customHeight="1">
      <c r="A2415" s="84">
        <v>2412</v>
      </c>
      <c r="B2415" s="85" t="s">
        <v>10957</v>
      </c>
      <c r="C2415" s="86" t="s">
        <v>8279</v>
      </c>
      <c r="D2415" s="87">
        <v>1822086819</v>
      </c>
      <c r="E2415" s="88"/>
      <c r="F2415" s="88"/>
      <c r="G2415" s="89" t="s">
        <v>8280</v>
      </c>
      <c r="H2415" s="89" t="s">
        <v>3109</v>
      </c>
      <c r="I2415" s="90">
        <v>8800050372023</v>
      </c>
      <c r="J2415" s="91">
        <v>45253</v>
      </c>
      <c r="K2415" s="92"/>
      <c r="L2415" s="134"/>
    </row>
    <row r="2416" spans="1:12" ht="15.75" customHeight="1">
      <c r="A2416" s="75">
        <v>2413</v>
      </c>
      <c r="B2416" s="94" t="s">
        <v>4567</v>
      </c>
      <c r="C2416" s="95" t="s">
        <v>8648</v>
      </c>
      <c r="D2416" s="96">
        <v>2123610100</v>
      </c>
      <c r="E2416" s="97"/>
      <c r="F2416" s="97"/>
      <c r="G2416" s="98" t="s">
        <v>8649</v>
      </c>
      <c r="H2416" s="98" t="s">
        <v>5750</v>
      </c>
      <c r="I2416" s="103">
        <v>8800057332023</v>
      </c>
      <c r="J2416" s="100">
        <v>45278</v>
      </c>
      <c r="K2416" s="82"/>
      <c r="L2416" s="135"/>
    </row>
    <row r="2417" spans="1:12" ht="15.75" customHeight="1">
      <c r="A2417" s="84">
        <v>2414</v>
      </c>
      <c r="B2417" s="85" t="s">
        <v>4567</v>
      </c>
      <c r="C2417" s="86" t="s">
        <v>8739</v>
      </c>
      <c r="D2417" s="87">
        <v>2120881300</v>
      </c>
      <c r="E2417" s="88"/>
      <c r="F2417" s="88"/>
      <c r="G2417" s="89" t="s">
        <v>8735</v>
      </c>
      <c r="H2417" s="89" t="s">
        <v>4471</v>
      </c>
      <c r="I2417" s="90">
        <v>8800058952023</v>
      </c>
      <c r="J2417" s="91">
        <v>45280</v>
      </c>
      <c r="K2417" s="92"/>
      <c r="L2417" s="134"/>
    </row>
    <row r="2418" spans="1:12" ht="15.75" customHeight="1">
      <c r="A2418" s="75">
        <v>2415</v>
      </c>
      <c r="B2418" s="94" t="s">
        <v>4567</v>
      </c>
      <c r="C2418" s="95" t="s">
        <v>8741</v>
      </c>
      <c r="D2418" s="96">
        <v>2120881300</v>
      </c>
      <c r="E2418" s="97"/>
      <c r="F2418" s="97"/>
      <c r="G2418" s="98" t="s">
        <v>8735</v>
      </c>
      <c r="H2418" s="98" t="s">
        <v>4471</v>
      </c>
      <c r="I2418" s="103">
        <v>8800058972023</v>
      </c>
      <c r="J2418" s="100">
        <v>45280</v>
      </c>
      <c r="K2418" s="82"/>
      <c r="L2418" s="135"/>
    </row>
    <row r="2419" spans="1:12" ht="15.75" customHeight="1">
      <c r="A2419" s="84">
        <v>2416</v>
      </c>
      <c r="B2419" s="85" t="s">
        <v>4567</v>
      </c>
      <c r="C2419" s="86" t="s">
        <v>8493</v>
      </c>
      <c r="D2419" s="87">
        <v>2120484400</v>
      </c>
      <c r="E2419" s="88"/>
      <c r="F2419" s="88"/>
      <c r="G2419" s="89" t="s">
        <v>8494</v>
      </c>
      <c r="H2419" s="89" t="s">
        <v>3071</v>
      </c>
      <c r="I2419" s="90">
        <v>8800054082023</v>
      </c>
      <c r="J2419" s="91">
        <v>45266</v>
      </c>
      <c r="K2419" s="92"/>
      <c r="L2419" s="134"/>
    </row>
    <row r="2420" spans="1:12" ht="15.75" customHeight="1">
      <c r="A2420" s="75">
        <v>2417</v>
      </c>
      <c r="B2420" s="94" t="s">
        <v>4567</v>
      </c>
      <c r="C2420" s="95" t="s">
        <v>8362</v>
      </c>
      <c r="D2420" s="96">
        <v>2124487400</v>
      </c>
      <c r="E2420" s="97"/>
      <c r="F2420" s="97"/>
      <c r="G2420" s="98" t="s">
        <v>8363</v>
      </c>
      <c r="H2420" s="98" t="s">
        <v>3480</v>
      </c>
      <c r="I2420" s="103">
        <v>8800051812023</v>
      </c>
      <c r="J2420" s="100">
        <v>45260</v>
      </c>
      <c r="K2420" s="82"/>
      <c r="L2420" s="135"/>
    </row>
    <row r="2421" spans="1:12" ht="15.75" customHeight="1">
      <c r="A2421" s="84">
        <v>2418</v>
      </c>
      <c r="B2421" s="85" t="s">
        <v>4567</v>
      </c>
      <c r="C2421" s="86" t="s">
        <v>8747</v>
      </c>
      <c r="D2421" s="87">
        <v>2120881300</v>
      </c>
      <c r="E2421" s="88"/>
      <c r="F2421" s="88"/>
      <c r="G2421" s="89" t="s">
        <v>8735</v>
      </c>
      <c r="H2421" s="89" t="s">
        <v>4471</v>
      </c>
      <c r="I2421" s="90">
        <v>8800058882023</v>
      </c>
      <c r="J2421" s="91">
        <v>45280</v>
      </c>
      <c r="K2421" s="92"/>
      <c r="L2421" s="134"/>
    </row>
    <row r="2422" spans="1:12" ht="15.75" customHeight="1">
      <c r="A2422" s="75">
        <v>2419</v>
      </c>
      <c r="B2422" s="94" t="s">
        <v>4567</v>
      </c>
      <c r="C2422" s="95" t="s">
        <v>8744</v>
      </c>
      <c r="D2422" s="96">
        <v>2120881300</v>
      </c>
      <c r="E2422" s="97"/>
      <c r="F2422" s="97"/>
      <c r="G2422" s="98" t="s">
        <v>8735</v>
      </c>
      <c r="H2422" s="98" t="s">
        <v>4471</v>
      </c>
      <c r="I2422" s="103">
        <v>8800059012023</v>
      </c>
      <c r="J2422" s="100">
        <v>45280</v>
      </c>
      <c r="K2422" s="82"/>
      <c r="L2422" s="135"/>
    </row>
    <row r="2423" spans="1:12" ht="15.75" customHeight="1">
      <c r="A2423" s="84">
        <v>2420</v>
      </c>
      <c r="B2423" s="85" t="s">
        <v>4567</v>
      </c>
      <c r="C2423" s="86" t="s">
        <v>8745</v>
      </c>
      <c r="D2423" s="87">
        <v>2120881300</v>
      </c>
      <c r="E2423" s="88"/>
      <c r="F2423" s="88"/>
      <c r="G2423" s="89" t="s">
        <v>8735</v>
      </c>
      <c r="H2423" s="89" t="s">
        <v>4471</v>
      </c>
      <c r="I2423" s="90">
        <v>8800059062023</v>
      </c>
      <c r="J2423" s="91">
        <v>45280</v>
      </c>
      <c r="K2423" s="92"/>
      <c r="L2423" s="134"/>
    </row>
    <row r="2424" spans="1:12" ht="15.75" customHeight="1">
      <c r="A2424" s="75">
        <v>2421</v>
      </c>
      <c r="B2424" s="94" t="s">
        <v>4567</v>
      </c>
      <c r="C2424" s="95" t="s">
        <v>8746</v>
      </c>
      <c r="D2424" s="96">
        <v>2120881300</v>
      </c>
      <c r="E2424" s="97"/>
      <c r="F2424" s="97"/>
      <c r="G2424" s="98" t="s">
        <v>8735</v>
      </c>
      <c r="H2424" s="98" t="s">
        <v>4471</v>
      </c>
      <c r="I2424" s="103">
        <v>8800059072023</v>
      </c>
      <c r="J2424" s="100">
        <v>45280</v>
      </c>
      <c r="K2424" s="82"/>
      <c r="L2424" s="135"/>
    </row>
    <row r="2425" spans="1:12" ht="15.75" customHeight="1">
      <c r="A2425" s="84">
        <v>2422</v>
      </c>
      <c r="B2425" s="85" t="s">
        <v>4567</v>
      </c>
      <c r="C2425" s="86" t="s">
        <v>8742</v>
      </c>
      <c r="D2425" s="87">
        <v>2120881300</v>
      </c>
      <c r="E2425" s="88"/>
      <c r="F2425" s="88"/>
      <c r="G2425" s="89" t="s">
        <v>8735</v>
      </c>
      <c r="H2425" s="89" t="s">
        <v>4471</v>
      </c>
      <c r="I2425" s="90">
        <v>8800058982023</v>
      </c>
      <c r="J2425" s="91">
        <v>45280</v>
      </c>
      <c r="K2425" s="92"/>
      <c r="L2425" s="134"/>
    </row>
    <row r="2426" spans="1:12" ht="15.75" customHeight="1">
      <c r="A2426" s="75">
        <v>2423</v>
      </c>
      <c r="B2426" s="94" t="s">
        <v>4567</v>
      </c>
      <c r="C2426" s="95" t="s">
        <v>8736</v>
      </c>
      <c r="D2426" s="96">
        <v>2120881300</v>
      </c>
      <c r="E2426" s="97"/>
      <c r="F2426" s="97"/>
      <c r="G2426" s="98" t="s">
        <v>8735</v>
      </c>
      <c r="H2426" s="98" t="s">
        <v>4471</v>
      </c>
      <c r="I2426" s="103">
        <v>8800058902023</v>
      </c>
      <c r="J2426" s="100">
        <v>45280</v>
      </c>
      <c r="K2426" s="82"/>
      <c r="L2426" s="135"/>
    </row>
    <row r="2427" spans="1:12" ht="15.75" customHeight="1">
      <c r="A2427" s="84">
        <v>2424</v>
      </c>
      <c r="B2427" s="85" t="s">
        <v>4567</v>
      </c>
      <c r="C2427" s="86" t="s">
        <v>8334</v>
      </c>
      <c r="D2427" s="87">
        <v>2124883000</v>
      </c>
      <c r="E2427" s="88"/>
      <c r="F2427" s="88"/>
      <c r="G2427" s="89" t="s">
        <v>8335</v>
      </c>
      <c r="H2427" s="89" t="s">
        <v>4471</v>
      </c>
      <c r="I2427" s="90">
        <v>8800051482023</v>
      </c>
      <c r="J2427" s="91">
        <v>45258</v>
      </c>
      <c r="K2427" s="92"/>
      <c r="L2427" s="134"/>
    </row>
    <row r="2428" spans="1:12" ht="15.75" customHeight="1">
      <c r="A2428" s="75">
        <v>2425</v>
      </c>
      <c r="B2428" s="94" t="s">
        <v>4567</v>
      </c>
      <c r="C2428" s="95" t="s">
        <v>8403</v>
      </c>
      <c r="D2428" s="96">
        <v>2124883000</v>
      </c>
      <c r="E2428" s="97"/>
      <c r="F2428" s="97"/>
      <c r="G2428" s="98" t="s">
        <v>8335</v>
      </c>
      <c r="H2428" s="98" t="s">
        <v>4471</v>
      </c>
      <c r="I2428" s="103">
        <v>8800052632023</v>
      </c>
      <c r="J2428" s="100">
        <v>45261</v>
      </c>
      <c r="K2428" s="82"/>
      <c r="L2428" s="135"/>
    </row>
    <row r="2429" spans="1:12" ht="15.75" customHeight="1">
      <c r="A2429" s="84">
        <v>2426</v>
      </c>
      <c r="B2429" s="85" t="s">
        <v>4567</v>
      </c>
      <c r="C2429" s="86" t="s">
        <v>8737</v>
      </c>
      <c r="D2429" s="87">
        <v>2120881300</v>
      </c>
      <c r="E2429" s="88"/>
      <c r="F2429" s="88"/>
      <c r="G2429" s="89" t="s">
        <v>8735</v>
      </c>
      <c r="H2429" s="89" t="s">
        <v>4471</v>
      </c>
      <c r="I2429" s="90">
        <v>8800058922023</v>
      </c>
      <c r="J2429" s="91">
        <v>45280</v>
      </c>
      <c r="K2429" s="92"/>
      <c r="L2429" s="134"/>
    </row>
    <row r="2430" spans="1:12" ht="15.75" customHeight="1">
      <c r="A2430" s="75">
        <v>2427</v>
      </c>
      <c r="B2430" s="94" t="s">
        <v>4567</v>
      </c>
      <c r="C2430" s="95" t="s">
        <v>8019</v>
      </c>
      <c r="D2430" s="96">
        <v>2123600000</v>
      </c>
      <c r="E2430" s="97"/>
      <c r="F2430" s="97"/>
      <c r="G2430" s="98" t="s">
        <v>8020</v>
      </c>
      <c r="H2430" s="98" t="s">
        <v>5750</v>
      </c>
      <c r="I2430" s="103">
        <v>8800047012023</v>
      </c>
      <c r="J2430" s="100">
        <v>45237</v>
      </c>
      <c r="K2430" s="82"/>
      <c r="L2430" s="135"/>
    </row>
    <row r="2431" spans="1:12" ht="15.75" customHeight="1">
      <c r="A2431" s="84">
        <v>2428</v>
      </c>
      <c r="B2431" s="85" t="s">
        <v>4567</v>
      </c>
      <c r="C2431" s="86" t="s">
        <v>8074</v>
      </c>
      <c r="D2431" s="87">
        <v>2125381400</v>
      </c>
      <c r="E2431" s="88"/>
      <c r="F2431" s="88"/>
      <c r="G2431" s="89" t="s">
        <v>8075</v>
      </c>
      <c r="H2431" s="89" t="s">
        <v>3484</v>
      </c>
      <c r="I2431" s="90">
        <v>8800047802023</v>
      </c>
      <c r="J2431" s="91">
        <v>45240</v>
      </c>
      <c r="K2431" s="92"/>
      <c r="L2431" s="134"/>
    </row>
    <row r="2432" spans="1:12" ht="15.75" customHeight="1">
      <c r="A2432" s="75">
        <v>2429</v>
      </c>
      <c r="B2432" s="94" t="s">
        <v>4567</v>
      </c>
      <c r="C2432" s="95" t="s">
        <v>8175</v>
      </c>
      <c r="D2432" s="96">
        <v>2121984400</v>
      </c>
      <c r="E2432" s="97"/>
      <c r="F2432" s="97"/>
      <c r="G2432" s="98" t="s">
        <v>8176</v>
      </c>
      <c r="H2432" s="98" t="s">
        <v>3484</v>
      </c>
      <c r="I2432" s="103">
        <v>8800049222023</v>
      </c>
      <c r="J2432" s="100">
        <v>45247</v>
      </c>
      <c r="K2432" s="82"/>
      <c r="L2432" s="135"/>
    </row>
    <row r="2433" spans="1:12" ht="15.75" customHeight="1">
      <c r="A2433" s="84">
        <v>2430</v>
      </c>
      <c r="B2433" s="85" t="s">
        <v>4567</v>
      </c>
      <c r="C2433" s="86" t="s">
        <v>8289</v>
      </c>
      <c r="D2433" s="87">
        <v>2121984400</v>
      </c>
      <c r="E2433" s="88"/>
      <c r="F2433" s="88"/>
      <c r="G2433" s="89" t="s">
        <v>8290</v>
      </c>
      <c r="H2433" s="89" t="s">
        <v>3484</v>
      </c>
      <c r="I2433" s="90">
        <v>8800050422023</v>
      </c>
      <c r="J2433" s="91">
        <v>45253</v>
      </c>
      <c r="K2433" s="92"/>
      <c r="L2433" s="134"/>
    </row>
    <row r="2434" spans="1:12" ht="15.75" customHeight="1">
      <c r="A2434" s="75">
        <v>2431</v>
      </c>
      <c r="B2434" s="94" t="s">
        <v>4567</v>
      </c>
      <c r="C2434" s="95" t="s">
        <v>8154</v>
      </c>
      <c r="D2434" s="96">
        <v>2122484400</v>
      </c>
      <c r="E2434" s="97"/>
      <c r="F2434" s="97"/>
      <c r="G2434" s="98" t="s">
        <v>8155</v>
      </c>
      <c r="H2434" s="98" t="s">
        <v>3484</v>
      </c>
      <c r="I2434" s="103">
        <v>8800048662023</v>
      </c>
      <c r="J2434" s="100">
        <v>45245</v>
      </c>
      <c r="K2434" s="82"/>
      <c r="L2434" s="135"/>
    </row>
    <row r="2435" spans="1:12" ht="15.75" customHeight="1">
      <c r="A2435" s="84">
        <v>2432</v>
      </c>
      <c r="B2435" s="85" t="s">
        <v>4567</v>
      </c>
      <c r="C2435" s="86" t="s">
        <v>8223</v>
      </c>
      <c r="D2435" s="87">
        <v>2121982001</v>
      </c>
      <c r="E2435" s="88"/>
      <c r="F2435" s="88"/>
      <c r="G2435" s="89" t="s">
        <v>8224</v>
      </c>
      <c r="H2435" s="89" t="s">
        <v>3484</v>
      </c>
      <c r="I2435" s="90">
        <v>8800049682023</v>
      </c>
      <c r="J2435" s="91">
        <v>45250</v>
      </c>
      <c r="K2435" s="92"/>
      <c r="L2435" s="134"/>
    </row>
    <row r="2436" spans="1:12" ht="15.75" customHeight="1">
      <c r="A2436" s="75">
        <v>2433</v>
      </c>
      <c r="B2436" s="94" t="s">
        <v>4567</v>
      </c>
      <c r="C2436" s="95" t="s">
        <v>8332</v>
      </c>
      <c r="D2436" s="96">
        <v>2124487400</v>
      </c>
      <c r="E2436" s="97"/>
      <c r="F2436" s="97"/>
      <c r="G2436" s="98" t="s">
        <v>8333</v>
      </c>
      <c r="H2436" s="98" t="s">
        <v>3480</v>
      </c>
      <c r="I2436" s="103">
        <v>8800051472023</v>
      </c>
      <c r="J2436" s="100">
        <v>45258</v>
      </c>
      <c r="K2436" s="82"/>
      <c r="L2436" s="135"/>
    </row>
    <row r="2437" spans="1:12" ht="15.75" customHeight="1">
      <c r="A2437" s="84">
        <v>2434</v>
      </c>
      <c r="B2437" s="85" t="s">
        <v>4567</v>
      </c>
      <c r="C2437" s="86" t="s">
        <v>8076</v>
      </c>
      <c r="D2437" s="87">
        <v>2123600000</v>
      </c>
      <c r="E2437" s="88"/>
      <c r="F2437" s="88"/>
      <c r="G2437" s="89" t="s">
        <v>8020</v>
      </c>
      <c r="H2437" s="89" t="s">
        <v>5750</v>
      </c>
      <c r="I2437" s="90">
        <v>8800048042023</v>
      </c>
      <c r="J2437" s="91">
        <v>45240</v>
      </c>
      <c r="K2437" s="92"/>
      <c r="L2437" s="134"/>
    </row>
    <row r="2438" spans="1:12" ht="15.75" customHeight="1">
      <c r="A2438" s="75">
        <v>2435</v>
      </c>
      <c r="B2438" s="94" t="s">
        <v>4567</v>
      </c>
      <c r="C2438" s="95" t="s">
        <v>8344</v>
      </c>
      <c r="D2438" s="96">
        <v>2124883000</v>
      </c>
      <c r="E2438" s="97"/>
      <c r="F2438" s="97"/>
      <c r="G2438" s="98" t="s">
        <v>8335</v>
      </c>
      <c r="H2438" s="98" t="s">
        <v>4471</v>
      </c>
      <c r="I2438" s="103">
        <v>8800051772023</v>
      </c>
      <c r="J2438" s="100">
        <v>45259</v>
      </c>
      <c r="K2438" s="82"/>
      <c r="L2438" s="135"/>
    </row>
    <row r="2439" spans="1:12" ht="15.75" customHeight="1">
      <c r="A2439" s="84">
        <v>2436</v>
      </c>
      <c r="B2439" s="85" t="s">
        <v>4567</v>
      </c>
      <c r="C2439" s="86" t="s">
        <v>8330</v>
      </c>
      <c r="D2439" s="87">
        <v>2124487402</v>
      </c>
      <c r="E2439" s="88"/>
      <c r="F2439" s="88"/>
      <c r="G2439" s="89" t="s">
        <v>8331</v>
      </c>
      <c r="H2439" s="89" t="s">
        <v>3480</v>
      </c>
      <c r="I2439" s="90">
        <v>8800051432023</v>
      </c>
      <c r="J2439" s="91">
        <v>45258</v>
      </c>
      <c r="K2439" s="92"/>
      <c r="L2439" s="134"/>
    </row>
    <row r="2440" spans="1:12" ht="15.75" customHeight="1">
      <c r="A2440" s="75">
        <v>2437</v>
      </c>
      <c r="B2440" s="94" t="s">
        <v>4567</v>
      </c>
      <c r="C2440" s="95" t="s">
        <v>8165</v>
      </c>
      <c r="D2440" s="96">
        <v>2121910101</v>
      </c>
      <c r="E2440" s="97"/>
      <c r="F2440" s="97"/>
      <c r="G2440" s="98" t="s">
        <v>5427</v>
      </c>
      <c r="H2440" s="98" t="s">
        <v>3484</v>
      </c>
      <c r="I2440" s="103">
        <v>8800048772023</v>
      </c>
      <c r="J2440" s="100">
        <v>45246</v>
      </c>
      <c r="K2440" s="82"/>
      <c r="L2440" s="135"/>
    </row>
    <row r="2441" spans="1:12" ht="15.75" customHeight="1">
      <c r="A2441" s="84">
        <v>2438</v>
      </c>
      <c r="B2441" s="85" t="s">
        <v>4567</v>
      </c>
      <c r="C2441" s="86" t="s">
        <v>8225</v>
      </c>
      <c r="D2441" s="87">
        <v>2121982002</v>
      </c>
      <c r="E2441" s="88"/>
      <c r="F2441" s="88"/>
      <c r="G2441" s="89" t="s">
        <v>8226</v>
      </c>
      <c r="H2441" s="89" t="s">
        <v>3484</v>
      </c>
      <c r="I2441" s="90">
        <v>8800049642023</v>
      </c>
      <c r="J2441" s="91">
        <v>45250</v>
      </c>
      <c r="K2441" s="92"/>
      <c r="L2441" s="134"/>
    </row>
    <row r="2442" spans="1:12" ht="15.75" customHeight="1">
      <c r="A2442" s="75">
        <v>2439</v>
      </c>
      <c r="B2442" s="94" t="s">
        <v>4567</v>
      </c>
      <c r="C2442" s="95" t="s">
        <v>8734</v>
      </c>
      <c r="D2442" s="96">
        <v>2120881300</v>
      </c>
      <c r="E2442" s="97"/>
      <c r="F2442" s="97"/>
      <c r="G2442" s="98" t="s">
        <v>8735</v>
      </c>
      <c r="H2442" s="98" t="s">
        <v>4471</v>
      </c>
      <c r="I2442" s="103">
        <v>8800058912023</v>
      </c>
      <c r="J2442" s="100">
        <v>45280</v>
      </c>
      <c r="K2442" s="82"/>
      <c r="L2442" s="135"/>
    </row>
    <row r="2443" spans="1:12" ht="15.75" customHeight="1">
      <c r="A2443" s="84">
        <v>2440</v>
      </c>
      <c r="B2443" s="85" t="s">
        <v>4567</v>
      </c>
      <c r="C2443" s="86" t="s">
        <v>8743</v>
      </c>
      <c r="D2443" s="87">
        <v>2120881300</v>
      </c>
      <c r="E2443" s="88"/>
      <c r="F2443" s="88"/>
      <c r="G2443" s="89" t="s">
        <v>8735</v>
      </c>
      <c r="H2443" s="89" t="s">
        <v>4471</v>
      </c>
      <c r="I2443" s="90">
        <v>8800059002023</v>
      </c>
      <c r="J2443" s="91">
        <v>45280</v>
      </c>
      <c r="K2443" s="92"/>
      <c r="L2443" s="134"/>
    </row>
    <row r="2444" spans="1:12" ht="15.75" customHeight="1">
      <c r="A2444" s="75">
        <v>2441</v>
      </c>
      <c r="B2444" s="94" t="s">
        <v>4567</v>
      </c>
      <c r="C2444" s="95" t="s">
        <v>8863</v>
      </c>
      <c r="D2444" s="96">
        <v>2120483600</v>
      </c>
      <c r="E2444" s="97"/>
      <c r="F2444" s="97"/>
      <c r="G2444" s="98" t="s">
        <v>5733</v>
      </c>
      <c r="H2444" s="98" t="s">
        <v>3071</v>
      </c>
      <c r="I2444" s="103">
        <v>8800059832023</v>
      </c>
      <c r="J2444" s="100">
        <v>45282</v>
      </c>
      <c r="K2444" s="82"/>
      <c r="L2444" s="135"/>
    </row>
    <row r="2445" spans="1:12" ht="15.75" customHeight="1">
      <c r="A2445" s="84">
        <v>2442</v>
      </c>
      <c r="B2445" s="85" t="s">
        <v>4567</v>
      </c>
      <c r="C2445" s="86" t="s">
        <v>8166</v>
      </c>
      <c r="D2445" s="87">
        <v>2121983600</v>
      </c>
      <c r="E2445" s="88"/>
      <c r="F2445" s="88"/>
      <c r="G2445" s="89" t="s">
        <v>5427</v>
      </c>
      <c r="H2445" s="89" t="s">
        <v>3484</v>
      </c>
      <c r="I2445" s="90">
        <v>8800048802023</v>
      </c>
      <c r="J2445" s="91">
        <v>45246</v>
      </c>
      <c r="K2445" s="92"/>
      <c r="L2445" s="134"/>
    </row>
    <row r="2446" spans="1:12" ht="15.75" customHeight="1">
      <c r="A2446" s="75">
        <v>2443</v>
      </c>
      <c r="B2446" s="94" t="s">
        <v>4567</v>
      </c>
      <c r="C2446" s="95" t="s">
        <v>8740</v>
      </c>
      <c r="D2446" s="96">
        <v>2120881300</v>
      </c>
      <c r="E2446" s="97"/>
      <c r="F2446" s="97"/>
      <c r="G2446" s="98" t="s">
        <v>8735</v>
      </c>
      <c r="H2446" s="98" t="s">
        <v>4471</v>
      </c>
      <c r="I2446" s="103">
        <v>8800058962023</v>
      </c>
      <c r="J2446" s="100">
        <v>45280</v>
      </c>
      <c r="K2446" s="82"/>
      <c r="L2446" s="135"/>
    </row>
    <row r="2447" spans="1:12" ht="15.75" customHeight="1">
      <c r="A2447" s="84">
        <v>2444</v>
      </c>
      <c r="B2447" s="85" t="s">
        <v>4567</v>
      </c>
      <c r="C2447" s="86" t="s">
        <v>8738</v>
      </c>
      <c r="D2447" s="87">
        <v>2120881300</v>
      </c>
      <c r="E2447" s="88"/>
      <c r="F2447" s="88"/>
      <c r="G2447" s="89" t="s">
        <v>8735</v>
      </c>
      <c r="H2447" s="89" t="s">
        <v>4471</v>
      </c>
      <c r="I2447" s="90">
        <v>8800058942023</v>
      </c>
      <c r="J2447" s="91">
        <v>45280</v>
      </c>
      <c r="K2447" s="92"/>
      <c r="L2447" s="134"/>
    </row>
    <row r="2448" spans="1:12" ht="15.75" customHeight="1">
      <c r="A2448" s="75">
        <v>2445</v>
      </c>
      <c r="B2448" s="94" t="s">
        <v>10958</v>
      </c>
      <c r="C2448" s="95" t="s">
        <v>8297</v>
      </c>
      <c r="D2448" s="96">
        <v>2323988000</v>
      </c>
      <c r="E2448" s="97"/>
      <c r="F2448" s="97"/>
      <c r="G2448" s="98" t="s">
        <v>8298</v>
      </c>
      <c r="H2448" s="98" t="s">
        <v>3075</v>
      </c>
      <c r="I2448" s="103">
        <v>8800050992023</v>
      </c>
      <c r="J2448" s="100">
        <v>45254</v>
      </c>
      <c r="K2448" s="82"/>
      <c r="L2448" s="135"/>
    </row>
    <row r="2449" spans="1:12" ht="15.75" customHeight="1">
      <c r="A2449" s="84">
        <v>2446</v>
      </c>
      <c r="B2449" s="85" t="s">
        <v>10959</v>
      </c>
      <c r="C2449" s="86" t="s">
        <v>7898</v>
      </c>
      <c r="D2449" s="87">
        <v>2623287601</v>
      </c>
      <c r="E2449" s="88"/>
      <c r="F2449" s="88"/>
      <c r="G2449" s="89" t="s">
        <v>4712</v>
      </c>
      <c r="H2449" s="89" t="s">
        <v>2459</v>
      </c>
      <c r="I2449" s="90">
        <v>8800045592023</v>
      </c>
      <c r="J2449" s="91">
        <v>45230</v>
      </c>
      <c r="K2449" s="92"/>
      <c r="L2449" s="134"/>
    </row>
    <row r="2450" spans="1:12" ht="15.75" customHeight="1">
      <c r="A2450" s="75">
        <v>2447</v>
      </c>
      <c r="B2450" s="94" t="s">
        <v>10959</v>
      </c>
      <c r="C2450" s="95" t="s">
        <v>7690</v>
      </c>
      <c r="D2450" s="96">
        <v>2623687605</v>
      </c>
      <c r="E2450" s="97"/>
      <c r="F2450" s="97"/>
      <c r="G2450" s="98" t="s">
        <v>3756</v>
      </c>
      <c r="H2450" s="98" t="s">
        <v>3088</v>
      </c>
      <c r="I2450" s="103">
        <v>8800043762023</v>
      </c>
      <c r="J2450" s="100">
        <v>45212</v>
      </c>
      <c r="K2450" s="82"/>
      <c r="L2450" s="135"/>
    </row>
    <row r="2451" spans="1:12" ht="15.75" customHeight="1">
      <c r="A2451" s="84">
        <v>2448</v>
      </c>
      <c r="B2451" s="85" t="s">
        <v>10959</v>
      </c>
      <c r="C2451" s="86" t="s">
        <v>8118</v>
      </c>
      <c r="D2451" s="87">
        <v>2622881202</v>
      </c>
      <c r="E2451" s="88"/>
      <c r="F2451" s="88"/>
      <c r="G2451" s="89" t="s">
        <v>7277</v>
      </c>
      <c r="H2451" s="89" t="s">
        <v>3374</v>
      </c>
      <c r="I2451" s="90">
        <v>8800048242023</v>
      </c>
      <c r="J2451" s="91">
        <v>45243</v>
      </c>
      <c r="K2451" s="92"/>
      <c r="L2451" s="134"/>
    </row>
    <row r="2452" spans="1:12" ht="15.75" customHeight="1">
      <c r="A2452" s="75">
        <v>2449</v>
      </c>
      <c r="B2452" s="94" t="s">
        <v>10959</v>
      </c>
      <c r="C2452" s="95" t="s">
        <v>8477</v>
      </c>
      <c r="D2452" s="96">
        <v>2624086403</v>
      </c>
      <c r="E2452" s="97"/>
      <c r="F2452" s="97"/>
      <c r="G2452" s="98" t="s">
        <v>5151</v>
      </c>
      <c r="H2452" s="98" t="s">
        <v>5330</v>
      </c>
      <c r="I2452" s="103">
        <v>8800053392023</v>
      </c>
      <c r="J2452" s="100">
        <v>45265</v>
      </c>
      <c r="K2452" s="82"/>
      <c r="L2452" s="135"/>
    </row>
    <row r="2453" spans="1:12" ht="15.75" customHeight="1">
      <c r="A2453" s="84">
        <v>2450</v>
      </c>
      <c r="B2453" s="85" t="s">
        <v>10959</v>
      </c>
      <c r="C2453" s="86" t="s">
        <v>8476</v>
      </c>
      <c r="D2453" s="87">
        <v>2624086402</v>
      </c>
      <c r="E2453" s="88"/>
      <c r="F2453" s="88"/>
      <c r="G2453" s="89" t="s">
        <v>5151</v>
      </c>
      <c r="H2453" s="89" t="s">
        <v>5330</v>
      </c>
      <c r="I2453" s="90">
        <v>8800053362023</v>
      </c>
      <c r="J2453" s="91">
        <v>45265</v>
      </c>
      <c r="K2453" s="92"/>
      <c r="L2453" s="134"/>
    </row>
    <row r="2454" spans="1:12" ht="15.75" customHeight="1">
      <c r="A2454" s="75">
        <v>2451</v>
      </c>
      <c r="B2454" s="94" t="s">
        <v>10959</v>
      </c>
      <c r="C2454" s="95" t="s">
        <v>9060</v>
      </c>
      <c r="D2454" s="96">
        <v>2622855300</v>
      </c>
      <c r="E2454" s="97"/>
      <c r="F2454" s="97"/>
      <c r="G2454" s="98" t="s">
        <v>9061</v>
      </c>
      <c r="H2454" s="98" t="s">
        <v>3374</v>
      </c>
      <c r="I2454" s="103">
        <v>8800062082023</v>
      </c>
      <c r="J2454" s="100">
        <v>45287</v>
      </c>
      <c r="K2454" s="82"/>
      <c r="L2454" s="135"/>
    </row>
    <row r="2455" spans="1:12" ht="15.75" customHeight="1">
      <c r="A2455" s="84">
        <v>2452</v>
      </c>
      <c r="B2455" s="85" t="s">
        <v>10959</v>
      </c>
      <c r="C2455" s="86" t="s">
        <v>8478</v>
      </c>
      <c r="D2455" s="87">
        <v>2624086401</v>
      </c>
      <c r="E2455" s="88"/>
      <c r="F2455" s="88"/>
      <c r="G2455" s="89" t="s">
        <v>5151</v>
      </c>
      <c r="H2455" s="89" t="s">
        <v>5330</v>
      </c>
      <c r="I2455" s="90">
        <v>8800053412023</v>
      </c>
      <c r="J2455" s="91">
        <v>45265</v>
      </c>
      <c r="K2455" s="92"/>
      <c r="L2455" s="134"/>
    </row>
    <row r="2456" spans="1:12" ht="15.75" customHeight="1">
      <c r="A2456" s="75">
        <v>2453</v>
      </c>
      <c r="B2456" s="94" t="s">
        <v>10959</v>
      </c>
      <c r="C2456" s="95" t="s">
        <v>8495</v>
      </c>
      <c r="D2456" s="96">
        <v>2622884800</v>
      </c>
      <c r="E2456" s="97"/>
      <c r="F2456" s="97"/>
      <c r="G2456" s="98" t="s">
        <v>8496</v>
      </c>
      <c r="H2456" s="98" t="s">
        <v>3374</v>
      </c>
      <c r="I2456" s="103">
        <v>8800053942023</v>
      </c>
      <c r="J2456" s="100">
        <v>45266</v>
      </c>
      <c r="K2456" s="82"/>
      <c r="L2456" s="135"/>
    </row>
    <row r="2457" spans="1:12" ht="15.75" customHeight="1">
      <c r="A2457" s="84">
        <v>2454</v>
      </c>
      <c r="B2457" s="85" t="s">
        <v>10959</v>
      </c>
      <c r="C2457" s="86" t="s">
        <v>8750</v>
      </c>
      <c r="D2457" s="87">
        <v>2623282802</v>
      </c>
      <c r="E2457" s="88"/>
      <c r="F2457" s="88"/>
      <c r="G2457" s="89" t="s">
        <v>7047</v>
      </c>
      <c r="H2457" s="89" t="s">
        <v>8749</v>
      </c>
      <c r="I2457" s="90">
        <v>8800058542023</v>
      </c>
      <c r="J2457" s="91">
        <v>45280</v>
      </c>
      <c r="K2457" s="92"/>
      <c r="L2457" s="134"/>
    </row>
    <row r="2458" spans="1:12" ht="15.75" customHeight="1">
      <c r="A2458" s="75">
        <v>2455</v>
      </c>
      <c r="B2458" s="94" t="s">
        <v>10959</v>
      </c>
      <c r="C2458" s="95" t="s">
        <v>8748</v>
      </c>
      <c r="D2458" s="96">
        <v>2623282801</v>
      </c>
      <c r="E2458" s="97"/>
      <c r="F2458" s="97"/>
      <c r="G2458" s="98" t="s">
        <v>7047</v>
      </c>
      <c r="H2458" s="98" t="s">
        <v>8749</v>
      </c>
      <c r="I2458" s="103">
        <v>8800058572023</v>
      </c>
      <c r="J2458" s="100">
        <v>45280</v>
      </c>
      <c r="K2458" s="82"/>
      <c r="L2458" s="135"/>
    </row>
    <row r="2459" spans="1:12" ht="15.75" customHeight="1">
      <c r="A2459" s="84">
        <v>2456</v>
      </c>
      <c r="B2459" s="85" t="s">
        <v>10960</v>
      </c>
      <c r="C2459" s="86" t="s">
        <v>8497</v>
      </c>
      <c r="D2459" s="87">
        <v>3220681400</v>
      </c>
      <c r="E2459" s="88"/>
      <c r="F2459" s="88"/>
      <c r="G2459" s="89" t="s">
        <v>8498</v>
      </c>
      <c r="H2459" s="89" t="s">
        <v>7619</v>
      </c>
      <c r="I2459" s="90">
        <v>8800053842023</v>
      </c>
      <c r="J2459" s="91">
        <v>45266</v>
      </c>
      <c r="K2459" s="92"/>
      <c r="L2459" s="134"/>
    </row>
    <row r="2460" spans="1:12" ht="15.75" customHeight="1">
      <c r="A2460" s="75">
        <v>2457</v>
      </c>
      <c r="B2460" s="94" t="s">
        <v>10960</v>
      </c>
      <c r="C2460" s="95" t="s">
        <v>8515</v>
      </c>
      <c r="D2460" s="96">
        <v>3224955600</v>
      </c>
      <c r="E2460" s="97"/>
      <c r="F2460" s="97"/>
      <c r="G2460" s="98" t="s">
        <v>8516</v>
      </c>
      <c r="H2460" s="98" t="s">
        <v>3099</v>
      </c>
      <c r="I2460" s="103">
        <v>8800054332023</v>
      </c>
      <c r="J2460" s="100">
        <v>45267</v>
      </c>
      <c r="K2460" s="82"/>
      <c r="L2460" s="135"/>
    </row>
    <row r="2461" spans="1:12" ht="15.75" customHeight="1">
      <c r="A2461" s="84">
        <v>2458</v>
      </c>
      <c r="B2461" s="85" t="s">
        <v>10960</v>
      </c>
      <c r="C2461" s="86" t="s">
        <v>9272</v>
      </c>
      <c r="D2461" s="87">
        <v>3223386603</v>
      </c>
      <c r="E2461" s="88"/>
      <c r="F2461" s="88"/>
      <c r="G2461" s="89" t="s">
        <v>8979</v>
      </c>
      <c r="H2461" s="89" t="s">
        <v>3216</v>
      </c>
      <c r="I2461" s="90">
        <v>8800000782024</v>
      </c>
      <c r="J2461" s="91">
        <v>45295</v>
      </c>
      <c r="K2461" s="92"/>
      <c r="L2461" s="134"/>
    </row>
    <row r="2462" spans="1:12" ht="15.75" customHeight="1">
      <c r="A2462" s="75">
        <v>2459</v>
      </c>
      <c r="B2462" s="94" t="s">
        <v>10960</v>
      </c>
      <c r="C2462" s="95" t="s">
        <v>8511</v>
      </c>
      <c r="D2462" s="96">
        <v>3220687300</v>
      </c>
      <c r="E2462" s="97"/>
      <c r="F2462" s="97"/>
      <c r="G2462" s="98" t="s">
        <v>8512</v>
      </c>
      <c r="H2462" s="98" t="s">
        <v>7619</v>
      </c>
      <c r="I2462" s="103">
        <v>8800054192023</v>
      </c>
      <c r="J2462" s="100">
        <v>45267</v>
      </c>
      <c r="K2462" s="82"/>
      <c r="L2462" s="135"/>
    </row>
    <row r="2463" spans="1:12" ht="15.75" customHeight="1">
      <c r="A2463" s="84">
        <v>2460</v>
      </c>
      <c r="B2463" s="85" t="s">
        <v>10960</v>
      </c>
      <c r="C2463" s="86" t="s">
        <v>8366</v>
      </c>
      <c r="D2463" s="87">
        <v>3220681400</v>
      </c>
      <c r="E2463" s="88"/>
      <c r="F2463" s="88"/>
      <c r="G2463" s="89" t="s">
        <v>8367</v>
      </c>
      <c r="H2463" s="89" t="s">
        <v>7619</v>
      </c>
      <c r="I2463" s="90">
        <v>8800052402023</v>
      </c>
      <c r="J2463" s="91">
        <v>45260</v>
      </c>
      <c r="K2463" s="92"/>
      <c r="L2463" s="134"/>
    </row>
    <row r="2464" spans="1:12" ht="15.75" customHeight="1">
      <c r="A2464" s="75">
        <v>2461</v>
      </c>
      <c r="B2464" s="94" t="s">
        <v>10960</v>
      </c>
      <c r="C2464" s="95" t="s">
        <v>7919</v>
      </c>
      <c r="D2464" s="96">
        <v>3222780601</v>
      </c>
      <c r="E2464" s="97"/>
      <c r="F2464" s="97"/>
      <c r="G2464" s="98" t="s">
        <v>7921</v>
      </c>
      <c r="H2464" s="98" t="s">
        <v>3099</v>
      </c>
      <c r="I2464" s="103">
        <v>8800045742023</v>
      </c>
      <c r="J2464" s="100">
        <v>45231</v>
      </c>
      <c r="K2464" s="82"/>
      <c r="L2464" s="135"/>
    </row>
    <row r="2465" spans="1:12" ht="15.75" customHeight="1">
      <c r="A2465" s="84">
        <v>2462</v>
      </c>
      <c r="B2465" s="85" t="s">
        <v>10960</v>
      </c>
      <c r="C2465" s="86" t="s">
        <v>8316</v>
      </c>
      <c r="D2465" s="87">
        <v>3224081501</v>
      </c>
      <c r="E2465" s="88"/>
      <c r="F2465" s="88"/>
      <c r="G2465" s="89" t="s">
        <v>8317</v>
      </c>
      <c r="H2465" s="89" t="s">
        <v>3084</v>
      </c>
      <c r="I2465" s="90">
        <v>8800051262023</v>
      </c>
      <c r="J2465" s="91">
        <v>45257</v>
      </c>
      <c r="K2465" s="92"/>
      <c r="L2465" s="134"/>
    </row>
    <row r="2466" spans="1:12" ht="15.75" customHeight="1">
      <c r="A2466" s="75">
        <v>2463</v>
      </c>
      <c r="B2466" s="94" t="s">
        <v>10960</v>
      </c>
      <c r="C2466" s="95" t="s">
        <v>8364</v>
      </c>
      <c r="D2466" s="96">
        <v>3221055100</v>
      </c>
      <c r="E2466" s="97"/>
      <c r="F2466" s="97"/>
      <c r="G2466" s="98" t="s">
        <v>8365</v>
      </c>
      <c r="H2466" s="98" t="s">
        <v>3313</v>
      </c>
      <c r="I2466" s="103">
        <v>8800051922023</v>
      </c>
      <c r="J2466" s="100">
        <v>45260</v>
      </c>
      <c r="K2466" s="82"/>
      <c r="L2466" s="135"/>
    </row>
    <row r="2467" spans="1:12" ht="15.75" customHeight="1">
      <c r="A2467" s="84">
        <v>2464</v>
      </c>
      <c r="B2467" s="85" t="s">
        <v>10960</v>
      </c>
      <c r="C2467" s="86" t="s">
        <v>8319</v>
      </c>
      <c r="D2467" s="87">
        <v>3224082102</v>
      </c>
      <c r="E2467" s="88"/>
      <c r="F2467" s="88"/>
      <c r="G2467" s="89" t="s">
        <v>8317</v>
      </c>
      <c r="H2467" s="89" t="s">
        <v>3084</v>
      </c>
      <c r="I2467" s="90">
        <v>8800051252023</v>
      </c>
      <c r="J2467" s="91">
        <v>45257</v>
      </c>
      <c r="K2467" s="92"/>
      <c r="L2467" s="134"/>
    </row>
    <row r="2468" spans="1:12" ht="15.75" customHeight="1">
      <c r="A2468" s="75">
        <v>2465</v>
      </c>
      <c r="B2468" s="94" t="s">
        <v>10960</v>
      </c>
      <c r="C2468" s="95" t="s">
        <v>8573</v>
      </c>
      <c r="D2468" s="96">
        <v>3211300000</v>
      </c>
      <c r="E2468" s="97"/>
      <c r="F2468" s="97"/>
      <c r="G2468" s="98" t="s">
        <v>8574</v>
      </c>
      <c r="H2468" s="98" t="s">
        <v>7619</v>
      </c>
      <c r="I2468" s="103">
        <v>8800055862023</v>
      </c>
      <c r="J2468" s="100">
        <v>45273</v>
      </c>
      <c r="K2468" s="82"/>
      <c r="L2468" s="135"/>
    </row>
    <row r="2469" spans="1:12" ht="15.75" customHeight="1">
      <c r="A2469" s="84">
        <v>2466</v>
      </c>
      <c r="B2469" s="85" t="s">
        <v>10960</v>
      </c>
      <c r="C2469" s="86" t="s">
        <v>8571</v>
      </c>
      <c r="D2469" s="87">
        <v>3222284402</v>
      </c>
      <c r="E2469" s="88"/>
      <c r="F2469" s="88"/>
      <c r="G2469" s="89" t="s">
        <v>8572</v>
      </c>
      <c r="H2469" s="89" t="s">
        <v>7619</v>
      </c>
      <c r="I2469" s="90">
        <v>8800055882023</v>
      </c>
      <c r="J2469" s="91">
        <v>45273</v>
      </c>
      <c r="K2469" s="92"/>
      <c r="L2469" s="134"/>
    </row>
    <row r="2470" spans="1:12" ht="15.75" customHeight="1">
      <c r="A2470" s="75">
        <v>2467</v>
      </c>
      <c r="B2470" s="94" t="s">
        <v>10960</v>
      </c>
      <c r="C2470" s="95" t="s">
        <v>8523</v>
      </c>
      <c r="D2470" s="96">
        <v>3220488300</v>
      </c>
      <c r="E2470" s="97"/>
      <c r="F2470" s="97"/>
      <c r="G2470" s="98" t="s">
        <v>8524</v>
      </c>
      <c r="H2470" s="98" t="s">
        <v>3084</v>
      </c>
      <c r="I2470" s="103">
        <v>8800054852023</v>
      </c>
      <c r="J2470" s="100">
        <v>45268</v>
      </c>
      <c r="K2470" s="82"/>
      <c r="L2470" s="135"/>
    </row>
    <row r="2471" spans="1:12" ht="15.75" customHeight="1">
      <c r="A2471" s="84">
        <v>2468</v>
      </c>
      <c r="B2471" s="85" t="s">
        <v>10960</v>
      </c>
      <c r="C2471" s="86" t="s">
        <v>8318</v>
      </c>
      <c r="D2471" s="87">
        <v>3224082101</v>
      </c>
      <c r="E2471" s="88"/>
      <c r="F2471" s="88"/>
      <c r="G2471" s="89" t="s">
        <v>8317</v>
      </c>
      <c r="H2471" s="89" t="s">
        <v>3084</v>
      </c>
      <c r="I2471" s="90">
        <v>8800051272023</v>
      </c>
      <c r="J2471" s="91">
        <v>45257</v>
      </c>
      <c r="K2471" s="92"/>
      <c r="L2471" s="134"/>
    </row>
    <row r="2472" spans="1:12" ht="15.75" customHeight="1">
      <c r="A2472" s="75">
        <v>2469</v>
      </c>
      <c r="B2472" s="94" t="s">
        <v>10960</v>
      </c>
      <c r="C2472" s="95" t="s">
        <v>8978</v>
      </c>
      <c r="D2472" s="96">
        <v>3223386601</v>
      </c>
      <c r="E2472" s="97"/>
      <c r="F2472" s="97"/>
      <c r="G2472" s="98" t="s">
        <v>8979</v>
      </c>
      <c r="H2472" s="98" t="s">
        <v>3216</v>
      </c>
      <c r="I2472" s="103">
        <v>8800061202023</v>
      </c>
      <c r="J2472" s="100">
        <v>45286</v>
      </c>
      <c r="K2472" s="82"/>
      <c r="L2472" s="135"/>
    </row>
    <row r="2473" spans="1:12" ht="15.75" customHeight="1">
      <c r="A2473" s="84">
        <v>2470</v>
      </c>
      <c r="B2473" s="85" t="s">
        <v>10960</v>
      </c>
      <c r="C2473" s="86" t="s">
        <v>8436</v>
      </c>
      <c r="D2473" s="87">
        <v>3224982401</v>
      </c>
      <c r="E2473" s="88"/>
      <c r="F2473" s="88"/>
      <c r="G2473" s="89" t="s">
        <v>8437</v>
      </c>
      <c r="H2473" s="89" t="s">
        <v>3099</v>
      </c>
      <c r="I2473" s="90">
        <v>8800053202023</v>
      </c>
      <c r="J2473" s="91">
        <v>45264</v>
      </c>
      <c r="K2473" s="92"/>
      <c r="L2473" s="134"/>
    </row>
    <row r="2474" spans="1:12" ht="15.75" customHeight="1">
      <c r="A2474" s="75">
        <v>2471</v>
      </c>
      <c r="B2474" s="94" t="s">
        <v>10960</v>
      </c>
      <c r="C2474" s="95" t="s">
        <v>8513</v>
      </c>
      <c r="D2474" s="96">
        <v>3220687300</v>
      </c>
      <c r="E2474" s="97"/>
      <c r="F2474" s="97"/>
      <c r="G2474" s="98" t="s">
        <v>8514</v>
      </c>
      <c r="H2474" s="98" t="s">
        <v>7619</v>
      </c>
      <c r="I2474" s="103">
        <v>8800054162023</v>
      </c>
      <c r="J2474" s="100">
        <v>45267</v>
      </c>
      <c r="K2474" s="82"/>
      <c r="L2474" s="135"/>
    </row>
    <row r="2475" spans="1:12" ht="15.75" customHeight="1">
      <c r="A2475" s="84">
        <v>2472</v>
      </c>
      <c r="B2475" s="85" t="s">
        <v>10960</v>
      </c>
      <c r="C2475" s="86" t="s">
        <v>8575</v>
      </c>
      <c r="D2475" s="87">
        <v>3222282802</v>
      </c>
      <c r="E2475" s="88"/>
      <c r="F2475" s="88"/>
      <c r="G2475" s="89" t="s">
        <v>8576</v>
      </c>
      <c r="H2475" s="89" t="s">
        <v>7619</v>
      </c>
      <c r="I2475" s="90">
        <v>8800055872023</v>
      </c>
      <c r="J2475" s="91">
        <v>45273</v>
      </c>
      <c r="K2475" s="92"/>
      <c r="L2475" s="134"/>
    </row>
    <row r="2476" spans="1:12" ht="15.75" customHeight="1">
      <c r="A2476" s="75">
        <v>2473</v>
      </c>
      <c r="B2476" s="94" t="s">
        <v>10960</v>
      </c>
      <c r="C2476" s="95" t="s">
        <v>8425</v>
      </c>
      <c r="D2476" s="96">
        <v>3221081001</v>
      </c>
      <c r="E2476" s="97"/>
      <c r="F2476" s="97"/>
      <c r="G2476" s="98" t="s">
        <v>8426</v>
      </c>
      <c r="H2476" s="98" t="s">
        <v>3313</v>
      </c>
      <c r="I2476" s="103">
        <v>8800052892023</v>
      </c>
      <c r="J2476" s="100">
        <v>45262</v>
      </c>
      <c r="K2476" s="82"/>
      <c r="L2476" s="135"/>
    </row>
    <row r="2477" spans="1:12" ht="15.75" customHeight="1">
      <c r="A2477" s="84">
        <v>2474</v>
      </c>
      <c r="B2477" s="85" t="s">
        <v>10961</v>
      </c>
      <c r="C2477" s="86" t="s">
        <v>8564</v>
      </c>
      <c r="D2477" s="87">
        <v>3521155300</v>
      </c>
      <c r="E2477" s="88"/>
      <c r="F2477" s="88"/>
      <c r="G2477" s="89" t="s">
        <v>8565</v>
      </c>
      <c r="H2477" s="89" t="s">
        <v>4028</v>
      </c>
      <c r="I2477" s="90">
        <v>8800055782023</v>
      </c>
      <c r="J2477" s="91">
        <v>45272</v>
      </c>
      <c r="K2477" s="92"/>
      <c r="L2477" s="134"/>
    </row>
    <row r="2478" spans="1:12" ht="15.75" customHeight="1">
      <c r="A2478" s="75">
        <v>2475</v>
      </c>
      <c r="B2478" s="94" t="s">
        <v>10961</v>
      </c>
      <c r="C2478" s="95" t="s">
        <v>8983</v>
      </c>
      <c r="D2478" s="96">
        <v>3521400000</v>
      </c>
      <c r="E2478" s="97"/>
      <c r="F2478" s="97"/>
      <c r="G2478" s="98" t="s">
        <v>4027</v>
      </c>
      <c r="H2478" s="98" t="s">
        <v>4028</v>
      </c>
      <c r="I2478" s="103">
        <v>8800061572023</v>
      </c>
      <c r="J2478" s="100">
        <v>45286</v>
      </c>
      <c r="K2478" s="82"/>
      <c r="L2478" s="135"/>
    </row>
    <row r="2479" spans="1:12" ht="15.75" customHeight="1">
      <c r="A2479" s="84">
        <v>2476</v>
      </c>
      <c r="B2479" s="85" t="s">
        <v>10961</v>
      </c>
      <c r="C2479" s="86" t="s">
        <v>8448</v>
      </c>
      <c r="D2479" s="87">
        <v>3520382100</v>
      </c>
      <c r="E2479" s="88"/>
      <c r="F2479" s="88"/>
      <c r="G2479" s="89" t="s">
        <v>8449</v>
      </c>
      <c r="H2479" s="89" t="s">
        <v>3892</v>
      </c>
      <c r="I2479" s="90">
        <v>8800053002023</v>
      </c>
      <c r="J2479" s="91">
        <v>45264</v>
      </c>
      <c r="K2479" s="92"/>
      <c r="L2479" s="134"/>
    </row>
    <row r="2480" spans="1:12" ht="15.75" customHeight="1">
      <c r="A2480" s="75">
        <v>2477</v>
      </c>
      <c r="B2480" s="94" t="s">
        <v>10961</v>
      </c>
      <c r="C2480" s="95" t="s">
        <v>8583</v>
      </c>
      <c r="D2480" s="96">
        <v>3521186002</v>
      </c>
      <c r="E2480" s="97"/>
      <c r="F2480" s="97"/>
      <c r="G2480" s="98" t="s">
        <v>8584</v>
      </c>
      <c r="H2480" s="98" t="s">
        <v>4028</v>
      </c>
      <c r="I2480" s="103">
        <v>8800056262023</v>
      </c>
      <c r="J2480" s="100">
        <v>45273</v>
      </c>
      <c r="K2480" s="82"/>
      <c r="L2480" s="135"/>
    </row>
    <row r="2481" spans="1:12" ht="15.75" customHeight="1">
      <c r="A2481" s="84">
        <v>2478</v>
      </c>
      <c r="B2481" s="85" t="s">
        <v>10961</v>
      </c>
      <c r="C2481" s="86" t="s">
        <v>8589</v>
      </c>
      <c r="D2481" s="87">
        <v>3521181701</v>
      </c>
      <c r="E2481" s="88"/>
      <c r="F2481" s="88"/>
      <c r="G2481" s="89" t="s">
        <v>8590</v>
      </c>
      <c r="H2481" s="89" t="s">
        <v>4028</v>
      </c>
      <c r="I2481" s="90">
        <v>8800056292023</v>
      </c>
      <c r="J2481" s="91">
        <v>45273</v>
      </c>
      <c r="K2481" s="92"/>
      <c r="L2481" s="134"/>
    </row>
    <row r="2482" spans="1:12" ht="15.75" customHeight="1">
      <c r="A2482" s="75">
        <v>2479</v>
      </c>
      <c r="B2482" s="94" t="s">
        <v>10961</v>
      </c>
      <c r="C2482" s="95" t="s">
        <v>8665</v>
      </c>
      <c r="D2482" s="96">
        <v>3521400000</v>
      </c>
      <c r="E2482" s="97"/>
      <c r="F2482" s="97"/>
      <c r="G2482" s="98" t="s">
        <v>4027</v>
      </c>
      <c r="H2482" s="98" t="s">
        <v>4028</v>
      </c>
      <c r="I2482" s="103">
        <v>8800057972023</v>
      </c>
      <c r="J2482" s="100">
        <v>45279</v>
      </c>
      <c r="K2482" s="82"/>
      <c r="L2482" s="135"/>
    </row>
    <row r="2483" spans="1:12" ht="15.75" customHeight="1">
      <c r="A2483" s="84">
        <v>2480</v>
      </c>
      <c r="B2483" s="85" t="s">
        <v>10961</v>
      </c>
      <c r="C2483" s="86" t="s">
        <v>9261</v>
      </c>
      <c r="D2483" s="87">
        <v>3522282605</v>
      </c>
      <c r="E2483" s="88"/>
      <c r="F2483" s="88"/>
      <c r="G2483" s="89" t="s">
        <v>7767</v>
      </c>
      <c r="H2483" s="89" t="s">
        <v>3417</v>
      </c>
      <c r="I2483" s="90">
        <v>8800000602024</v>
      </c>
      <c r="J2483" s="91">
        <v>45294</v>
      </c>
      <c r="K2483" s="92"/>
      <c r="L2483" s="134"/>
    </row>
    <row r="2484" spans="1:12" ht="15.75" customHeight="1">
      <c r="A2484" s="75">
        <v>2481</v>
      </c>
      <c r="B2484" s="94" t="s">
        <v>10961</v>
      </c>
      <c r="C2484" s="95" t="s">
        <v>8980</v>
      </c>
      <c r="D2484" s="96">
        <v>3521400000</v>
      </c>
      <c r="E2484" s="97"/>
      <c r="F2484" s="97"/>
      <c r="G2484" s="98" t="s">
        <v>4027</v>
      </c>
      <c r="H2484" s="98" t="s">
        <v>4028</v>
      </c>
      <c r="I2484" s="103">
        <v>8800061542023</v>
      </c>
      <c r="J2484" s="100">
        <v>45286</v>
      </c>
      <c r="K2484" s="82"/>
      <c r="L2484" s="135"/>
    </row>
    <row r="2485" spans="1:12" ht="15.75" customHeight="1">
      <c r="A2485" s="84">
        <v>2482</v>
      </c>
      <c r="B2485" s="85" t="s">
        <v>10961</v>
      </c>
      <c r="C2485" s="86" t="s">
        <v>8684</v>
      </c>
      <c r="D2485" s="87">
        <v>3523486903</v>
      </c>
      <c r="E2485" s="88"/>
      <c r="F2485" s="88"/>
      <c r="G2485" s="89" t="s">
        <v>8685</v>
      </c>
      <c r="H2485" s="89" t="s">
        <v>8668</v>
      </c>
      <c r="I2485" s="90">
        <v>8800058042023</v>
      </c>
      <c r="J2485" s="91">
        <v>45279</v>
      </c>
      <c r="K2485" s="92"/>
      <c r="L2485" s="134"/>
    </row>
    <row r="2486" spans="1:12" ht="15.75" customHeight="1">
      <c r="A2486" s="75">
        <v>2483</v>
      </c>
      <c r="B2486" s="94" t="s">
        <v>10961</v>
      </c>
      <c r="C2486" s="95" t="s">
        <v>8866</v>
      </c>
      <c r="D2486" s="96">
        <v>3521485602</v>
      </c>
      <c r="E2486" s="97"/>
      <c r="F2486" s="97"/>
      <c r="G2486" s="98" t="s">
        <v>8664</v>
      </c>
      <c r="H2486" s="98" t="s">
        <v>4028</v>
      </c>
      <c r="I2486" s="103">
        <v>8800060162023</v>
      </c>
      <c r="J2486" s="100">
        <v>45282</v>
      </c>
      <c r="K2486" s="82"/>
      <c r="L2486" s="135"/>
    </row>
    <row r="2487" spans="1:12" ht="15.75" customHeight="1">
      <c r="A2487" s="84">
        <v>2484</v>
      </c>
      <c r="B2487" s="85" t="s">
        <v>10961</v>
      </c>
      <c r="C2487" s="86" t="s">
        <v>8540</v>
      </c>
      <c r="D2487" s="87">
        <v>3510390400</v>
      </c>
      <c r="E2487" s="88"/>
      <c r="F2487" s="88"/>
      <c r="G2487" s="89" t="s">
        <v>8541</v>
      </c>
      <c r="H2487" s="89" t="s">
        <v>3892</v>
      </c>
      <c r="I2487" s="90">
        <v>8800055392023</v>
      </c>
      <c r="J2487" s="91">
        <v>45271</v>
      </c>
      <c r="K2487" s="92"/>
      <c r="L2487" s="134"/>
    </row>
    <row r="2488" spans="1:12" ht="15.75" customHeight="1">
      <c r="A2488" s="75">
        <v>2485</v>
      </c>
      <c r="B2488" s="94" t="s">
        <v>10961</v>
      </c>
      <c r="C2488" s="95" t="s">
        <v>8438</v>
      </c>
      <c r="D2488" s="96">
        <v>3520382100</v>
      </c>
      <c r="E2488" s="97"/>
      <c r="F2488" s="97"/>
      <c r="G2488" s="98" t="s">
        <v>8439</v>
      </c>
      <c r="H2488" s="98" t="s">
        <v>3892</v>
      </c>
      <c r="I2488" s="103">
        <v>8800052982023</v>
      </c>
      <c r="J2488" s="100">
        <v>45264</v>
      </c>
      <c r="K2488" s="82"/>
      <c r="L2488" s="135"/>
    </row>
    <row r="2489" spans="1:12" ht="15.75" customHeight="1">
      <c r="A2489" s="84">
        <v>2486</v>
      </c>
      <c r="B2489" s="85" t="s">
        <v>10961</v>
      </c>
      <c r="C2489" s="86" t="s">
        <v>8450</v>
      </c>
      <c r="D2489" s="87">
        <v>3520382100</v>
      </c>
      <c r="E2489" s="88"/>
      <c r="F2489" s="88"/>
      <c r="G2489" s="89" t="s">
        <v>8451</v>
      </c>
      <c r="H2489" s="89" t="s">
        <v>3892</v>
      </c>
      <c r="I2489" s="90">
        <v>8800052972023</v>
      </c>
      <c r="J2489" s="91">
        <v>45264</v>
      </c>
      <c r="K2489" s="92"/>
      <c r="L2489" s="134"/>
    </row>
    <row r="2490" spans="1:12" ht="15.75" customHeight="1">
      <c r="A2490" s="75">
        <v>2487</v>
      </c>
      <c r="B2490" s="94" t="s">
        <v>10961</v>
      </c>
      <c r="C2490" s="95" t="s">
        <v>8693</v>
      </c>
      <c r="D2490" s="96">
        <v>3521400000</v>
      </c>
      <c r="E2490" s="97"/>
      <c r="F2490" s="97"/>
      <c r="G2490" s="98" t="s">
        <v>4027</v>
      </c>
      <c r="H2490" s="98" t="s">
        <v>4028</v>
      </c>
      <c r="I2490" s="103">
        <v>8800057802023</v>
      </c>
      <c r="J2490" s="100">
        <v>45279</v>
      </c>
      <c r="K2490" s="82"/>
      <c r="L2490" s="135"/>
    </row>
    <row r="2491" spans="1:12" ht="15.75" customHeight="1">
      <c r="A2491" s="84">
        <v>2488</v>
      </c>
      <c r="B2491" s="85" t="s">
        <v>10961</v>
      </c>
      <c r="C2491" s="86" t="s">
        <v>8579</v>
      </c>
      <c r="D2491" s="87">
        <v>3521187601</v>
      </c>
      <c r="E2491" s="88"/>
      <c r="F2491" s="88"/>
      <c r="G2491" s="89" t="s">
        <v>8580</v>
      </c>
      <c r="H2491" s="89" t="s">
        <v>4028</v>
      </c>
      <c r="I2491" s="90">
        <v>8800056242023</v>
      </c>
      <c r="J2491" s="91">
        <v>45273</v>
      </c>
      <c r="K2491" s="92"/>
      <c r="L2491" s="134"/>
    </row>
    <row r="2492" spans="1:12" ht="15.75" customHeight="1">
      <c r="A2492" s="75">
        <v>2489</v>
      </c>
      <c r="B2492" s="94" t="s">
        <v>10961</v>
      </c>
      <c r="C2492" s="95" t="s">
        <v>8372</v>
      </c>
      <c r="D2492" s="96">
        <v>3522286301</v>
      </c>
      <c r="E2492" s="97"/>
      <c r="F2492" s="97"/>
      <c r="G2492" s="98" t="s">
        <v>7767</v>
      </c>
      <c r="H2492" s="98" t="s">
        <v>3417</v>
      </c>
      <c r="I2492" s="103">
        <v>8800052022023</v>
      </c>
      <c r="J2492" s="100">
        <v>45260</v>
      </c>
      <c r="K2492" s="82"/>
      <c r="L2492" s="135"/>
    </row>
    <row r="2493" spans="1:12" ht="15.75" customHeight="1">
      <c r="A2493" s="84">
        <v>2490</v>
      </c>
      <c r="B2493" s="85" t="s">
        <v>10961</v>
      </c>
      <c r="C2493" s="86" t="s">
        <v>8370</v>
      </c>
      <c r="D2493" s="87">
        <v>3522280802</v>
      </c>
      <c r="E2493" s="88"/>
      <c r="F2493" s="88"/>
      <c r="G2493" s="89" t="s">
        <v>7767</v>
      </c>
      <c r="H2493" s="89" t="s">
        <v>3417</v>
      </c>
      <c r="I2493" s="90">
        <v>8800052002023</v>
      </c>
      <c r="J2493" s="91">
        <v>45260</v>
      </c>
      <c r="K2493" s="92"/>
      <c r="L2493" s="134"/>
    </row>
    <row r="2494" spans="1:12" ht="15.75" customHeight="1">
      <c r="A2494" s="75">
        <v>2491</v>
      </c>
      <c r="B2494" s="94" t="s">
        <v>10961</v>
      </c>
      <c r="C2494" s="95" t="s">
        <v>8440</v>
      </c>
      <c r="D2494" s="96">
        <v>3520382100</v>
      </c>
      <c r="E2494" s="97"/>
      <c r="F2494" s="97"/>
      <c r="G2494" s="98" t="s">
        <v>8441</v>
      </c>
      <c r="H2494" s="98" t="s">
        <v>3892</v>
      </c>
      <c r="I2494" s="103">
        <v>8800053042023</v>
      </c>
      <c r="J2494" s="100">
        <v>45264</v>
      </c>
      <c r="K2494" s="82"/>
      <c r="L2494" s="135"/>
    </row>
    <row r="2495" spans="1:12" ht="15.75" customHeight="1">
      <c r="A2495" s="84">
        <v>2492</v>
      </c>
      <c r="B2495" s="85" t="s">
        <v>10961</v>
      </c>
      <c r="C2495" s="86" t="s">
        <v>8627</v>
      </c>
      <c r="D2495" s="87">
        <v>3520382100</v>
      </c>
      <c r="E2495" s="88"/>
      <c r="F2495" s="88"/>
      <c r="G2495" s="89" t="s">
        <v>8628</v>
      </c>
      <c r="H2495" s="89" t="s">
        <v>3892</v>
      </c>
      <c r="I2495" s="90">
        <v>8800056962023</v>
      </c>
      <c r="J2495" s="91">
        <v>45275</v>
      </c>
      <c r="K2495" s="92"/>
      <c r="L2495" s="134"/>
    </row>
    <row r="2496" spans="1:12" ht="15.75" customHeight="1">
      <c r="A2496" s="75">
        <v>2493</v>
      </c>
      <c r="B2496" s="94" t="s">
        <v>10961</v>
      </c>
      <c r="C2496" s="95" t="s">
        <v>8697</v>
      </c>
      <c r="D2496" s="96">
        <v>3524000000</v>
      </c>
      <c r="E2496" s="97"/>
      <c r="F2496" s="97"/>
      <c r="G2496" s="98" t="s">
        <v>8698</v>
      </c>
      <c r="H2496" s="98" t="s">
        <v>3895</v>
      </c>
      <c r="I2496" s="103">
        <v>8800057652023</v>
      </c>
      <c r="J2496" s="100">
        <v>45279</v>
      </c>
      <c r="K2496" s="82"/>
      <c r="L2496" s="135"/>
    </row>
    <row r="2497" spans="1:12" ht="15.75" customHeight="1">
      <c r="A2497" s="84">
        <v>2494</v>
      </c>
      <c r="B2497" s="85" t="s">
        <v>10961</v>
      </c>
      <c r="C2497" s="86" t="s">
        <v>7772</v>
      </c>
      <c r="D2497" s="87">
        <v>3522284201</v>
      </c>
      <c r="E2497" s="88"/>
      <c r="F2497" s="88"/>
      <c r="G2497" s="89" t="s">
        <v>7767</v>
      </c>
      <c r="H2497" s="89" t="s">
        <v>3417</v>
      </c>
      <c r="I2497" s="90">
        <v>8800044662023</v>
      </c>
      <c r="J2497" s="91">
        <v>45222</v>
      </c>
      <c r="K2497" s="92"/>
      <c r="L2497" s="134"/>
    </row>
    <row r="2498" spans="1:12" ht="15.75" customHeight="1">
      <c r="A2498" s="75">
        <v>2495</v>
      </c>
      <c r="B2498" s="94" t="s">
        <v>10961</v>
      </c>
      <c r="C2498" s="95" t="s">
        <v>7807</v>
      </c>
      <c r="D2498" s="96">
        <v>3522280801</v>
      </c>
      <c r="E2498" s="97"/>
      <c r="F2498" s="97"/>
      <c r="G2498" s="98" t="s">
        <v>7767</v>
      </c>
      <c r="H2498" s="98" t="s">
        <v>3417</v>
      </c>
      <c r="I2498" s="103">
        <v>8800045162023</v>
      </c>
      <c r="J2498" s="100">
        <v>45225</v>
      </c>
      <c r="K2498" s="82"/>
      <c r="L2498" s="135"/>
    </row>
    <row r="2499" spans="1:12" ht="15.75" customHeight="1">
      <c r="A2499" s="84">
        <v>2496</v>
      </c>
      <c r="B2499" s="85" t="s">
        <v>10961</v>
      </c>
      <c r="C2499" s="86" t="s">
        <v>7766</v>
      </c>
      <c r="D2499" s="87">
        <v>3522282604</v>
      </c>
      <c r="E2499" s="88"/>
      <c r="F2499" s="88"/>
      <c r="G2499" s="89" t="s">
        <v>7767</v>
      </c>
      <c r="H2499" s="89" t="s">
        <v>3417</v>
      </c>
      <c r="I2499" s="90">
        <v>8800044672023</v>
      </c>
      <c r="J2499" s="91">
        <v>45222</v>
      </c>
      <c r="K2499" s="92"/>
      <c r="L2499" s="134"/>
    </row>
    <row r="2500" spans="1:12" ht="15.75" customHeight="1">
      <c r="A2500" s="75">
        <v>2497</v>
      </c>
      <c r="B2500" s="94" t="s">
        <v>10961</v>
      </c>
      <c r="C2500" s="95" t="s">
        <v>7851</v>
      </c>
      <c r="D2500" s="96">
        <v>3522282601</v>
      </c>
      <c r="E2500" s="97"/>
      <c r="F2500" s="97"/>
      <c r="G2500" s="98" t="s">
        <v>7767</v>
      </c>
      <c r="H2500" s="98" t="s">
        <v>3417</v>
      </c>
      <c r="I2500" s="103">
        <v>8800045272023</v>
      </c>
      <c r="J2500" s="100">
        <v>45226</v>
      </c>
      <c r="K2500" s="82"/>
      <c r="L2500" s="135"/>
    </row>
    <row r="2501" spans="1:12" ht="15.75" customHeight="1">
      <c r="A2501" s="84">
        <v>2498</v>
      </c>
      <c r="B2501" s="85" t="s">
        <v>10961</v>
      </c>
      <c r="C2501" s="86" t="s">
        <v>8241</v>
      </c>
      <c r="D2501" s="87">
        <v>3522500000</v>
      </c>
      <c r="E2501" s="88"/>
      <c r="F2501" s="88"/>
      <c r="G2501" s="89" t="s">
        <v>8242</v>
      </c>
      <c r="H2501" s="89" t="s">
        <v>3417</v>
      </c>
      <c r="I2501" s="90">
        <v>8800049832023</v>
      </c>
      <c r="J2501" s="91">
        <v>45251</v>
      </c>
      <c r="K2501" s="92"/>
      <c r="L2501" s="134"/>
    </row>
    <row r="2502" spans="1:12" ht="15.75" customHeight="1">
      <c r="A2502" s="75">
        <v>2499</v>
      </c>
      <c r="B2502" s="94" t="s">
        <v>10961</v>
      </c>
      <c r="C2502" s="95" t="s">
        <v>8369</v>
      </c>
      <c r="D2502" s="96">
        <v>3522286302</v>
      </c>
      <c r="E2502" s="97"/>
      <c r="F2502" s="97"/>
      <c r="G2502" s="98" t="s">
        <v>7767</v>
      </c>
      <c r="H2502" s="98" t="s">
        <v>3417</v>
      </c>
      <c r="I2502" s="103">
        <v>8800051992023</v>
      </c>
      <c r="J2502" s="100">
        <v>45260</v>
      </c>
      <c r="K2502" s="82"/>
      <c r="L2502" s="135"/>
    </row>
    <row r="2503" spans="1:12" ht="15.75" customHeight="1">
      <c r="A2503" s="84">
        <v>2500</v>
      </c>
      <c r="B2503" s="85" t="s">
        <v>10961</v>
      </c>
      <c r="C2503" s="86" t="s">
        <v>8682</v>
      </c>
      <c r="D2503" s="87">
        <v>3523483602</v>
      </c>
      <c r="E2503" s="88"/>
      <c r="F2503" s="88"/>
      <c r="G2503" s="89" t="s">
        <v>8683</v>
      </c>
      <c r="H2503" s="89" t="s">
        <v>8668</v>
      </c>
      <c r="I2503" s="90">
        <v>8800058142023</v>
      </c>
      <c r="J2503" s="91">
        <v>45279</v>
      </c>
      <c r="K2503" s="92"/>
      <c r="L2503" s="134"/>
    </row>
    <row r="2504" spans="1:12" ht="15.75" customHeight="1">
      <c r="A2504" s="75">
        <v>2501</v>
      </c>
      <c r="B2504" s="94" t="s">
        <v>10961</v>
      </c>
      <c r="C2504" s="95" t="s">
        <v>8666</v>
      </c>
      <c r="D2504" s="96">
        <v>3523485801</v>
      </c>
      <c r="E2504" s="97"/>
      <c r="F2504" s="97"/>
      <c r="G2504" s="98" t="s">
        <v>8667</v>
      </c>
      <c r="H2504" s="98" t="s">
        <v>8668</v>
      </c>
      <c r="I2504" s="103">
        <v>8800058002023</v>
      </c>
      <c r="J2504" s="100">
        <v>45279</v>
      </c>
      <c r="K2504" s="82"/>
      <c r="L2504" s="135"/>
    </row>
    <row r="2505" spans="1:12" ht="15.75" customHeight="1">
      <c r="A2505" s="84">
        <v>2502</v>
      </c>
      <c r="B2505" s="85" t="s">
        <v>10961</v>
      </c>
      <c r="C2505" s="86" t="s">
        <v>8446</v>
      </c>
      <c r="D2505" s="87">
        <v>3520382100</v>
      </c>
      <c r="E2505" s="88"/>
      <c r="F2505" s="88"/>
      <c r="G2505" s="89" t="s">
        <v>8447</v>
      </c>
      <c r="H2505" s="89" t="s">
        <v>3892</v>
      </c>
      <c r="I2505" s="90">
        <v>8800053052023</v>
      </c>
      <c r="J2505" s="91">
        <v>45264</v>
      </c>
      <c r="K2505" s="92"/>
      <c r="L2505" s="134"/>
    </row>
    <row r="2506" spans="1:12" ht="15.75" customHeight="1">
      <c r="A2506" s="75">
        <v>2503</v>
      </c>
      <c r="B2506" s="94" t="s">
        <v>10961</v>
      </c>
      <c r="C2506" s="95" t="s">
        <v>8585</v>
      </c>
      <c r="D2506" s="96">
        <v>3521187603</v>
      </c>
      <c r="E2506" s="97"/>
      <c r="F2506" s="97"/>
      <c r="G2506" s="98" t="s">
        <v>8586</v>
      </c>
      <c r="H2506" s="98" t="s">
        <v>4028</v>
      </c>
      <c r="I2506" s="103">
        <v>8800056272023</v>
      </c>
      <c r="J2506" s="100">
        <v>45273</v>
      </c>
      <c r="K2506" s="82"/>
      <c r="L2506" s="135"/>
    </row>
    <row r="2507" spans="1:12" ht="15.75" customHeight="1">
      <c r="A2507" s="84">
        <v>2504</v>
      </c>
      <c r="B2507" s="85" t="s">
        <v>10961</v>
      </c>
      <c r="C2507" s="86" t="s">
        <v>8404</v>
      </c>
      <c r="D2507" s="87">
        <v>3520383500</v>
      </c>
      <c r="E2507" s="88"/>
      <c r="F2507" s="88"/>
      <c r="G2507" s="89" t="s">
        <v>8405</v>
      </c>
      <c r="H2507" s="89" t="s">
        <v>3892</v>
      </c>
      <c r="I2507" s="90">
        <v>8800052622023</v>
      </c>
      <c r="J2507" s="91">
        <v>45261</v>
      </c>
      <c r="K2507" s="92"/>
      <c r="L2507" s="134"/>
    </row>
    <row r="2508" spans="1:12" ht="15.75" customHeight="1">
      <c r="A2508" s="75">
        <v>2505</v>
      </c>
      <c r="B2508" s="94" t="s">
        <v>10961</v>
      </c>
      <c r="C2508" s="95" t="s">
        <v>8671</v>
      </c>
      <c r="D2508" s="96">
        <v>3523486902</v>
      </c>
      <c r="E2508" s="97"/>
      <c r="F2508" s="97"/>
      <c r="G2508" s="98" t="s">
        <v>8672</v>
      </c>
      <c r="H2508" s="98" t="s">
        <v>8668</v>
      </c>
      <c r="I2508" s="103">
        <v>8800058082023</v>
      </c>
      <c r="J2508" s="100">
        <v>45279</v>
      </c>
      <c r="K2508" s="82"/>
      <c r="L2508" s="135"/>
    </row>
    <row r="2509" spans="1:12" ht="15.75" customHeight="1">
      <c r="A2509" s="84">
        <v>2506</v>
      </c>
      <c r="B2509" s="85" t="s">
        <v>10961</v>
      </c>
      <c r="C2509" s="86" t="s">
        <v>8629</v>
      </c>
      <c r="D2509" s="87">
        <v>3510390400</v>
      </c>
      <c r="E2509" s="88"/>
      <c r="F2509" s="88"/>
      <c r="G2509" s="89" t="s">
        <v>8630</v>
      </c>
      <c r="H2509" s="89" t="s">
        <v>3892</v>
      </c>
      <c r="I2509" s="90">
        <v>8800056942023</v>
      </c>
      <c r="J2509" s="91">
        <v>45275</v>
      </c>
      <c r="K2509" s="92"/>
      <c r="L2509" s="134"/>
    </row>
    <row r="2510" spans="1:12" ht="15.75" customHeight="1">
      <c r="A2510" s="75">
        <v>2507</v>
      </c>
      <c r="B2510" s="94" t="s">
        <v>10961</v>
      </c>
      <c r="C2510" s="95" t="s">
        <v>8444</v>
      </c>
      <c r="D2510" s="96">
        <v>3520383500</v>
      </c>
      <c r="E2510" s="97"/>
      <c r="F2510" s="97"/>
      <c r="G2510" s="98" t="s">
        <v>8445</v>
      </c>
      <c r="H2510" s="98" t="s">
        <v>3892</v>
      </c>
      <c r="I2510" s="103">
        <v>8800053072023</v>
      </c>
      <c r="J2510" s="100">
        <v>45264</v>
      </c>
      <c r="K2510" s="82"/>
      <c r="L2510" s="135"/>
    </row>
    <row r="2511" spans="1:12" ht="15.75" customHeight="1">
      <c r="A2511" s="84">
        <v>2508</v>
      </c>
      <c r="B2511" s="85" t="s">
        <v>10961</v>
      </c>
      <c r="C2511" s="86" t="s">
        <v>8618</v>
      </c>
      <c r="D2511" s="87">
        <v>3521186001</v>
      </c>
      <c r="E2511" s="88"/>
      <c r="F2511" s="88"/>
      <c r="G2511" s="89" t="s">
        <v>8619</v>
      </c>
      <c r="H2511" s="89" t="s">
        <v>4028</v>
      </c>
      <c r="I2511" s="90">
        <v>8800056522023</v>
      </c>
      <c r="J2511" s="91">
        <v>45274</v>
      </c>
      <c r="K2511" s="92"/>
      <c r="L2511" s="134"/>
    </row>
    <row r="2512" spans="1:12" ht="15.75" customHeight="1">
      <c r="A2512" s="75">
        <v>2509</v>
      </c>
      <c r="B2512" s="94" t="s">
        <v>10961</v>
      </c>
      <c r="C2512" s="95" t="s">
        <v>8694</v>
      </c>
      <c r="D2512" s="96">
        <v>3523455101</v>
      </c>
      <c r="E2512" s="97"/>
      <c r="F2512" s="97"/>
      <c r="G2512" s="98" t="s">
        <v>8695</v>
      </c>
      <c r="H2512" s="98" t="s">
        <v>8668</v>
      </c>
      <c r="I2512" s="103">
        <v>8800058242023</v>
      </c>
      <c r="J2512" s="100">
        <v>45279</v>
      </c>
      <c r="K2512" s="82"/>
      <c r="L2512" s="135"/>
    </row>
    <row r="2513" spans="1:12" ht="15.75" customHeight="1">
      <c r="A2513" s="84">
        <v>2510</v>
      </c>
      <c r="B2513" s="85" t="s">
        <v>10961</v>
      </c>
      <c r="C2513" s="86" t="s">
        <v>8616</v>
      </c>
      <c r="D2513" s="87">
        <v>3521155600</v>
      </c>
      <c r="E2513" s="88"/>
      <c r="F2513" s="88"/>
      <c r="G2513" s="89" t="s">
        <v>8617</v>
      </c>
      <c r="H2513" s="89" t="s">
        <v>4028</v>
      </c>
      <c r="I2513" s="90">
        <v>8800056512023</v>
      </c>
      <c r="J2513" s="91">
        <v>45274</v>
      </c>
      <c r="K2513" s="92"/>
      <c r="L2513" s="134"/>
    </row>
    <row r="2514" spans="1:12" ht="15.75" customHeight="1">
      <c r="A2514" s="75">
        <v>2511</v>
      </c>
      <c r="B2514" s="94" t="s">
        <v>10961</v>
      </c>
      <c r="C2514" s="95" t="s">
        <v>8688</v>
      </c>
      <c r="D2514" s="96">
        <v>3523484702</v>
      </c>
      <c r="E2514" s="97"/>
      <c r="F2514" s="97"/>
      <c r="G2514" s="98" t="s">
        <v>8689</v>
      </c>
      <c r="H2514" s="98" t="s">
        <v>8668</v>
      </c>
      <c r="I2514" s="103">
        <v>8800058132023</v>
      </c>
      <c r="J2514" s="100">
        <v>45279</v>
      </c>
      <c r="K2514" s="82"/>
      <c r="L2514" s="135"/>
    </row>
    <row r="2515" spans="1:12" ht="15.75" customHeight="1">
      <c r="A2515" s="84">
        <v>2512</v>
      </c>
      <c r="B2515" s="85" t="s">
        <v>10961</v>
      </c>
      <c r="C2515" s="86" t="s">
        <v>8368</v>
      </c>
      <c r="D2515" s="87">
        <v>3522284202</v>
      </c>
      <c r="E2515" s="88"/>
      <c r="F2515" s="88"/>
      <c r="G2515" s="89" t="s">
        <v>7767</v>
      </c>
      <c r="H2515" s="89" t="s">
        <v>3417</v>
      </c>
      <c r="I2515" s="90">
        <v>8800051982023</v>
      </c>
      <c r="J2515" s="91">
        <v>45260</v>
      </c>
      <c r="K2515" s="92"/>
      <c r="L2515" s="134"/>
    </row>
    <row r="2516" spans="1:12" ht="15.75" customHeight="1">
      <c r="A2516" s="75">
        <v>2513</v>
      </c>
      <c r="B2516" s="94" t="s">
        <v>10961</v>
      </c>
      <c r="C2516" s="95" t="s">
        <v>8593</v>
      </c>
      <c r="D2516" s="96">
        <v>3521187602</v>
      </c>
      <c r="E2516" s="97"/>
      <c r="F2516" s="97"/>
      <c r="G2516" s="98" t="s">
        <v>8594</v>
      </c>
      <c r="H2516" s="98" t="s">
        <v>4028</v>
      </c>
      <c r="I2516" s="103">
        <v>8800056312023</v>
      </c>
      <c r="J2516" s="100">
        <v>45273</v>
      </c>
      <c r="K2516" s="82"/>
      <c r="L2516" s="135"/>
    </row>
    <row r="2517" spans="1:12" ht="15.75" customHeight="1">
      <c r="A2517" s="84">
        <v>2514</v>
      </c>
      <c r="B2517" s="85" t="s">
        <v>10961</v>
      </c>
      <c r="C2517" s="86" t="s">
        <v>8577</v>
      </c>
      <c r="D2517" s="87">
        <v>3521183601</v>
      </c>
      <c r="E2517" s="88"/>
      <c r="F2517" s="88"/>
      <c r="G2517" s="89" t="s">
        <v>8578</v>
      </c>
      <c r="H2517" s="89" t="s">
        <v>4028</v>
      </c>
      <c r="I2517" s="90">
        <v>8800056222023</v>
      </c>
      <c r="J2517" s="91">
        <v>45273</v>
      </c>
      <c r="K2517" s="92"/>
      <c r="L2517" s="134"/>
    </row>
    <row r="2518" spans="1:12" ht="15.75" customHeight="1">
      <c r="A2518" s="75">
        <v>2515</v>
      </c>
      <c r="B2518" s="94" t="s">
        <v>10961</v>
      </c>
      <c r="C2518" s="95" t="s">
        <v>8581</v>
      </c>
      <c r="D2518" s="96">
        <v>3521186003</v>
      </c>
      <c r="E2518" s="97"/>
      <c r="F2518" s="97"/>
      <c r="G2518" s="98" t="s">
        <v>8582</v>
      </c>
      <c r="H2518" s="98" t="s">
        <v>4028</v>
      </c>
      <c r="I2518" s="103">
        <v>8800056252023</v>
      </c>
      <c r="J2518" s="100">
        <v>45273</v>
      </c>
      <c r="K2518" s="82"/>
      <c r="L2518" s="135"/>
    </row>
    <row r="2519" spans="1:12" ht="15.75" customHeight="1">
      <c r="A2519" s="84">
        <v>2516</v>
      </c>
      <c r="B2519" s="85" t="s">
        <v>10961</v>
      </c>
      <c r="C2519" s="86" t="s">
        <v>8442</v>
      </c>
      <c r="D2519" s="87">
        <v>3520382100</v>
      </c>
      <c r="E2519" s="88"/>
      <c r="F2519" s="88"/>
      <c r="G2519" s="89" t="s">
        <v>8443</v>
      </c>
      <c r="H2519" s="89" t="s">
        <v>3892</v>
      </c>
      <c r="I2519" s="90">
        <v>8800053122023</v>
      </c>
      <c r="J2519" s="91">
        <v>45264</v>
      </c>
      <c r="K2519" s="92"/>
      <c r="L2519" s="134"/>
    </row>
    <row r="2520" spans="1:12" ht="15.75" customHeight="1">
      <c r="A2520" s="75">
        <v>2517</v>
      </c>
      <c r="B2520" s="94" t="s">
        <v>10961</v>
      </c>
      <c r="C2520" s="95" t="s">
        <v>8678</v>
      </c>
      <c r="D2520" s="96">
        <v>3523455102</v>
      </c>
      <c r="E2520" s="97"/>
      <c r="F2520" s="97"/>
      <c r="G2520" s="98" t="s">
        <v>8679</v>
      </c>
      <c r="H2520" s="98" t="s">
        <v>8668</v>
      </c>
      <c r="I2520" s="103">
        <v>8800058112023</v>
      </c>
      <c r="J2520" s="100">
        <v>45279</v>
      </c>
      <c r="K2520" s="82"/>
      <c r="L2520" s="135"/>
    </row>
    <row r="2521" spans="1:12" ht="15.75" customHeight="1">
      <c r="A2521" s="84">
        <v>2518</v>
      </c>
      <c r="B2521" s="85" t="s">
        <v>10961</v>
      </c>
      <c r="C2521" s="86" t="s">
        <v>8690</v>
      </c>
      <c r="D2521" s="87">
        <v>3523483601</v>
      </c>
      <c r="E2521" s="88"/>
      <c r="F2521" s="88"/>
      <c r="G2521" s="89" t="s">
        <v>8691</v>
      </c>
      <c r="H2521" s="89" t="s">
        <v>8668</v>
      </c>
      <c r="I2521" s="90">
        <v>8800058062023</v>
      </c>
      <c r="J2521" s="91">
        <v>45279</v>
      </c>
      <c r="K2521" s="92"/>
      <c r="L2521" s="134"/>
    </row>
    <row r="2522" spans="1:12" ht="15.75" customHeight="1">
      <c r="A2522" s="75">
        <v>2519</v>
      </c>
      <c r="B2522" s="94" t="s">
        <v>10961</v>
      </c>
      <c r="C2522" s="95" t="s">
        <v>8371</v>
      </c>
      <c r="D2522" s="96">
        <v>3522280803</v>
      </c>
      <c r="E2522" s="97"/>
      <c r="F2522" s="97"/>
      <c r="G2522" s="98" t="s">
        <v>7767</v>
      </c>
      <c r="H2522" s="98" t="s">
        <v>3417</v>
      </c>
      <c r="I2522" s="103">
        <v>8800052012023</v>
      </c>
      <c r="J2522" s="100">
        <v>45260</v>
      </c>
      <c r="K2522" s="82"/>
      <c r="L2522" s="135"/>
    </row>
    <row r="2523" spans="1:12" ht="15.75" customHeight="1">
      <c r="A2523" s="84">
        <v>2520</v>
      </c>
      <c r="B2523" s="85" t="s">
        <v>10961</v>
      </c>
      <c r="C2523" s="86" t="s">
        <v>8686</v>
      </c>
      <c r="D2523" s="87">
        <v>3523483604</v>
      </c>
      <c r="E2523" s="88"/>
      <c r="F2523" s="88"/>
      <c r="G2523" s="89" t="s">
        <v>8687</v>
      </c>
      <c r="H2523" s="89" t="s">
        <v>8668</v>
      </c>
      <c r="I2523" s="90">
        <v>8800058032023</v>
      </c>
      <c r="J2523" s="91">
        <v>45279</v>
      </c>
      <c r="K2523" s="92"/>
      <c r="L2523" s="134"/>
    </row>
    <row r="2524" spans="1:12" ht="15.75" customHeight="1">
      <c r="A2524" s="75">
        <v>2521</v>
      </c>
      <c r="B2524" s="94" t="s">
        <v>10961</v>
      </c>
      <c r="C2524" s="95" t="s">
        <v>8587</v>
      </c>
      <c r="D2524" s="96">
        <v>3521183603</v>
      </c>
      <c r="E2524" s="97"/>
      <c r="F2524" s="97"/>
      <c r="G2524" s="98" t="s">
        <v>8588</v>
      </c>
      <c r="H2524" s="98" t="s">
        <v>4028</v>
      </c>
      <c r="I2524" s="103">
        <v>8800056282023</v>
      </c>
      <c r="J2524" s="100">
        <v>45273</v>
      </c>
      <c r="K2524" s="82"/>
      <c r="L2524" s="135"/>
    </row>
    <row r="2525" spans="1:12" ht="15.75" customHeight="1">
      <c r="A2525" s="84">
        <v>2522</v>
      </c>
      <c r="B2525" s="85" t="s">
        <v>10961</v>
      </c>
      <c r="C2525" s="86" t="s">
        <v>8631</v>
      </c>
      <c r="D2525" s="87">
        <v>3520382100</v>
      </c>
      <c r="E2525" s="88"/>
      <c r="F2525" s="88"/>
      <c r="G2525" s="89" t="s">
        <v>8632</v>
      </c>
      <c r="H2525" s="89" t="s">
        <v>3892</v>
      </c>
      <c r="I2525" s="90">
        <v>8800056892023</v>
      </c>
      <c r="J2525" s="91">
        <v>45275</v>
      </c>
      <c r="K2525" s="92"/>
      <c r="L2525" s="134"/>
    </row>
    <row r="2526" spans="1:12" ht="15.75" customHeight="1">
      <c r="A2526" s="75">
        <v>2523</v>
      </c>
      <c r="B2526" s="94" t="s">
        <v>10961</v>
      </c>
      <c r="C2526" s="95" t="s">
        <v>8696</v>
      </c>
      <c r="D2526" s="96">
        <v>3521488302</v>
      </c>
      <c r="E2526" s="97"/>
      <c r="F2526" s="97"/>
      <c r="G2526" s="98" t="s">
        <v>8664</v>
      </c>
      <c r="H2526" s="98" t="s">
        <v>4028</v>
      </c>
      <c r="I2526" s="103">
        <v>8800058282023</v>
      </c>
      <c r="J2526" s="100">
        <v>45279</v>
      </c>
      <c r="K2526" s="82"/>
      <c r="L2526" s="135"/>
    </row>
    <row r="2527" spans="1:12" ht="15.75" customHeight="1">
      <c r="A2527" s="84">
        <v>2524</v>
      </c>
      <c r="B2527" s="85" t="s">
        <v>10961</v>
      </c>
      <c r="C2527" s="86" t="s">
        <v>9262</v>
      </c>
      <c r="D2527" s="87">
        <v>3522282606</v>
      </c>
      <c r="E2527" s="88"/>
      <c r="F2527" s="88"/>
      <c r="G2527" s="89" t="s">
        <v>7767</v>
      </c>
      <c r="H2527" s="89" t="s">
        <v>3417</v>
      </c>
      <c r="I2527" s="90">
        <v>8800000612024</v>
      </c>
      <c r="J2527" s="91">
        <v>45294</v>
      </c>
      <c r="K2527" s="92"/>
      <c r="L2527" s="134"/>
    </row>
    <row r="2528" spans="1:12" ht="15.75" customHeight="1">
      <c r="A2528" s="75">
        <v>2525</v>
      </c>
      <c r="B2528" s="94" t="s">
        <v>10961</v>
      </c>
      <c r="C2528" s="95" t="s">
        <v>8591</v>
      </c>
      <c r="D2528" s="96">
        <v>3521183602</v>
      </c>
      <c r="E2528" s="97"/>
      <c r="F2528" s="97"/>
      <c r="G2528" s="98" t="s">
        <v>8592</v>
      </c>
      <c r="H2528" s="98" t="s">
        <v>4028</v>
      </c>
      <c r="I2528" s="103">
        <v>8800056302023</v>
      </c>
      <c r="J2528" s="100">
        <v>45273</v>
      </c>
      <c r="K2528" s="82"/>
      <c r="L2528" s="135"/>
    </row>
    <row r="2529" spans="1:12" ht="15.75" customHeight="1">
      <c r="A2529" s="84">
        <v>2526</v>
      </c>
      <c r="B2529" s="85" t="s">
        <v>10961</v>
      </c>
      <c r="C2529" s="86" t="s">
        <v>8669</v>
      </c>
      <c r="D2529" s="87">
        <v>3523484701</v>
      </c>
      <c r="E2529" s="88"/>
      <c r="F2529" s="88"/>
      <c r="G2529" s="89" t="s">
        <v>8670</v>
      </c>
      <c r="H2529" s="89" t="s">
        <v>8668</v>
      </c>
      <c r="I2529" s="90">
        <v>8800058022023</v>
      </c>
      <c r="J2529" s="91">
        <v>45279</v>
      </c>
      <c r="K2529" s="92"/>
      <c r="L2529" s="134"/>
    </row>
    <row r="2530" spans="1:12" ht="15.75" customHeight="1">
      <c r="A2530" s="75">
        <v>2527</v>
      </c>
      <c r="B2530" s="94" t="s">
        <v>10961</v>
      </c>
      <c r="C2530" s="95" t="s">
        <v>8663</v>
      </c>
      <c r="D2530" s="96">
        <v>3521486504</v>
      </c>
      <c r="E2530" s="97"/>
      <c r="F2530" s="97"/>
      <c r="G2530" s="98" t="s">
        <v>8664</v>
      </c>
      <c r="H2530" s="98" t="s">
        <v>4028</v>
      </c>
      <c r="I2530" s="103">
        <v>8800057892023</v>
      </c>
      <c r="J2530" s="100">
        <v>45279</v>
      </c>
      <c r="K2530" s="82"/>
      <c r="L2530" s="135"/>
    </row>
    <row r="2531" spans="1:12" ht="15.75" customHeight="1">
      <c r="A2531" s="84">
        <v>2528</v>
      </c>
      <c r="B2531" s="85" t="s">
        <v>10961</v>
      </c>
      <c r="C2531" s="86" t="s">
        <v>8673</v>
      </c>
      <c r="D2531" s="87">
        <v>3523481301</v>
      </c>
      <c r="E2531" s="88"/>
      <c r="F2531" s="88"/>
      <c r="G2531" s="89" t="s">
        <v>8674</v>
      </c>
      <c r="H2531" s="89" t="s">
        <v>8668</v>
      </c>
      <c r="I2531" s="90">
        <v>8800058092023</v>
      </c>
      <c r="J2531" s="91">
        <v>45279</v>
      </c>
      <c r="K2531" s="92"/>
      <c r="L2531" s="134"/>
    </row>
    <row r="2532" spans="1:12" ht="15.75" customHeight="1">
      <c r="A2532" s="75">
        <v>2529</v>
      </c>
      <c r="B2532" s="94" t="s">
        <v>10961</v>
      </c>
      <c r="C2532" s="95" t="s">
        <v>8700</v>
      </c>
      <c r="D2532" s="96">
        <v>3521400000</v>
      </c>
      <c r="E2532" s="97"/>
      <c r="F2532" s="97"/>
      <c r="G2532" s="98" t="s">
        <v>4027</v>
      </c>
      <c r="H2532" s="98" t="s">
        <v>4028</v>
      </c>
      <c r="I2532" s="103">
        <v>8800057752023</v>
      </c>
      <c r="J2532" s="100">
        <v>45279</v>
      </c>
      <c r="K2532" s="82"/>
      <c r="L2532" s="135"/>
    </row>
    <row r="2533" spans="1:12" ht="15.75" customHeight="1">
      <c r="A2533" s="84">
        <v>2530</v>
      </c>
      <c r="B2533" s="85" t="s">
        <v>10961</v>
      </c>
      <c r="C2533" s="86" t="s">
        <v>9133</v>
      </c>
      <c r="D2533" s="87">
        <v>3522500000</v>
      </c>
      <c r="E2533" s="88"/>
      <c r="F2533" s="88"/>
      <c r="G2533" s="89" t="s">
        <v>9134</v>
      </c>
      <c r="H2533" s="89" t="s">
        <v>3417</v>
      </c>
      <c r="I2533" s="90">
        <v>8800062802023</v>
      </c>
      <c r="J2533" s="91">
        <v>45289</v>
      </c>
      <c r="K2533" s="92"/>
      <c r="L2533" s="134"/>
    </row>
    <row r="2534" spans="1:12" ht="15.75" customHeight="1">
      <c r="A2534" s="75">
        <v>2531</v>
      </c>
      <c r="B2534" s="94" t="s">
        <v>10961</v>
      </c>
      <c r="C2534" s="95" t="s">
        <v>8864</v>
      </c>
      <c r="D2534" s="96">
        <v>3524600000</v>
      </c>
      <c r="E2534" s="97"/>
      <c r="F2534" s="97"/>
      <c r="G2534" s="98" t="s">
        <v>4400</v>
      </c>
      <c r="H2534" s="98" t="s">
        <v>3892</v>
      </c>
      <c r="I2534" s="103">
        <v>8800059842023</v>
      </c>
      <c r="J2534" s="100">
        <v>45282</v>
      </c>
      <c r="K2534" s="82"/>
      <c r="L2534" s="135"/>
    </row>
    <row r="2535" spans="1:12" ht="15.75" customHeight="1">
      <c r="A2535" s="84">
        <v>2532</v>
      </c>
      <c r="B2535" s="85" t="s">
        <v>10961</v>
      </c>
      <c r="C2535" s="86" t="s">
        <v>8699</v>
      </c>
      <c r="D2535" s="87">
        <v>3524000000</v>
      </c>
      <c r="E2535" s="88"/>
      <c r="F2535" s="88"/>
      <c r="G2535" s="89" t="s">
        <v>8698</v>
      </c>
      <c r="H2535" s="89" t="s">
        <v>3895</v>
      </c>
      <c r="I2535" s="90">
        <v>8800057662023</v>
      </c>
      <c r="J2535" s="91">
        <v>45279</v>
      </c>
      <c r="K2535" s="92"/>
      <c r="L2535" s="134"/>
    </row>
    <row r="2536" spans="1:12" ht="15.75" customHeight="1">
      <c r="A2536" s="75">
        <v>2533</v>
      </c>
      <c r="B2536" s="94" t="s">
        <v>10961</v>
      </c>
      <c r="C2536" s="95" t="s">
        <v>8982</v>
      </c>
      <c r="D2536" s="96">
        <v>3521400000</v>
      </c>
      <c r="E2536" s="97"/>
      <c r="F2536" s="97"/>
      <c r="G2536" s="98" t="s">
        <v>4027</v>
      </c>
      <c r="H2536" s="98" t="s">
        <v>4028</v>
      </c>
      <c r="I2536" s="103">
        <v>8800061562023</v>
      </c>
      <c r="J2536" s="100">
        <v>45286</v>
      </c>
      <c r="K2536" s="82"/>
      <c r="L2536" s="135"/>
    </row>
    <row r="2537" spans="1:12" ht="15.75" customHeight="1">
      <c r="A2537" s="84">
        <v>2534</v>
      </c>
      <c r="B2537" s="85" t="s">
        <v>10961</v>
      </c>
      <c r="C2537" s="86" t="s">
        <v>8981</v>
      </c>
      <c r="D2537" s="87">
        <v>3521400000</v>
      </c>
      <c r="E2537" s="88"/>
      <c r="F2537" s="88"/>
      <c r="G2537" s="89" t="s">
        <v>4027</v>
      </c>
      <c r="H2537" s="89" t="s">
        <v>4028</v>
      </c>
      <c r="I2537" s="90">
        <v>8800061552023</v>
      </c>
      <c r="J2537" s="91">
        <v>45286</v>
      </c>
      <c r="K2537" s="92"/>
      <c r="L2537" s="134"/>
    </row>
    <row r="2538" spans="1:12" ht="15.75" customHeight="1">
      <c r="A2538" s="75">
        <v>2535</v>
      </c>
      <c r="B2538" s="94" t="s">
        <v>10961</v>
      </c>
      <c r="C2538" s="95" t="s">
        <v>8452</v>
      </c>
      <c r="D2538" s="96">
        <v>3520382100</v>
      </c>
      <c r="E2538" s="97"/>
      <c r="F2538" s="97"/>
      <c r="G2538" s="98" t="s">
        <v>8453</v>
      </c>
      <c r="H2538" s="98" t="s">
        <v>3892</v>
      </c>
      <c r="I2538" s="103">
        <v>8800052992023</v>
      </c>
      <c r="J2538" s="100">
        <v>45264</v>
      </c>
      <c r="K2538" s="82"/>
      <c r="L2538" s="135"/>
    </row>
    <row r="2539" spans="1:12" ht="15.75" customHeight="1">
      <c r="A2539" s="84">
        <v>2536</v>
      </c>
      <c r="B2539" s="85" t="s">
        <v>10961</v>
      </c>
      <c r="C2539" s="86" t="s">
        <v>8680</v>
      </c>
      <c r="D2539" s="87">
        <v>3523483603</v>
      </c>
      <c r="E2539" s="88"/>
      <c r="F2539" s="88"/>
      <c r="G2539" s="89" t="s">
        <v>8681</v>
      </c>
      <c r="H2539" s="89" t="s">
        <v>8668</v>
      </c>
      <c r="I2539" s="90">
        <v>8800058122023</v>
      </c>
      <c r="J2539" s="91">
        <v>45279</v>
      </c>
      <c r="K2539" s="92"/>
      <c r="L2539" s="134"/>
    </row>
    <row r="2540" spans="1:12" ht="15.75" customHeight="1">
      <c r="A2540" s="75">
        <v>2537</v>
      </c>
      <c r="B2540" s="94" t="s">
        <v>10961</v>
      </c>
      <c r="C2540" s="95" t="s">
        <v>8692</v>
      </c>
      <c r="D2540" s="96">
        <v>3521400000</v>
      </c>
      <c r="E2540" s="97"/>
      <c r="F2540" s="97"/>
      <c r="G2540" s="98" t="s">
        <v>4027</v>
      </c>
      <c r="H2540" s="98" t="s">
        <v>4028</v>
      </c>
      <c r="I2540" s="103">
        <v>8800057772023</v>
      </c>
      <c r="J2540" s="100">
        <v>45279</v>
      </c>
      <c r="K2540" s="82"/>
      <c r="L2540" s="135"/>
    </row>
    <row r="2541" spans="1:12" ht="15.75" customHeight="1">
      <c r="A2541" s="84">
        <v>2538</v>
      </c>
      <c r="B2541" s="85" t="s">
        <v>10961</v>
      </c>
      <c r="C2541" s="86" t="s">
        <v>8865</v>
      </c>
      <c r="D2541" s="87">
        <v>3521485603</v>
      </c>
      <c r="E2541" s="88"/>
      <c r="F2541" s="88"/>
      <c r="G2541" s="89" t="s">
        <v>8664</v>
      </c>
      <c r="H2541" s="89" t="s">
        <v>4028</v>
      </c>
      <c r="I2541" s="90">
        <v>8800060142023</v>
      </c>
      <c r="J2541" s="91">
        <v>45282</v>
      </c>
      <c r="K2541" s="92"/>
      <c r="L2541" s="134"/>
    </row>
    <row r="2542" spans="1:12" ht="15.75" customHeight="1">
      <c r="A2542" s="75">
        <v>2539</v>
      </c>
      <c r="B2542" s="94" t="s">
        <v>10961</v>
      </c>
      <c r="C2542" s="95" t="s">
        <v>8806</v>
      </c>
      <c r="D2542" s="96">
        <v>3523483605</v>
      </c>
      <c r="E2542" s="97"/>
      <c r="F2542" s="97"/>
      <c r="G2542" s="98" t="s">
        <v>8807</v>
      </c>
      <c r="H2542" s="98" t="s">
        <v>8668</v>
      </c>
      <c r="I2542" s="103">
        <v>8800059702023</v>
      </c>
      <c r="J2542" s="100">
        <v>45281</v>
      </c>
      <c r="K2542" s="82"/>
      <c r="L2542" s="135"/>
    </row>
    <row r="2543" spans="1:12" ht="15.75" customHeight="1">
      <c r="A2543" s="84">
        <v>2540</v>
      </c>
      <c r="B2543" s="85" t="s">
        <v>10962</v>
      </c>
      <c r="C2543" s="86" t="s">
        <v>7695</v>
      </c>
      <c r="D2543" s="87">
        <v>4624285205</v>
      </c>
      <c r="E2543" s="88"/>
      <c r="F2543" s="88"/>
      <c r="G2543" s="89" t="s">
        <v>7335</v>
      </c>
      <c r="H2543" s="89" t="s">
        <v>4736</v>
      </c>
      <c r="I2543" s="90">
        <v>8800043822023</v>
      </c>
      <c r="J2543" s="91">
        <v>45214</v>
      </c>
      <c r="K2543" s="92"/>
      <c r="L2543" s="134"/>
    </row>
    <row r="2544" spans="1:12" ht="15.75" customHeight="1">
      <c r="A2544" s="75">
        <v>2541</v>
      </c>
      <c r="B2544" s="94" t="s">
        <v>10962</v>
      </c>
      <c r="C2544" s="95" t="s">
        <v>7716</v>
      </c>
      <c r="D2544" s="96">
        <v>4625183103</v>
      </c>
      <c r="E2544" s="97"/>
      <c r="F2544" s="97"/>
      <c r="G2544" s="98" t="s">
        <v>7709</v>
      </c>
      <c r="H2544" s="98" t="s">
        <v>4736</v>
      </c>
      <c r="I2544" s="103">
        <v>8800043872023</v>
      </c>
      <c r="J2544" s="100">
        <v>45215</v>
      </c>
      <c r="K2544" s="82"/>
      <c r="L2544" s="135"/>
    </row>
    <row r="2545" spans="1:12" ht="15.75" customHeight="1">
      <c r="A2545" s="84">
        <v>2542</v>
      </c>
      <c r="B2545" s="85" t="s">
        <v>10962</v>
      </c>
      <c r="C2545" s="86" t="s">
        <v>8037</v>
      </c>
      <c r="D2545" s="87">
        <v>4621200000</v>
      </c>
      <c r="E2545" s="88"/>
      <c r="F2545" s="88"/>
      <c r="G2545" s="89" t="s">
        <v>8035</v>
      </c>
      <c r="H2545" s="89" t="s">
        <v>6736</v>
      </c>
      <c r="I2545" s="90">
        <v>8800047212023</v>
      </c>
      <c r="J2545" s="91">
        <v>45238</v>
      </c>
      <c r="K2545" s="92"/>
      <c r="L2545" s="134"/>
    </row>
    <row r="2546" spans="1:12" ht="15.75" customHeight="1">
      <c r="A2546" s="75">
        <v>2543</v>
      </c>
      <c r="B2546" s="94" t="s">
        <v>10962</v>
      </c>
      <c r="C2546" s="95" t="s">
        <v>8079</v>
      </c>
      <c r="D2546" s="96">
        <v>4621200000</v>
      </c>
      <c r="E2546" s="97"/>
      <c r="F2546" s="97"/>
      <c r="G2546" s="98" t="s">
        <v>8035</v>
      </c>
      <c r="H2546" s="98" t="s">
        <v>6736</v>
      </c>
      <c r="I2546" s="103">
        <v>8800048032023</v>
      </c>
      <c r="J2546" s="100">
        <v>45240</v>
      </c>
      <c r="K2546" s="82"/>
      <c r="L2546" s="135"/>
    </row>
    <row r="2547" spans="1:12" ht="15.75" customHeight="1">
      <c r="A2547" s="84">
        <v>2544</v>
      </c>
      <c r="B2547" s="85" t="s">
        <v>10962</v>
      </c>
      <c r="C2547" s="86" t="s">
        <v>8119</v>
      </c>
      <c r="D2547" s="87">
        <v>4621200000</v>
      </c>
      <c r="E2547" s="88"/>
      <c r="F2547" s="88"/>
      <c r="G2547" s="89" t="s">
        <v>8035</v>
      </c>
      <c r="H2547" s="89" t="s">
        <v>6736</v>
      </c>
      <c r="I2547" s="90">
        <v>8800048142023</v>
      </c>
      <c r="J2547" s="91">
        <v>45243</v>
      </c>
      <c r="K2547" s="92"/>
      <c r="L2547" s="134"/>
    </row>
    <row r="2548" spans="1:12" ht="15.75" customHeight="1">
      <c r="A2548" s="75">
        <v>2545</v>
      </c>
      <c r="B2548" s="94" t="s">
        <v>10962</v>
      </c>
      <c r="C2548" s="95" t="s">
        <v>8066</v>
      </c>
      <c r="D2548" s="96">
        <v>4621200000</v>
      </c>
      <c r="E2548" s="97"/>
      <c r="F2548" s="97"/>
      <c r="G2548" s="98" t="s">
        <v>8035</v>
      </c>
      <c r="H2548" s="98" t="s">
        <v>6736</v>
      </c>
      <c r="I2548" s="103">
        <v>8800047602023</v>
      </c>
      <c r="J2548" s="100">
        <v>45239</v>
      </c>
      <c r="K2548" s="82"/>
      <c r="L2548" s="135"/>
    </row>
    <row r="2549" spans="1:12" ht="15.75" customHeight="1">
      <c r="A2549" s="84">
        <v>2546</v>
      </c>
      <c r="B2549" s="85" t="s">
        <v>10962</v>
      </c>
      <c r="C2549" s="86" t="s">
        <v>7949</v>
      </c>
      <c r="D2549" s="87">
        <v>4624800000</v>
      </c>
      <c r="E2549" s="88"/>
      <c r="F2549" s="88"/>
      <c r="G2549" s="89" t="s">
        <v>7951</v>
      </c>
      <c r="H2549" s="89" t="s">
        <v>3382</v>
      </c>
      <c r="I2549" s="90">
        <v>8800046492023</v>
      </c>
      <c r="J2549" s="91">
        <v>45232</v>
      </c>
      <c r="K2549" s="92"/>
      <c r="L2549" s="134"/>
    </row>
    <row r="2550" spans="1:12" ht="15.75" customHeight="1">
      <c r="A2550" s="75">
        <v>2547</v>
      </c>
      <c r="B2550" s="94" t="s">
        <v>10962</v>
      </c>
      <c r="C2550" s="95" t="s">
        <v>8064</v>
      </c>
      <c r="D2550" s="96">
        <v>4621200000</v>
      </c>
      <c r="E2550" s="97"/>
      <c r="F2550" s="97"/>
      <c r="G2550" s="98" t="s">
        <v>8035</v>
      </c>
      <c r="H2550" s="98" t="s">
        <v>6736</v>
      </c>
      <c r="I2550" s="103">
        <v>8800047572023</v>
      </c>
      <c r="J2550" s="100">
        <v>45239</v>
      </c>
      <c r="K2550" s="82"/>
      <c r="L2550" s="135"/>
    </row>
    <row r="2551" spans="1:12" ht="15.75" customHeight="1">
      <c r="A2551" s="84">
        <v>2548</v>
      </c>
      <c r="B2551" s="85" t="s">
        <v>10962</v>
      </c>
      <c r="C2551" s="86" t="s">
        <v>8077</v>
      </c>
      <c r="D2551" s="87">
        <v>4621200000</v>
      </c>
      <c r="E2551" s="88"/>
      <c r="F2551" s="88"/>
      <c r="G2551" s="89" t="s">
        <v>8035</v>
      </c>
      <c r="H2551" s="89" t="s">
        <v>6736</v>
      </c>
      <c r="I2551" s="90">
        <v>8800048002023</v>
      </c>
      <c r="J2551" s="91">
        <v>45240</v>
      </c>
      <c r="K2551" s="92"/>
      <c r="L2551" s="134"/>
    </row>
    <row r="2552" spans="1:12" ht="15.75" customHeight="1">
      <c r="A2552" s="75">
        <v>2549</v>
      </c>
      <c r="B2552" s="94" t="s">
        <v>10962</v>
      </c>
      <c r="C2552" s="95" t="s">
        <v>8036</v>
      </c>
      <c r="D2552" s="96">
        <v>4621200000</v>
      </c>
      <c r="E2552" s="97"/>
      <c r="F2552" s="97"/>
      <c r="G2552" s="98" t="s">
        <v>8035</v>
      </c>
      <c r="H2552" s="98" t="s">
        <v>6736</v>
      </c>
      <c r="I2552" s="103">
        <v>8800047202023</v>
      </c>
      <c r="J2552" s="100">
        <v>45238</v>
      </c>
      <c r="K2552" s="82"/>
      <c r="L2552" s="135"/>
    </row>
    <row r="2553" spans="1:12" ht="15.75" customHeight="1">
      <c r="A2553" s="84">
        <v>2550</v>
      </c>
      <c r="B2553" s="85" t="s">
        <v>10962</v>
      </c>
      <c r="C2553" s="86" t="s">
        <v>8147</v>
      </c>
      <c r="D2553" s="87">
        <v>4621286540</v>
      </c>
      <c r="E2553" s="88"/>
      <c r="F2553" s="88"/>
      <c r="G2553" s="89" t="s">
        <v>8145</v>
      </c>
      <c r="H2553" s="89" t="s">
        <v>6736</v>
      </c>
      <c r="I2553" s="90">
        <v>8800048492023</v>
      </c>
      <c r="J2553" s="91">
        <v>45244</v>
      </c>
      <c r="K2553" s="92"/>
      <c r="L2553" s="134"/>
    </row>
    <row r="2554" spans="1:12" ht="15.75" customHeight="1">
      <c r="A2554" s="75">
        <v>2551</v>
      </c>
      <c r="B2554" s="94" t="s">
        <v>10962</v>
      </c>
      <c r="C2554" s="95" t="s">
        <v>8120</v>
      </c>
      <c r="D2554" s="96">
        <v>4621200000</v>
      </c>
      <c r="E2554" s="97"/>
      <c r="F2554" s="97"/>
      <c r="G2554" s="98" t="s">
        <v>8035</v>
      </c>
      <c r="H2554" s="98" t="s">
        <v>6736</v>
      </c>
      <c r="I2554" s="103">
        <v>8800048162023</v>
      </c>
      <c r="J2554" s="100">
        <v>45243</v>
      </c>
      <c r="K2554" s="82"/>
      <c r="L2554" s="135"/>
    </row>
    <row r="2555" spans="1:12" ht="15.75" customHeight="1">
      <c r="A2555" s="84">
        <v>2552</v>
      </c>
      <c r="B2555" s="85" t="s">
        <v>10962</v>
      </c>
      <c r="C2555" s="86" t="s">
        <v>8150</v>
      </c>
      <c r="D2555" s="87">
        <v>4621286602</v>
      </c>
      <c r="E2555" s="88"/>
      <c r="F2555" s="88"/>
      <c r="G2555" s="89" t="s">
        <v>8145</v>
      </c>
      <c r="H2555" s="89" t="s">
        <v>6736</v>
      </c>
      <c r="I2555" s="90">
        <v>8800048522023</v>
      </c>
      <c r="J2555" s="91">
        <v>45244</v>
      </c>
      <c r="K2555" s="92"/>
      <c r="L2555" s="134"/>
    </row>
    <row r="2556" spans="1:12" ht="15.75" customHeight="1">
      <c r="A2556" s="75">
        <v>2553</v>
      </c>
      <c r="B2556" s="94" t="s">
        <v>10962</v>
      </c>
      <c r="C2556" s="95" t="s">
        <v>8148</v>
      </c>
      <c r="D2556" s="96">
        <v>4621286566</v>
      </c>
      <c r="E2556" s="97"/>
      <c r="F2556" s="97"/>
      <c r="G2556" s="98" t="s">
        <v>8145</v>
      </c>
      <c r="H2556" s="98" t="s">
        <v>6736</v>
      </c>
      <c r="I2556" s="103">
        <v>8800048502023</v>
      </c>
      <c r="J2556" s="100">
        <v>45244</v>
      </c>
      <c r="K2556" s="82"/>
      <c r="L2556" s="135"/>
    </row>
    <row r="2557" spans="1:12" ht="15.75" customHeight="1">
      <c r="A2557" s="84">
        <v>2554</v>
      </c>
      <c r="B2557" s="85" t="s">
        <v>10962</v>
      </c>
      <c r="C2557" s="86" t="s">
        <v>8149</v>
      </c>
      <c r="D2557" s="87">
        <v>4621286601</v>
      </c>
      <c r="E2557" s="88"/>
      <c r="F2557" s="88"/>
      <c r="G2557" s="89" t="s">
        <v>8145</v>
      </c>
      <c r="H2557" s="89" t="s">
        <v>6736</v>
      </c>
      <c r="I2557" s="90">
        <v>8800048512023</v>
      </c>
      <c r="J2557" s="91">
        <v>45244</v>
      </c>
      <c r="K2557" s="92"/>
      <c r="L2557" s="134"/>
    </row>
    <row r="2558" spans="1:12" ht="15.75" customHeight="1">
      <c r="A2558" s="75">
        <v>2555</v>
      </c>
      <c r="B2558" s="94" t="s">
        <v>10962</v>
      </c>
      <c r="C2558" s="95" t="s">
        <v>8144</v>
      </c>
      <c r="D2558" s="96">
        <v>4610345400</v>
      </c>
      <c r="E2558" s="97"/>
      <c r="F2558" s="97"/>
      <c r="G2558" s="98" t="s">
        <v>8145</v>
      </c>
      <c r="H2558" s="98" t="s">
        <v>6736</v>
      </c>
      <c r="I2558" s="103">
        <v>8800048462023</v>
      </c>
      <c r="J2558" s="100">
        <v>45244</v>
      </c>
      <c r="K2558" s="82"/>
      <c r="L2558" s="135"/>
    </row>
    <row r="2559" spans="1:12" ht="15.75" customHeight="1">
      <c r="A2559" s="84">
        <v>2556</v>
      </c>
      <c r="B2559" s="85" t="s">
        <v>10962</v>
      </c>
      <c r="C2559" s="86" t="s">
        <v>8168</v>
      </c>
      <c r="D2559" s="87">
        <v>4625888603</v>
      </c>
      <c r="E2559" s="88"/>
      <c r="F2559" s="88"/>
      <c r="G2559" s="89" t="s">
        <v>5547</v>
      </c>
      <c r="H2559" s="89" t="s">
        <v>5548</v>
      </c>
      <c r="I2559" s="90">
        <v>8800048912023</v>
      </c>
      <c r="J2559" s="91">
        <v>45246</v>
      </c>
      <c r="K2559" s="92"/>
      <c r="L2559" s="134"/>
    </row>
    <row r="2560" spans="1:12" ht="15.75" customHeight="1">
      <c r="A2560" s="75">
        <v>2557</v>
      </c>
      <c r="B2560" s="94" t="s">
        <v>10962</v>
      </c>
      <c r="C2560" s="95" t="s">
        <v>8078</v>
      </c>
      <c r="D2560" s="96">
        <v>4621200000</v>
      </c>
      <c r="E2560" s="97"/>
      <c r="F2560" s="97"/>
      <c r="G2560" s="98" t="s">
        <v>8035</v>
      </c>
      <c r="H2560" s="98" t="s">
        <v>6736</v>
      </c>
      <c r="I2560" s="103">
        <v>8800048022023</v>
      </c>
      <c r="J2560" s="100">
        <v>45240</v>
      </c>
      <c r="K2560" s="82"/>
      <c r="L2560" s="135"/>
    </row>
    <row r="2561" spans="1:12" ht="15.75" customHeight="1">
      <c r="A2561" s="84">
        <v>2558</v>
      </c>
      <c r="B2561" s="85" t="s">
        <v>10962</v>
      </c>
      <c r="C2561" s="86" t="s">
        <v>8227</v>
      </c>
      <c r="D2561" s="87">
        <v>4624500000</v>
      </c>
      <c r="E2561" s="88"/>
      <c r="F2561" s="88"/>
      <c r="G2561" s="89" t="s">
        <v>8228</v>
      </c>
      <c r="H2561" s="89" t="s">
        <v>4883</v>
      </c>
      <c r="I2561" s="90">
        <v>8800049772023</v>
      </c>
      <c r="J2561" s="91">
        <v>45250</v>
      </c>
      <c r="K2561" s="92"/>
      <c r="L2561" s="134"/>
    </row>
    <row r="2562" spans="1:12" ht="15.75" customHeight="1">
      <c r="A2562" s="75">
        <v>2559</v>
      </c>
      <c r="B2562" s="94" t="s">
        <v>10962</v>
      </c>
      <c r="C2562" s="95" t="s">
        <v>8180</v>
      </c>
      <c r="D2562" s="96">
        <v>4620600000</v>
      </c>
      <c r="E2562" s="97"/>
      <c r="F2562" s="97"/>
      <c r="G2562" s="98" t="s">
        <v>8178</v>
      </c>
      <c r="H2562" s="98" t="s">
        <v>8179</v>
      </c>
      <c r="I2562" s="103">
        <v>8800049202023</v>
      </c>
      <c r="J2562" s="100">
        <v>45247</v>
      </c>
      <c r="K2562" s="82"/>
      <c r="L2562" s="135"/>
    </row>
    <row r="2563" spans="1:12" ht="15.75" customHeight="1">
      <c r="A2563" s="84">
        <v>2560</v>
      </c>
      <c r="B2563" s="85" t="s">
        <v>10962</v>
      </c>
      <c r="C2563" s="86" t="s">
        <v>8229</v>
      </c>
      <c r="D2563" s="87">
        <v>4624500000</v>
      </c>
      <c r="E2563" s="88"/>
      <c r="F2563" s="88"/>
      <c r="G2563" s="89" t="s">
        <v>8228</v>
      </c>
      <c r="H2563" s="89" t="s">
        <v>4883</v>
      </c>
      <c r="I2563" s="90">
        <v>8800049782023</v>
      </c>
      <c r="J2563" s="91">
        <v>45250</v>
      </c>
      <c r="K2563" s="92"/>
      <c r="L2563" s="134"/>
    </row>
    <row r="2564" spans="1:12" ht="15.75" customHeight="1">
      <c r="A2564" s="75">
        <v>2561</v>
      </c>
      <c r="B2564" s="94" t="s">
        <v>10962</v>
      </c>
      <c r="C2564" s="95" t="s">
        <v>8167</v>
      </c>
      <c r="D2564" s="96">
        <v>4625888602</v>
      </c>
      <c r="E2564" s="97"/>
      <c r="F2564" s="97"/>
      <c r="G2564" s="98" t="s">
        <v>5547</v>
      </c>
      <c r="H2564" s="98" t="s">
        <v>5548</v>
      </c>
      <c r="I2564" s="103">
        <v>8800048902023</v>
      </c>
      <c r="J2564" s="100">
        <v>45246</v>
      </c>
      <c r="K2564" s="82"/>
      <c r="L2564" s="135"/>
    </row>
    <row r="2565" spans="1:12" ht="15.75" customHeight="1">
      <c r="A2565" s="84">
        <v>2562</v>
      </c>
      <c r="B2565" s="85" t="s">
        <v>10962</v>
      </c>
      <c r="C2565" s="86" t="s">
        <v>8320</v>
      </c>
      <c r="D2565" s="87">
        <v>4621800000</v>
      </c>
      <c r="E2565" s="88"/>
      <c r="F2565" s="88"/>
      <c r="G2565" s="89" t="s">
        <v>8321</v>
      </c>
      <c r="H2565" s="89" t="s">
        <v>8179</v>
      </c>
      <c r="I2565" s="90">
        <v>8800051232023</v>
      </c>
      <c r="J2565" s="91">
        <v>45257</v>
      </c>
      <c r="K2565" s="92"/>
      <c r="L2565" s="134"/>
    </row>
    <row r="2566" spans="1:12" ht="15.75" customHeight="1">
      <c r="A2566" s="75">
        <v>2563</v>
      </c>
      <c r="B2566" s="94" t="s">
        <v>10962</v>
      </c>
      <c r="C2566" s="95" t="s">
        <v>8065</v>
      </c>
      <c r="D2566" s="96">
        <v>4621200000</v>
      </c>
      <c r="E2566" s="97"/>
      <c r="F2566" s="97"/>
      <c r="G2566" s="98" t="s">
        <v>8035</v>
      </c>
      <c r="H2566" s="98" t="s">
        <v>6736</v>
      </c>
      <c r="I2566" s="103">
        <v>8800047582023</v>
      </c>
      <c r="J2566" s="100">
        <v>45239</v>
      </c>
      <c r="K2566" s="82"/>
      <c r="L2566" s="135"/>
    </row>
    <row r="2567" spans="1:12" ht="15.75" customHeight="1">
      <c r="A2567" s="84">
        <v>2564</v>
      </c>
      <c r="B2567" s="85" t="s">
        <v>10962</v>
      </c>
      <c r="C2567" s="86" t="s">
        <v>8146</v>
      </c>
      <c r="D2567" s="87">
        <v>4621280907</v>
      </c>
      <c r="E2567" s="88"/>
      <c r="F2567" s="88"/>
      <c r="G2567" s="89" t="s">
        <v>8145</v>
      </c>
      <c r="H2567" s="89" t="s">
        <v>6736</v>
      </c>
      <c r="I2567" s="90">
        <v>8800048472023</v>
      </c>
      <c r="J2567" s="91">
        <v>45244</v>
      </c>
      <c r="K2567" s="92"/>
      <c r="L2567" s="134"/>
    </row>
    <row r="2568" spans="1:12" ht="15.75" customHeight="1">
      <c r="A2568" s="75">
        <v>2565</v>
      </c>
      <c r="B2568" s="94" t="s">
        <v>10962</v>
      </c>
      <c r="C2568" s="95" t="s">
        <v>8177</v>
      </c>
      <c r="D2568" s="96">
        <v>4620600000</v>
      </c>
      <c r="E2568" s="97"/>
      <c r="F2568" s="97"/>
      <c r="G2568" s="98" t="s">
        <v>8178</v>
      </c>
      <c r="H2568" s="98" t="s">
        <v>8179</v>
      </c>
      <c r="I2568" s="103">
        <v>8800049192023</v>
      </c>
      <c r="J2568" s="100">
        <v>45247</v>
      </c>
      <c r="K2568" s="82"/>
      <c r="L2568" s="135"/>
    </row>
    <row r="2569" spans="1:12" ht="15.75" customHeight="1">
      <c r="A2569" s="84">
        <v>2566</v>
      </c>
      <c r="B2569" s="85" t="s">
        <v>10962</v>
      </c>
      <c r="C2569" s="86" t="s">
        <v>8033</v>
      </c>
      <c r="D2569" s="87">
        <v>4621200000</v>
      </c>
      <c r="E2569" s="88"/>
      <c r="F2569" s="88"/>
      <c r="G2569" s="89" t="s">
        <v>8035</v>
      </c>
      <c r="H2569" s="89" t="s">
        <v>6736</v>
      </c>
      <c r="I2569" s="90">
        <v>8800047192023</v>
      </c>
      <c r="J2569" s="91">
        <v>45238</v>
      </c>
      <c r="K2569" s="92"/>
      <c r="L2569" s="134"/>
    </row>
    <row r="2570" spans="1:12" ht="15.75" customHeight="1">
      <c r="A2570" s="75">
        <v>2567</v>
      </c>
      <c r="B2570" s="94" t="s">
        <v>10962</v>
      </c>
      <c r="C2570" s="95" t="s">
        <v>9139</v>
      </c>
      <c r="D2570" s="96">
        <v>4622700000</v>
      </c>
      <c r="E2570" s="97"/>
      <c r="F2570" s="97"/>
      <c r="G2570" s="98" t="s">
        <v>9140</v>
      </c>
      <c r="H2570" s="98" t="s">
        <v>3597</v>
      </c>
      <c r="I2570" s="103">
        <v>8800063422023</v>
      </c>
      <c r="J2570" s="100">
        <v>45289</v>
      </c>
      <c r="K2570" s="82"/>
      <c r="L2570" s="135"/>
    </row>
    <row r="2571" spans="1:12" ht="15.75" customHeight="1">
      <c r="A2571" s="84">
        <v>2568</v>
      </c>
      <c r="B2571" s="85" t="s">
        <v>10962</v>
      </c>
      <c r="C2571" s="86" t="s">
        <v>9236</v>
      </c>
      <c r="D2571" s="87">
        <v>4624800000</v>
      </c>
      <c r="E2571" s="88"/>
      <c r="F2571" s="88"/>
      <c r="G2571" s="89" t="s">
        <v>4729</v>
      </c>
      <c r="H2571" s="89" t="s">
        <v>3382</v>
      </c>
      <c r="I2571" s="90">
        <v>8800000312024</v>
      </c>
      <c r="J2571" s="91">
        <v>45293</v>
      </c>
      <c r="K2571" s="92"/>
      <c r="L2571" s="134"/>
    </row>
    <row r="2572" spans="1:12" ht="15.75" customHeight="1">
      <c r="A2572" s="75">
        <v>2569</v>
      </c>
      <c r="B2572" s="94" t="s">
        <v>10962</v>
      </c>
      <c r="C2572" s="95" t="s">
        <v>9277</v>
      </c>
      <c r="D2572" s="96">
        <v>4621200000</v>
      </c>
      <c r="E2572" s="97"/>
      <c r="F2572" s="97"/>
      <c r="G2572" s="98" t="s">
        <v>8035</v>
      </c>
      <c r="H2572" s="98" t="s">
        <v>6736</v>
      </c>
      <c r="I2572" s="103">
        <v>8800001152024</v>
      </c>
      <c r="J2572" s="100">
        <v>45295</v>
      </c>
      <c r="K2572" s="82"/>
      <c r="L2572" s="135"/>
    </row>
    <row r="2573" spans="1:12" ht="15.75" customHeight="1">
      <c r="A2573" s="84">
        <v>2570</v>
      </c>
      <c r="B2573" s="85" t="s">
        <v>10962</v>
      </c>
      <c r="C2573" s="86" t="s">
        <v>9235</v>
      </c>
      <c r="D2573" s="87">
        <v>4624800000</v>
      </c>
      <c r="E2573" s="88"/>
      <c r="F2573" s="88"/>
      <c r="G2573" s="89" t="s">
        <v>4729</v>
      </c>
      <c r="H2573" s="89" t="s">
        <v>3382</v>
      </c>
      <c r="I2573" s="90">
        <v>8800000302024</v>
      </c>
      <c r="J2573" s="91">
        <v>45293</v>
      </c>
      <c r="K2573" s="92"/>
      <c r="L2573" s="134"/>
    </row>
    <row r="2574" spans="1:12" ht="15.75" customHeight="1">
      <c r="A2574" s="75">
        <v>2571</v>
      </c>
      <c r="B2574" s="94" t="s">
        <v>10962</v>
      </c>
      <c r="C2574" s="95" t="s">
        <v>8595</v>
      </c>
      <c r="D2574" s="96">
        <v>4620300000</v>
      </c>
      <c r="E2574" s="97"/>
      <c r="F2574" s="97"/>
      <c r="G2574" s="98" t="s">
        <v>8596</v>
      </c>
      <c r="H2574" s="98" t="s">
        <v>8179</v>
      </c>
      <c r="I2574" s="103">
        <v>8800056322023</v>
      </c>
      <c r="J2574" s="100">
        <v>45273</v>
      </c>
      <c r="K2574" s="82"/>
      <c r="L2574" s="135"/>
    </row>
    <row r="2575" spans="1:12" ht="15.75" customHeight="1">
      <c r="A2575" s="84">
        <v>2572</v>
      </c>
      <c r="B2575" s="85" t="s">
        <v>10962</v>
      </c>
      <c r="C2575" s="86" t="s">
        <v>8566</v>
      </c>
      <c r="D2575" s="87">
        <v>4624810600</v>
      </c>
      <c r="E2575" s="88"/>
      <c r="F2575" s="88"/>
      <c r="G2575" s="89" t="s">
        <v>4732</v>
      </c>
      <c r="H2575" s="89" t="s">
        <v>3382</v>
      </c>
      <c r="I2575" s="90">
        <v>8800055632023</v>
      </c>
      <c r="J2575" s="91">
        <v>45272</v>
      </c>
      <c r="K2575" s="92"/>
      <c r="L2575" s="134"/>
    </row>
    <row r="2576" spans="1:12" ht="15.75" customHeight="1">
      <c r="A2576" s="75">
        <v>2573</v>
      </c>
      <c r="B2576" s="94" t="s">
        <v>10962</v>
      </c>
      <c r="C2576" s="95" t="s">
        <v>8986</v>
      </c>
      <c r="D2576" s="96">
        <v>4623000000</v>
      </c>
      <c r="E2576" s="97"/>
      <c r="F2576" s="97"/>
      <c r="G2576" s="98" t="s">
        <v>8985</v>
      </c>
      <c r="H2576" s="98" t="s">
        <v>4883</v>
      </c>
      <c r="I2576" s="103">
        <v>8800061292023</v>
      </c>
      <c r="J2576" s="100">
        <v>45286</v>
      </c>
      <c r="K2576" s="82"/>
      <c r="L2576" s="135"/>
    </row>
    <row r="2577" spans="1:12" ht="15.75" customHeight="1">
      <c r="A2577" s="84">
        <v>2574</v>
      </c>
      <c r="B2577" s="85" t="s">
        <v>10962</v>
      </c>
      <c r="C2577" s="86" t="s">
        <v>8701</v>
      </c>
      <c r="D2577" s="87">
        <v>4624200000</v>
      </c>
      <c r="E2577" s="88"/>
      <c r="F2577" s="88"/>
      <c r="G2577" s="89" t="s">
        <v>8702</v>
      </c>
      <c r="H2577" s="89" t="s">
        <v>4736</v>
      </c>
      <c r="I2577" s="90">
        <v>8800058252023</v>
      </c>
      <c r="J2577" s="91">
        <v>45279</v>
      </c>
      <c r="K2577" s="92"/>
      <c r="L2577" s="134"/>
    </row>
    <row r="2578" spans="1:12" ht="15.75" customHeight="1">
      <c r="A2578" s="75">
        <v>2575</v>
      </c>
      <c r="B2578" s="94" t="s">
        <v>10962</v>
      </c>
      <c r="C2578" s="95" t="s">
        <v>9062</v>
      </c>
      <c r="D2578" s="96">
        <v>4625300000</v>
      </c>
      <c r="E2578" s="97"/>
      <c r="F2578" s="97"/>
      <c r="G2578" s="98" t="s">
        <v>9063</v>
      </c>
      <c r="H2578" s="98" t="s">
        <v>4883</v>
      </c>
      <c r="I2578" s="103">
        <v>8800062172023</v>
      </c>
      <c r="J2578" s="100">
        <v>45287</v>
      </c>
      <c r="K2578" s="82"/>
      <c r="L2578" s="135"/>
    </row>
    <row r="2579" spans="1:12" ht="15.75" customHeight="1">
      <c r="A2579" s="84">
        <v>2576</v>
      </c>
      <c r="B2579" s="85" t="s">
        <v>10962</v>
      </c>
      <c r="C2579" s="86" t="s">
        <v>8169</v>
      </c>
      <c r="D2579" s="87">
        <v>4625888604</v>
      </c>
      <c r="E2579" s="88"/>
      <c r="F2579" s="88"/>
      <c r="G2579" s="89" t="s">
        <v>5547</v>
      </c>
      <c r="H2579" s="89" t="s">
        <v>5548</v>
      </c>
      <c r="I2579" s="90">
        <v>8800048922023</v>
      </c>
      <c r="J2579" s="91">
        <v>45246</v>
      </c>
      <c r="K2579" s="92"/>
      <c r="L2579" s="134"/>
    </row>
    <row r="2580" spans="1:12" ht="15.75" customHeight="1">
      <c r="A2580" s="75">
        <v>2577</v>
      </c>
      <c r="B2580" s="94" t="s">
        <v>10962</v>
      </c>
      <c r="C2580" s="95" t="s">
        <v>8620</v>
      </c>
      <c r="D2580" s="96">
        <v>4625888601</v>
      </c>
      <c r="E2580" s="97"/>
      <c r="F2580" s="97"/>
      <c r="G2580" s="98" t="s">
        <v>5547</v>
      </c>
      <c r="H2580" s="98" t="s">
        <v>5548</v>
      </c>
      <c r="I2580" s="103">
        <v>8800056762023</v>
      </c>
      <c r="J2580" s="100">
        <v>45274</v>
      </c>
      <c r="K2580" s="82"/>
      <c r="L2580" s="135"/>
    </row>
    <row r="2581" spans="1:12" ht="15.75" customHeight="1">
      <c r="A2581" s="84">
        <v>2578</v>
      </c>
      <c r="B2581" s="85" t="s">
        <v>10962</v>
      </c>
      <c r="C2581" s="86" t="s">
        <v>8621</v>
      </c>
      <c r="D2581" s="87">
        <v>4625500000</v>
      </c>
      <c r="E2581" s="88"/>
      <c r="F2581" s="88"/>
      <c r="G2581" s="89" t="s">
        <v>8622</v>
      </c>
      <c r="H2581" s="89" t="s">
        <v>4736</v>
      </c>
      <c r="I2581" s="90">
        <v>8800056772023</v>
      </c>
      <c r="J2581" s="91">
        <v>45274</v>
      </c>
      <c r="K2581" s="92"/>
      <c r="L2581" s="134"/>
    </row>
    <row r="2582" spans="1:12" ht="15.75" customHeight="1">
      <c r="A2582" s="75">
        <v>2579</v>
      </c>
      <c r="B2582" s="94" t="s">
        <v>10962</v>
      </c>
      <c r="C2582" s="95" t="s">
        <v>9233</v>
      </c>
      <c r="D2582" s="96">
        <v>4624800000</v>
      </c>
      <c r="E2582" s="97"/>
      <c r="F2582" s="97"/>
      <c r="G2582" s="98" t="s">
        <v>4729</v>
      </c>
      <c r="H2582" s="98" t="s">
        <v>3382</v>
      </c>
      <c r="I2582" s="103">
        <v>8800000282024</v>
      </c>
      <c r="J2582" s="100">
        <v>45293</v>
      </c>
      <c r="K2582" s="82"/>
      <c r="L2582" s="135"/>
    </row>
    <row r="2583" spans="1:12" ht="15.75" customHeight="1">
      <c r="A2583" s="84">
        <v>2580</v>
      </c>
      <c r="B2583" s="85" t="s">
        <v>10962</v>
      </c>
      <c r="C2583" s="86" t="s">
        <v>8984</v>
      </c>
      <c r="D2583" s="87">
        <v>4623000000</v>
      </c>
      <c r="E2583" s="88"/>
      <c r="F2583" s="88"/>
      <c r="G2583" s="89" t="s">
        <v>8985</v>
      </c>
      <c r="H2583" s="89" t="s">
        <v>4883</v>
      </c>
      <c r="I2583" s="90">
        <v>8800061282023</v>
      </c>
      <c r="J2583" s="91">
        <v>45286</v>
      </c>
      <c r="K2583" s="92"/>
      <c r="L2583" s="134"/>
    </row>
    <row r="2584" spans="1:12" ht="15.75" customHeight="1">
      <c r="A2584" s="75">
        <v>2581</v>
      </c>
      <c r="B2584" s="94" t="s">
        <v>10962</v>
      </c>
      <c r="C2584" s="95" t="s">
        <v>9237</v>
      </c>
      <c r="D2584" s="96">
        <v>4624800000</v>
      </c>
      <c r="E2584" s="97"/>
      <c r="F2584" s="97"/>
      <c r="G2584" s="98" t="s">
        <v>4729</v>
      </c>
      <c r="H2584" s="98" t="s">
        <v>3382</v>
      </c>
      <c r="I2584" s="103">
        <v>8800000342024</v>
      </c>
      <c r="J2584" s="100">
        <v>45293</v>
      </c>
      <c r="K2584" s="82"/>
      <c r="L2584" s="135"/>
    </row>
    <row r="2585" spans="1:12" ht="15.75" customHeight="1">
      <c r="A2585" s="84">
        <v>2582</v>
      </c>
      <c r="B2585" s="85" t="s">
        <v>10962</v>
      </c>
      <c r="C2585" s="86" t="s">
        <v>8322</v>
      </c>
      <c r="D2585" s="87">
        <v>4621800000</v>
      </c>
      <c r="E2585" s="88"/>
      <c r="F2585" s="88"/>
      <c r="G2585" s="89" t="s">
        <v>8321</v>
      </c>
      <c r="H2585" s="89" t="s">
        <v>8179</v>
      </c>
      <c r="I2585" s="90">
        <v>8800051222023</v>
      </c>
      <c r="J2585" s="91">
        <v>45257</v>
      </c>
      <c r="K2585" s="92"/>
      <c r="L2585" s="134"/>
    </row>
    <row r="2586" spans="1:12" ht="15.75" customHeight="1">
      <c r="A2586" s="75">
        <v>2583</v>
      </c>
      <c r="B2586" s="94" t="s">
        <v>10963</v>
      </c>
      <c r="C2586" s="95" t="s">
        <v>7922</v>
      </c>
      <c r="D2586" s="96">
        <v>5123382900</v>
      </c>
      <c r="E2586" s="97"/>
      <c r="F2586" s="97"/>
      <c r="G2586" s="98" t="s">
        <v>4406</v>
      </c>
      <c r="H2586" s="98" t="s">
        <v>4407</v>
      </c>
      <c r="I2586" s="103">
        <v>8800045852023</v>
      </c>
      <c r="J2586" s="100">
        <v>45231</v>
      </c>
      <c r="K2586" s="82"/>
      <c r="L2586" s="135"/>
    </row>
    <row r="2587" spans="1:12" ht="15.75" customHeight="1">
      <c r="A2587" s="84">
        <v>2584</v>
      </c>
      <c r="B2587" s="85" t="s">
        <v>10963</v>
      </c>
      <c r="C2587" s="86" t="s">
        <v>7998</v>
      </c>
      <c r="D2587" s="87">
        <v>5123382900</v>
      </c>
      <c r="E2587" s="88"/>
      <c r="F2587" s="88"/>
      <c r="G2587" s="89" t="s">
        <v>4406</v>
      </c>
      <c r="H2587" s="89" t="s">
        <v>4407</v>
      </c>
      <c r="I2587" s="90">
        <v>8800046592023</v>
      </c>
      <c r="J2587" s="91">
        <v>45233</v>
      </c>
      <c r="K2587" s="92"/>
      <c r="L2587" s="134"/>
    </row>
    <row r="2588" spans="1:12" ht="15.75" customHeight="1">
      <c r="A2588" s="75">
        <v>2585</v>
      </c>
      <c r="B2588" s="94" t="s">
        <v>10963</v>
      </c>
      <c r="C2588" s="95" t="s">
        <v>8003</v>
      </c>
      <c r="D2588" s="96">
        <v>5121283401</v>
      </c>
      <c r="E2588" s="97"/>
      <c r="F2588" s="97"/>
      <c r="G2588" s="98" t="s">
        <v>2508</v>
      </c>
      <c r="H2588" s="98" t="s">
        <v>3421</v>
      </c>
      <c r="I2588" s="103">
        <v>8800046702023</v>
      </c>
      <c r="J2588" s="100">
        <v>45236</v>
      </c>
      <c r="K2588" s="82"/>
      <c r="L2588" s="135"/>
    </row>
    <row r="2589" spans="1:12" ht="15.75" customHeight="1">
      <c r="A2589" s="84">
        <v>2586</v>
      </c>
      <c r="B2589" s="85" t="s">
        <v>10963</v>
      </c>
      <c r="C2589" s="86" t="s">
        <v>8021</v>
      </c>
      <c r="D2589" s="87">
        <v>5123382600</v>
      </c>
      <c r="E2589" s="88"/>
      <c r="F2589" s="88"/>
      <c r="G2589" s="89" t="s">
        <v>4406</v>
      </c>
      <c r="H2589" s="89" t="s">
        <v>4407</v>
      </c>
      <c r="I2589" s="90">
        <v>8800047162023</v>
      </c>
      <c r="J2589" s="91">
        <v>45237</v>
      </c>
      <c r="K2589" s="92"/>
      <c r="L2589" s="134"/>
    </row>
    <row r="2590" spans="1:12" ht="15.75" customHeight="1">
      <c r="A2590" s="75">
        <v>2587</v>
      </c>
      <c r="B2590" s="94" t="s">
        <v>10963</v>
      </c>
      <c r="C2590" s="95" t="s">
        <v>7728</v>
      </c>
      <c r="D2590" s="96">
        <v>5121485700</v>
      </c>
      <c r="E2590" s="97"/>
      <c r="F2590" s="97"/>
      <c r="G2590" s="98" t="s">
        <v>7729</v>
      </c>
      <c r="H2590" s="98" t="s">
        <v>7350</v>
      </c>
      <c r="I2590" s="103">
        <v>8800043942023</v>
      </c>
      <c r="J2590" s="100">
        <v>45215</v>
      </c>
      <c r="K2590" s="82"/>
      <c r="L2590" s="135"/>
    </row>
    <row r="2591" spans="1:12" ht="15.75" customHeight="1">
      <c r="A2591" s="84">
        <v>2588</v>
      </c>
      <c r="B2591" s="85" t="s">
        <v>10963</v>
      </c>
      <c r="C2591" s="86" t="s">
        <v>7999</v>
      </c>
      <c r="D2591" s="87">
        <v>5123382900</v>
      </c>
      <c r="E2591" s="88"/>
      <c r="F2591" s="88"/>
      <c r="G2591" s="89" t="s">
        <v>4406</v>
      </c>
      <c r="H2591" s="89" t="s">
        <v>4407</v>
      </c>
      <c r="I2591" s="90">
        <v>8800046642023</v>
      </c>
      <c r="J2591" s="91">
        <v>45233</v>
      </c>
      <c r="K2591" s="92"/>
      <c r="L2591" s="134"/>
    </row>
    <row r="2592" spans="1:12" ht="15.75" customHeight="1">
      <c r="A2592" s="75">
        <v>2589</v>
      </c>
      <c r="B2592" s="94" t="s">
        <v>10963</v>
      </c>
      <c r="C2592" s="95" t="s">
        <v>7997</v>
      </c>
      <c r="D2592" s="96">
        <v>5123382900</v>
      </c>
      <c r="E2592" s="97"/>
      <c r="F2592" s="97"/>
      <c r="G2592" s="98" t="s">
        <v>4406</v>
      </c>
      <c r="H2592" s="98" t="s">
        <v>4407</v>
      </c>
      <c r="I2592" s="103">
        <v>8800046582023</v>
      </c>
      <c r="J2592" s="100">
        <v>45233</v>
      </c>
      <c r="K2592" s="82"/>
      <c r="L2592" s="135"/>
    </row>
    <row r="2593" spans="1:12" ht="15.75" customHeight="1">
      <c r="A2593" s="84">
        <v>2590</v>
      </c>
      <c r="B2593" s="85" t="s">
        <v>10963</v>
      </c>
      <c r="C2593" s="86" t="s">
        <v>8210</v>
      </c>
      <c r="D2593" s="87">
        <v>5123181704</v>
      </c>
      <c r="E2593" s="88"/>
      <c r="F2593" s="88"/>
      <c r="G2593" s="89" t="s">
        <v>8211</v>
      </c>
      <c r="H2593" s="89" t="s">
        <v>2487</v>
      </c>
      <c r="I2593" s="90">
        <v>8800049532023</v>
      </c>
      <c r="J2593" s="91">
        <v>45248</v>
      </c>
      <c r="K2593" s="92"/>
      <c r="L2593" s="134"/>
    </row>
    <row r="2594" spans="1:12" ht="15.75" customHeight="1">
      <c r="A2594" s="75">
        <v>2591</v>
      </c>
      <c r="B2594" s="94" t="s">
        <v>10963</v>
      </c>
      <c r="C2594" s="95" t="s">
        <v>8208</v>
      </c>
      <c r="D2594" s="96">
        <v>5123183701</v>
      </c>
      <c r="E2594" s="97"/>
      <c r="F2594" s="97"/>
      <c r="G2594" s="98" t="s">
        <v>8209</v>
      </c>
      <c r="H2594" s="98" t="s">
        <v>2487</v>
      </c>
      <c r="I2594" s="103">
        <v>8800049522023</v>
      </c>
      <c r="J2594" s="100">
        <v>45248</v>
      </c>
      <c r="K2594" s="82"/>
      <c r="L2594" s="135"/>
    </row>
    <row r="2595" spans="1:12" ht="15.75" customHeight="1">
      <c r="A2595" s="84">
        <v>2592</v>
      </c>
      <c r="B2595" s="85" t="s">
        <v>10963</v>
      </c>
      <c r="C2595" s="86" t="s">
        <v>8231</v>
      </c>
      <c r="D2595" s="87">
        <v>5123183401</v>
      </c>
      <c r="E2595" s="88"/>
      <c r="F2595" s="88"/>
      <c r="G2595" s="89" t="s">
        <v>8232</v>
      </c>
      <c r="H2595" s="89" t="s">
        <v>2487</v>
      </c>
      <c r="I2595" s="90">
        <v>8800049712023</v>
      </c>
      <c r="J2595" s="91">
        <v>45250</v>
      </c>
      <c r="K2595" s="92"/>
      <c r="L2595" s="134"/>
    </row>
    <row r="2596" spans="1:12" ht="15.75" customHeight="1">
      <c r="A2596" s="75">
        <v>2593</v>
      </c>
      <c r="B2596" s="94" t="s">
        <v>10963</v>
      </c>
      <c r="C2596" s="95" t="s">
        <v>8202</v>
      </c>
      <c r="D2596" s="96">
        <v>5123180801</v>
      </c>
      <c r="E2596" s="97"/>
      <c r="F2596" s="97"/>
      <c r="G2596" s="98" t="s">
        <v>8203</v>
      </c>
      <c r="H2596" s="98" t="s">
        <v>2487</v>
      </c>
      <c r="I2596" s="103">
        <v>8800049492023</v>
      </c>
      <c r="J2596" s="100">
        <v>45248</v>
      </c>
      <c r="K2596" s="82"/>
      <c r="L2596" s="135"/>
    </row>
    <row r="2597" spans="1:12" ht="15.75" customHeight="1">
      <c r="A2597" s="84">
        <v>2594</v>
      </c>
      <c r="B2597" s="85" t="s">
        <v>10963</v>
      </c>
      <c r="C2597" s="86" t="s">
        <v>8233</v>
      </c>
      <c r="D2597" s="87">
        <v>5123181301</v>
      </c>
      <c r="E2597" s="88"/>
      <c r="F2597" s="88"/>
      <c r="G2597" s="89" t="s">
        <v>8234</v>
      </c>
      <c r="H2597" s="89" t="s">
        <v>2487</v>
      </c>
      <c r="I2597" s="90">
        <v>8800049722023</v>
      </c>
      <c r="J2597" s="91">
        <v>45250</v>
      </c>
      <c r="K2597" s="92"/>
      <c r="L2597" s="134"/>
    </row>
    <row r="2598" spans="1:12" ht="15.75" customHeight="1">
      <c r="A2598" s="75">
        <v>2595</v>
      </c>
      <c r="B2598" s="94" t="s">
        <v>10963</v>
      </c>
      <c r="C2598" s="95" t="s">
        <v>8212</v>
      </c>
      <c r="D2598" s="96">
        <v>5123180805</v>
      </c>
      <c r="E2598" s="97"/>
      <c r="F2598" s="97"/>
      <c r="G2598" s="98" t="s">
        <v>8213</v>
      </c>
      <c r="H2598" s="98" t="s">
        <v>2487</v>
      </c>
      <c r="I2598" s="103">
        <v>8800049542023</v>
      </c>
      <c r="J2598" s="100">
        <v>45248</v>
      </c>
      <c r="K2598" s="82"/>
      <c r="L2598" s="135"/>
    </row>
    <row r="2599" spans="1:12" ht="15.75" customHeight="1">
      <c r="A2599" s="84">
        <v>2596</v>
      </c>
      <c r="B2599" s="85" t="s">
        <v>10963</v>
      </c>
      <c r="C2599" s="86" t="s">
        <v>8235</v>
      </c>
      <c r="D2599" s="87">
        <v>5123180401</v>
      </c>
      <c r="E2599" s="88"/>
      <c r="F2599" s="88"/>
      <c r="G2599" s="89" t="s">
        <v>8236</v>
      </c>
      <c r="H2599" s="89" t="s">
        <v>4407</v>
      </c>
      <c r="I2599" s="90">
        <v>8800049732023</v>
      </c>
      <c r="J2599" s="91">
        <v>45250</v>
      </c>
      <c r="K2599" s="92"/>
      <c r="L2599" s="134"/>
    </row>
    <row r="2600" spans="1:12" ht="15.75" customHeight="1">
      <c r="A2600" s="75">
        <v>2597</v>
      </c>
      <c r="B2600" s="94" t="s">
        <v>10963</v>
      </c>
      <c r="C2600" s="95" t="s">
        <v>8230</v>
      </c>
      <c r="D2600" s="96">
        <v>5123383500</v>
      </c>
      <c r="E2600" s="97"/>
      <c r="F2600" s="97"/>
      <c r="G2600" s="98" t="s">
        <v>4406</v>
      </c>
      <c r="H2600" s="98" t="s">
        <v>4407</v>
      </c>
      <c r="I2600" s="103">
        <v>8800049562023</v>
      </c>
      <c r="J2600" s="100">
        <v>45250</v>
      </c>
      <c r="K2600" s="82"/>
      <c r="L2600" s="135"/>
    </row>
    <row r="2601" spans="1:12" ht="15.75" customHeight="1">
      <c r="A2601" s="84">
        <v>2598</v>
      </c>
      <c r="B2601" s="85" t="s">
        <v>10963</v>
      </c>
      <c r="C2601" s="86" t="s">
        <v>8022</v>
      </c>
      <c r="D2601" s="87">
        <v>5121282902</v>
      </c>
      <c r="E2601" s="88"/>
      <c r="F2601" s="88"/>
      <c r="G2601" s="89" t="s">
        <v>2508</v>
      </c>
      <c r="H2601" s="89" t="s">
        <v>3421</v>
      </c>
      <c r="I2601" s="90">
        <v>8800047112023</v>
      </c>
      <c r="J2601" s="91">
        <v>45237</v>
      </c>
      <c r="K2601" s="92"/>
      <c r="L2601" s="134"/>
    </row>
    <row r="2602" spans="1:12" ht="15.75" customHeight="1">
      <c r="A2602" s="75">
        <v>2599</v>
      </c>
      <c r="B2602" s="94" t="s">
        <v>10963</v>
      </c>
      <c r="C2602" s="95" t="s">
        <v>8204</v>
      </c>
      <c r="D2602" s="96">
        <v>5123181701</v>
      </c>
      <c r="E2602" s="97"/>
      <c r="F2602" s="97"/>
      <c r="G2602" s="98" t="s">
        <v>8205</v>
      </c>
      <c r="H2602" s="98" t="s">
        <v>2487</v>
      </c>
      <c r="I2602" s="103">
        <v>8800049502023</v>
      </c>
      <c r="J2602" s="100">
        <v>45248</v>
      </c>
      <c r="K2602" s="82"/>
      <c r="L2602" s="135"/>
    </row>
    <row r="2603" spans="1:12" ht="15.75" customHeight="1">
      <c r="A2603" s="84">
        <v>2600</v>
      </c>
      <c r="B2603" s="85" t="s">
        <v>10963</v>
      </c>
      <c r="C2603" s="86" t="s">
        <v>8206</v>
      </c>
      <c r="D2603" s="87">
        <v>5123182501</v>
      </c>
      <c r="E2603" s="88"/>
      <c r="F2603" s="88"/>
      <c r="G2603" s="89" t="s">
        <v>8207</v>
      </c>
      <c r="H2603" s="89" t="s">
        <v>2487</v>
      </c>
      <c r="I2603" s="90">
        <v>8800049512023</v>
      </c>
      <c r="J2603" s="91">
        <v>45248</v>
      </c>
      <c r="K2603" s="92"/>
      <c r="L2603" s="134"/>
    </row>
    <row r="2604" spans="1:12" ht="15.75" customHeight="1">
      <c r="A2604" s="75">
        <v>2601</v>
      </c>
      <c r="B2604" s="94" t="s">
        <v>10963</v>
      </c>
      <c r="C2604" s="95" t="s">
        <v>8200</v>
      </c>
      <c r="D2604" s="96">
        <v>5123180601</v>
      </c>
      <c r="E2604" s="97"/>
      <c r="F2604" s="97"/>
      <c r="G2604" s="98" t="s">
        <v>8201</v>
      </c>
      <c r="H2604" s="98" t="s">
        <v>2487</v>
      </c>
      <c r="I2604" s="103">
        <v>8800049482023</v>
      </c>
      <c r="J2604" s="100">
        <v>45248</v>
      </c>
      <c r="K2604" s="82"/>
      <c r="L2604" s="135"/>
    </row>
    <row r="2605" spans="1:12" ht="15.75" customHeight="1">
      <c r="A2605" s="84">
        <v>2602</v>
      </c>
      <c r="B2605" s="85" t="s">
        <v>10963</v>
      </c>
      <c r="C2605" s="86" t="s">
        <v>8926</v>
      </c>
      <c r="D2605" s="87">
        <v>5125484400</v>
      </c>
      <c r="E2605" s="88"/>
      <c r="F2605" s="88"/>
      <c r="G2605" s="89" t="s">
        <v>8598</v>
      </c>
      <c r="H2605" s="89" t="s">
        <v>3421</v>
      </c>
      <c r="I2605" s="90">
        <v>8800060832023</v>
      </c>
      <c r="J2605" s="91">
        <v>45285</v>
      </c>
      <c r="K2605" s="92"/>
      <c r="L2605" s="134"/>
    </row>
    <row r="2606" spans="1:12" ht="15.75" customHeight="1">
      <c r="A2606" s="75">
        <v>2603</v>
      </c>
      <c r="B2606" s="94" t="s">
        <v>10963</v>
      </c>
      <c r="C2606" s="95" t="s">
        <v>8415</v>
      </c>
      <c r="D2606" s="96">
        <v>5121283806</v>
      </c>
      <c r="E2606" s="97"/>
      <c r="F2606" s="97"/>
      <c r="G2606" s="98" t="s">
        <v>2507</v>
      </c>
      <c r="H2606" s="98" t="s">
        <v>3421</v>
      </c>
      <c r="I2606" s="103">
        <v>8800052842023</v>
      </c>
      <c r="J2606" s="100">
        <v>45261</v>
      </c>
      <c r="K2606" s="82"/>
      <c r="L2606" s="135"/>
    </row>
    <row r="2607" spans="1:12" ht="15.75" customHeight="1">
      <c r="A2607" s="84">
        <v>2604</v>
      </c>
      <c r="B2607" s="85" t="s">
        <v>10963</v>
      </c>
      <c r="C2607" s="86" t="s">
        <v>8409</v>
      </c>
      <c r="D2607" s="87">
        <v>5121285606</v>
      </c>
      <c r="E2607" s="88"/>
      <c r="F2607" s="88"/>
      <c r="G2607" s="89" t="s">
        <v>2507</v>
      </c>
      <c r="H2607" s="89" t="s">
        <v>3421</v>
      </c>
      <c r="I2607" s="90">
        <v>8800052772023</v>
      </c>
      <c r="J2607" s="91">
        <v>45261</v>
      </c>
      <c r="K2607" s="92"/>
      <c r="L2607" s="134"/>
    </row>
    <row r="2608" spans="1:12" ht="15.75" customHeight="1">
      <c r="A2608" s="75">
        <v>2605</v>
      </c>
      <c r="B2608" s="94" t="s">
        <v>10963</v>
      </c>
      <c r="C2608" s="95" t="s">
        <v>8603</v>
      </c>
      <c r="D2608" s="96">
        <v>5125481000</v>
      </c>
      <c r="E2608" s="97"/>
      <c r="F2608" s="97"/>
      <c r="G2608" s="98" t="s">
        <v>8598</v>
      </c>
      <c r="H2608" s="98" t="s">
        <v>3421</v>
      </c>
      <c r="I2608" s="103">
        <v>8800056152023</v>
      </c>
      <c r="J2608" s="100">
        <v>45273</v>
      </c>
      <c r="K2608" s="82"/>
      <c r="L2608" s="135"/>
    </row>
    <row r="2609" spans="1:12" ht="15.75" customHeight="1">
      <c r="A2609" s="84">
        <v>2606</v>
      </c>
      <c r="B2609" s="85" t="s">
        <v>10963</v>
      </c>
      <c r="C2609" s="86" t="s">
        <v>8412</v>
      </c>
      <c r="D2609" s="87">
        <v>5121281003</v>
      </c>
      <c r="E2609" s="88"/>
      <c r="F2609" s="88"/>
      <c r="G2609" s="89" t="s">
        <v>2507</v>
      </c>
      <c r="H2609" s="89" t="s">
        <v>3421</v>
      </c>
      <c r="I2609" s="90">
        <v>8800052802023</v>
      </c>
      <c r="J2609" s="91">
        <v>45261</v>
      </c>
      <c r="K2609" s="92"/>
      <c r="L2609" s="134"/>
    </row>
    <row r="2610" spans="1:12" ht="15.75" customHeight="1">
      <c r="A2610" s="75">
        <v>2607</v>
      </c>
      <c r="B2610" s="94" t="s">
        <v>10963</v>
      </c>
      <c r="C2610" s="95" t="s">
        <v>8605</v>
      </c>
      <c r="D2610" s="96">
        <v>5125484400</v>
      </c>
      <c r="E2610" s="97"/>
      <c r="F2610" s="97"/>
      <c r="G2610" s="98" t="s">
        <v>8598</v>
      </c>
      <c r="H2610" s="98" t="s">
        <v>3421</v>
      </c>
      <c r="I2610" s="103">
        <v>8800056172023</v>
      </c>
      <c r="J2610" s="100">
        <v>45273</v>
      </c>
      <c r="K2610" s="82"/>
      <c r="L2610" s="135"/>
    </row>
    <row r="2611" spans="1:12" ht="15.75" customHeight="1">
      <c r="A2611" s="84">
        <v>2608</v>
      </c>
      <c r="B2611" s="85" t="s">
        <v>10963</v>
      </c>
      <c r="C2611" s="86" t="s">
        <v>8606</v>
      </c>
      <c r="D2611" s="87">
        <v>5125484400</v>
      </c>
      <c r="E2611" s="88"/>
      <c r="F2611" s="88"/>
      <c r="G2611" s="89" t="s">
        <v>8598</v>
      </c>
      <c r="H2611" s="89" t="s">
        <v>3421</v>
      </c>
      <c r="I2611" s="90">
        <v>8800056182023</v>
      </c>
      <c r="J2611" s="91">
        <v>45273</v>
      </c>
      <c r="K2611" s="92"/>
      <c r="L2611" s="134"/>
    </row>
    <row r="2612" spans="1:12" ht="15.75" customHeight="1">
      <c r="A2612" s="75">
        <v>2609</v>
      </c>
      <c r="B2612" s="94" t="s">
        <v>10963</v>
      </c>
      <c r="C2612" s="95" t="s">
        <v>8419</v>
      </c>
      <c r="D2612" s="96">
        <v>5121283807</v>
      </c>
      <c r="E2612" s="97"/>
      <c r="F2612" s="97"/>
      <c r="G2612" s="98" t="s">
        <v>2507</v>
      </c>
      <c r="H2612" s="98" t="s">
        <v>3421</v>
      </c>
      <c r="I2612" s="103">
        <v>8800052832023</v>
      </c>
      <c r="J2612" s="100">
        <v>45261</v>
      </c>
      <c r="K2612" s="82"/>
      <c r="L2612" s="135"/>
    </row>
    <row r="2613" spans="1:12" ht="15.75" customHeight="1">
      <c r="A2613" s="84">
        <v>2610</v>
      </c>
      <c r="B2613" s="85" t="s">
        <v>10963</v>
      </c>
      <c r="C2613" s="86" t="s">
        <v>8604</v>
      </c>
      <c r="D2613" s="87">
        <v>5125484400</v>
      </c>
      <c r="E2613" s="88"/>
      <c r="F2613" s="88"/>
      <c r="G2613" s="89" t="s">
        <v>8598</v>
      </c>
      <c r="H2613" s="89" t="s">
        <v>3421</v>
      </c>
      <c r="I2613" s="90">
        <v>8800056162023</v>
      </c>
      <c r="J2613" s="91">
        <v>45273</v>
      </c>
      <c r="K2613" s="92"/>
      <c r="L2613" s="134"/>
    </row>
    <row r="2614" spans="1:12" ht="15.75" customHeight="1">
      <c r="A2614" s="75">
        <v>2611</v>
      </c>
      <c r="B2614" s="94" t="s">
        <v>10963</v>
      </c>
      <c r="C2614" s="95" t="s">
        <v>8411</v>
      </c>
      <c r="D2614" s="96">
        <v>5121285604</v>
      </c>
      <c r="E2614" s="97"/>
      <c r="F2614" s="97"/>
      <c r="G2614" s="98" t="s">
        <v>2507</v>
      </c>
      <c r="H2614" s="98" t="s">
        <v>3421</v>
      </c>
      <c r="I2614" s="103">
        <v>8800052792023</v>
      </c>
      <c r="J2614" s="100">
        <v>45261</v>
      </c>
      <c r="K2614" s="82"/>
      <c r="L2614" s="135"/>
    </row>
    <row r="2615" spans="1:12" ht="15.75" customHeight="1">
      <c r="A2615" s="84">
        <v>2612</v>
      </c>
      <c r="B2615" s="85" t="s">
        <v>10963</v>
      </c>
      <c r="C2615" s="86" t="s">
        <v>8410</v>
      </c>
      <c r="D2615" s="87">
        <v>5121285605</v>
      </c>
      <c r="E2615" s="88"/>
      <c r="F2615" s="88"/>
      <c r="G2615" s="89" t="s">
        <v>2507</v>
      </c>
      <c r="H2615" s="89" t="s">
        <v>3421</v>
      </c>
      <c r="I2615" s="90">
        <v>8800052782023</v>
      </c>
      <c r="J2615" s="91">
        <v>45261</v>
      </c>
      <c r="K2615" s="92"/>
      <c r="L2615" s="134"/>
    </row>
    <row r="2616" spans="1:12" ht="15.75" customHeight="1">
      <c r="A2616" s="75">
        <v>2613</v>
      </c>
      <c r="B2616" s="94" t="s">
        <v>10963</v>
      </c>
      <c r="C2616" s="95" t="s">
        <v>8414</v>
      </c>
      <c r="D2616" s="96">
        <v>5121281001</v>
      </c>
      <c r="E2616" s="97"/>
      <c r="F2616" s="97"/>
      <c r="G2616" s="98" t="s">
        <v>2507</v>
      </c>
      <c r="H2616" s="98" t="s">
        <v>3421</v>
      </c>
      <c r="I2616" s="103">
        <v>8800052822023</v>
      </c>
      <c r="J2616" s="100">
        <v>45261</v>
      </c>
      <c r="K2616" s="82"/>
      <c r="L2616" s="135"/>
    </row>
    <row r="2617" spans="1:12" ht="15.75" customHeight="1">
      <c r="A2617" s="84">
        <v>2614</v>
      </c>
      <c r="B2617" s="85" t="s">
        <v>10963</v>
      </c>
      <c r="C2617" s="86" t="s">
        <v>8602</v>
      </c>
      <c r="D2617" s="87">
        <v>5125484000</v>
      </c>
      <c r="E2617" s="88"/>
      <c r="F2617" s="88"/>
      <c r="G2617" s="89" t="s">
        <v>8598</v>
      </c>
      <c r="H2617" s="89" t="s">
        <v>3421</v>
      </c>
      <c r="I2617" s="90">
        <v>8800056132023</v>
      </c>
      <c r="J2617" s="91">
        <v>45273</v>
      </c>
      <c r="K2617" s="92"/>
      <c r="L2617" s="134"/>
    </row>
    <row r="2618" spans="1:12" ht="15.75" customHeight="1">
      <c r="A2618" s="75">
        <v>2615</v>
      </c>
      <c r="B2618" s="94" t="s">
        <v>10963</v>
      </c>
      <c r="C2618" s="95" t="s">
        <v>8413</v>
      </c>
      <c r="D2618" s="96">
        <v>5121285601</v>
      </c>
      <c r="E2618" s="97"/>
      <c r="F2618" s="97"/>
      <c r="G2618" s="98" t="s">
        <v>2507</v>
      </c>
      <c r="H2618" s="98" t="s">
        <v>3421</v>
      </c>
      <c r="I2618" s="103">
        <v>8800052812023</v>
      </c>
      <c r="J2618" s="100">
        <v>45261</v>
      </c>
      <c r="K2618" s="82"/>
      <c r="L2618" s="135"/>
    </row>
    <row r="2619" spans="1:12" ht="15.75" customHeight="1">
      <c r="A2619" s="84">
        <v>2616</v>
      </c>
      <c r="B2619" s="85" t="s">
        <v>10963</v>
      </c>
      <c r="C2619" s="86" t="s">
        <v>8416</v>
      </c>
      <c r="D2619" s="87">
        <v>5121283803</v>
      </c>
      <c r="E2619" s="88"/>
      <c r="F2619" s="88"/>
      <c r="G2619" s="89" t="s">
        <v>2507</v>
      </c>
      <c r="H2619" s="89" t="s">
        <v>3421</v>
      </c>
      <c r="I2619" s="90">
        <v>8800052862023</v>
      </c>
      <c r="J2619" s="91">
        <v>45261</v>
      </c>
      <c r="K2619" s="92"/>
      <c r="L2619" s="134"/>
    </row>
    <row r="2620" spans="1:12" ht="15.75" customHeight="1">
      <c r="A2620" s="75">
        <v>2617</v>
      </c>
      <c r="B2620" s="94" t="s">
        <v>10963</v>
      </c>
      <c r="C2620" s="95" t="s">
        <v>8599</v>
      </c>
      <c r="D2620" s="96">
        <v>5125481000</v>
      </c>
      <c r="E2620" s="97"/>
      <c r="F2620" s="97"/>
      <c r="G2620" s="98" t="s">
        <v>8598</v>
      </c>
      <c r="H2620" s="98" t="s">
        <v>3421</v>
      </c>
      <c r="I2620" s="103">
        <v>8800056102023</v>
      </c>
      <c r="J2620" s="100">
        <v>45273</v>
      </c>
      <c r="K2620" s="82"/>
      <c r="L2620" s="135"/>
    </row>
    <row r="2621" spans="1:12" ht="15.75" customHeight="1">
      <c r="A2621" s="84">
        <v>2618</v>
      </c>
      <c r="B2621" s="85" t="s">
        <v>10963</v>
      </c>
      <c r="C2621" s="86" t="s">
        <v>8597</v>
      </c>
      <c r="D2621" s="87">
        <v>5125484000</v>
      </c>
      <c r="E2621" s="88"/>
      <c r="F2621" s="88"/>
      <c r="G2621" s="89" t="s">
        <v>8598</v>
      </c>
      <c r="H2621" s="89" t="s">
        <v>3421</v>
      </c>
      <c r="I2621" s="90">
        <v>8800056092023</v>
      </c>
      <c r="J2621" s="91">
        <v>45273</v>
      </c>
      <c r="K2621" s="92"/>
      <c r="L2621" s="134"/>
    </row>
    <row r="2622" spans="1:12" ht="15.75" customHeight="1">
      <c r="A2622" s="75">
        <v>2619</v>
      </c>
      <c r="B2622" s="94" t="s">
        <v>10963</v>
      </c>
      <c r="C2622" s="95" t="s">
        <v>8417</v>
      </c>
      <c r="D2622" s="96">
        <v>5121283802</v>
      </c>
      <c r="E2622" s="97"/>
      <c r="F2622" s="97"/>
      <c r="G2622" s="98" t="s">
        <v>2507</v>
      </c>
      <c r="H2622" s="98" t="s">
        <v>3421</v>
      </c>
      <c r="I2622" s="103">
        <v>8800052872023</v>
      </c>
      <c r="J2622" s="100">
        <v>45261</v>
      </c>
      <c r="K2622" s="82"/>
      <c r="L2622" s="135"/>
    </row>
    <row r="2623" spans="1:12" ht="15.75" customHeight="1">
      <c r="A2623" s="84">
        <v>2620</v>
      </c>
      <c r="B2623" s="85" t="s">
        <v>10963</v>
      </c>
      <c r="C2623" s="86" t="s">
        <v>8601</v>
      </c>
      <c r="D2623" s="87">
        <v>5125481000</v>
      </c>
      <c r="E2623" s="88"/>
      <c r="F2623" s="88"/>
      <c r="G2623" s="89" t="s">
        <v>8598</v>
      </c>
      <c r="H2623" s="89" t="s">
        <v>3421</v>
      </c>
      <c r="I2623" s="90">
        <v>8800056112023</v>
      </c>
      <c r="J2623" s="91">
        <v>45273</v>
      </c>
      <c r="K2623" s="92"/>
      <c r="L2623" s="134"/>
    </row>
    <row r="2624" spans="1:12" ht="15.75" customHeight="1">
      <c r="A2624" s="75">
        <v>2621</v>
      </c>
      <c r="B2624" s="94" t="s">
        <v>10963</v>
      </c>
      <c r="C2624" s="95" t="s">
        <v>8418</v>
      </c>
      <c r="D2624" s="96">
        <v>5121283805</v>
      </c>
      <c r="E2624" s="97"/>
      <c r="F2624" s="97"/>
      <c r="G2624" s="98" t="s">
        <v>2507</v>
      </c>
      <c r="H2624" s="98" t="s">
        <v>3421</v>
      </c>
      <c r="I2624" s="103">
        <v>8800052852023</v>
      </c>
      <c r="J2624" s="100">
        <v>45261</v>
      </c>
      <c r="K2624" s="82"/>
      <c r="L2624" s="135"/>
    </row>
    <row r="2625" spans="1:12" ht="15.75" customHeight="1">
      <c r="A2625" s="84">
        <v>2622</v>
      </c>
      <c r="B2625" s="85" t="s">
        <v>10963</v>
      </c>
      <c r="C2625" s="86" t="s">
        <v>8542</v>
      </c>
      <c r="D2625" s="87">
        <v>5121283801</v>
      </c>
      <c r="E2625" s="88"/>
      <c r="F2625" s="88"/>
      <c r="G2625" s="89" t="s">
        <v>2507</v>
      </c>
      <c r="H2625" s="89" t="s">
        <v>3421</v>
      </c>
      <c r="I2625" s="90">
        <v>8800055442023</v>
      </c>
      <c r="J2625" s="91">
        <v>45271</v>
      </c>
      <c r="K2625" s="92"/>
      <c r="L2625" s="134"/>
    </row>
    <row r="2626" spans="1:12" ht="15.75" customHeight="1">
      <c r="A2626" s="75">
        <v>2623</v>
      </c>
      <c r="B2626" s="94" t="s">
        <v>4909</v>
      </c>
      <c r="C2626" s="95" t="s">
        <v>8998</v>
      </c>
      <c r="D2626" s="96">
        <v>5322484802</v>
      </c>
      <c r="E2626" s="97"/>
      <c r="F2626" s="97"/>
      <c r="G2626" s="98" t="s">
        <v>8705</v>
      </c>
      <c r="H2626" s="98" t="s">
        <v>7210</v>
      </c>
      <c r="I2626" s="103">
        <v>8800061682023</v>
      </c>
      <c r="J2626" s="100">
        <v>45286</v>
      </c>
      <c r="K2626" s="82"/>
      <c r="L2626" s="135"/>
    </row>
    <row r="2627" spans="1:12" ht="15.75" customHeight="1">
      <c r="A2627" s="84">
        <v>2624</v>
      </c>
      <c r="B2627" s="85" t="s">
        <v>4909</v>
      </c>
      <c r="C2627" s="86" t="s">
        <v>8703</v>
      </c>
      <c r="D2627" s="87">
        <v>5322484800</v>
      </c>
      <c r="E2627" s="88"/>
      <c r="F2627" s="88"/>
      <c r="G2627" s="89" t="s">
        <v>8705</v>
      </c>
      <c r="H2627" s="89" t="s">
        <v>7210</v>
      </c>
      <c r="I2627" s="90">
        <v>8800058292023</v>
      </c>
      <c r="J2627" s="91">
        <v>45279</v>
      </c>
      <c r="K2627" s="92"/>
      <c r="L2627" s="134"/>
    </row>
    <row r="2628" spans="1:12" ht="15.75" customHeight="1">
      <c r="A2628" s="75">
        <v>2625</v>
      </c>
      <c r="B2628" s="94" t="s">
        <v>4909</v>
      </c>
      <c r="C2628" s="95" t="s">
        <v>8485</v>
      </c>
      <c r="D2628" s="96">
        <v>5322682805</v>
      </c>
      <c r="E2628" s="97"/>
      <c r="F2628" s="97"/>
      <c r="G2628" s="98" t="s">
        <v>8182</v>
      </c>
      <c r="H2628" s="98" t="s">
        <v>2528</v>
      </c>
      <c r="I2628" s="103">
        <v>8800053572023</v>
      </c>
      <c r="J2628" s="100">
        <v>45265</v>
      </c>
      <c r="K2628" s="82"/>
      <c r="L2628" s="135"/>
    </row>
    <row r="2629" spans="1:12" ht="15.75" customHeight="1">
      <c r="A2629" s="84">
        <v>2626</v>
      </c>
      <c r="B2629" s="85" t="s">
        <v>4909</v>
      </c>
      <c r="C2629" s="86" t="s">
        <v>8758</v>
      </c>
      <c r="D2629" s="87">
        <v>5322485600</v>
      </c>
      <c r="E2629" s="88"/>
      <c r="F2629" s="88"/>
      <c r="G2629" s="89" t="s">
        <v>7209</v>
      </c>
      <c r="H2629" s="89" t="s">
        <v>7210</v>
      </c>
      <c r="I2629" s="90">
        <v>8800059122023</v>
      </c>
      <c r="J2629" s="91">
        <v>45280</v>
      </c>
      <c r="K2629" s="92"/>
      <c r="L2629" s="134"/>
    </row>
    <row r="2630" spans="1:12" ht="15.75" customHeight="1">
      <c r="A2630" s="75">
        <v>2627</v>
      </c>
      <c r="B2630" s="94" t="s">
        <v>4909</v>
      </c>
      <c r="C2630" s="95" t="s">
        <v>8706</v>
      </c>
      <c r="D2630" s="96">
        <v>5322484800</v>
      </c>
      <c r="E2630" s="97"/>
      <c r="F2630" s="97"/>
      <c r="G2630" s="98" t="s">
        <v>8705</v>
      </c>
      <c r="H2630" s="98" t="s">
        <v>7210</v>
      </c>
      <c r="I2630" s="103">
        <v>8800058312023</v>
      </c>
      <c r="J2630" s="100">
        <v>45279</v>
      </c>
      <c r="K2630" s="82"/>
      <c r="L2630" s="135"/>
    </row>
    <row r="2631" spans="1:12" ht="15.75" customHeight="1">
      <c r="A2631" s="84">
        <v>2628</v>
      </c>
      <c r="B2631" s="85" t="s">
        <v>4909</v>
      </c>
      <c r="C2631" s="86" t="s">
        <v>8945</v>
      </c>
      <c r="D2631" s="87">
        <v>5322484802</v>
      </c>
      <c r="E2631" s="88"/>
      <c r="F2631" s="88"/>
      <c r="G2631" s="89" t="s">
        <v>8705</v>
      </c>
      <c r="H2631" s="89" t="s">
        <v>7210</v>
      </c>
      <c r="I2631" s="90">
        <v>8800061112023</v>
      </c>
      <c r="J2631" s="91">
        <v>45285</v>
      </c>
      <c r="K2631" s="92"/>
      <c r="L2631" s="134"/>
    </row>
    <row r="2632" spans="1:12" ht="15.75" customHeight="1">
      <c r="A2632" s="75">
        <v>2629</v>
      </c>
      <c r="B2632" s="94" t="s">
        <v>4909</v>
      </c>
      <c r="C2632" s="95" t="s">
        <v>8760</v>
      </c>
      <c r="D2632" s="96">
        <v>5322485600</v>
      </c>
      <c r="E2632" s="97"/>
      <c r="F2632" s="97"/>
      <c r="G2632" s="98" t="s">
        <v>7209</v>
      </c>
      <c r="H2632" s="98" t="s">
        <v>7210</v>
      </c>
      <c r="I2632" s="103">
        <v>8800059142023</v>
      </c>
      <c r="J2632" s="100">
        <v>45280</v>
      </c>
      <c r="K2632" s="82"/>
      <c r="L2632" s="135"/>
    </row>
    <row r="2633" spans="1:12" ht="15.75" customHeight="1">
      <c r="A2633" s="84">
        <v>2630</v>
      </c>
      <c r="B2633" s="85" t="s">
        <v>4909</v>
      </c>
      <c r="C2633" s="86" t="s">
        <v>8517</v>
      </c>
      <c r="D2633" s="87">
        <v>5322681902</v>
      </c>
      <c r="E2633" s="88"/>
      <c r="F2633" s="88"/>
      <c r="G2633" s="89" t="s">
        <v>8182</v>
      </c>
      <c r="H2633" s="89" t="s">
        <v>2528</v>
      </c>
      <c r="I2633" s="90">
        <v>8800054242023</v>
      </c>
      <c r="J2633" s="91">
        <v>45267</v>
      </c>
      <c r="K2633" s="92"/>
      <c r="L2633" s="134"/>
    </row>
    <row r="2634" spans="1:12" ht="15.75" customHeight="1">
      <c r="A2634" s="75">
        <v>2631</v>
      </c>
      <c r="B2634" s="94" t="s">
        <v>4909</v>
      </c>
      <c r="C2634" s="95" t="s">
        <v>8929</v>
      </c>
      <c r="D2634" s="96">
        <v>5322484802</v>
      </c>
      <c r="E2634" s="97"/>
      <c r="F2634" s="97"/>
      <c r="G2634" s="98" t="s">
        <v>8705</v>
      </c>
      <c r="H2634" s="98" t="s">
        <v>7210</v>
      </c>
      <c r="I2634" s="103">
        <v>8800060662023</v>
      </c>
      <c r="J2634" s="100">
        <v>45285</v>
      </c>
      <c r="K2634" s="82"/>
      <c r="L2634" s="135"/>
    </row>
    <row r="2635" spans="1:12" ht="15.75" customHeight="1">
      <c r="A2635" s="84">
        <v>2632</v>
      </c>
      <c r="B2635" s="85" t="s">
        <v>4909</v>
      </c>
      <c r="C2635" s="86" t="s">
        <v>9189</v>
      </c>
      <c r="D2635" s="87">
        <v>5322887001</v>
      </c>
      <c r="E2635" s="88"/>
      <c r="F2635" s="88"/>
      <c r="G2635" s="89" t="s">
        <v>9190</v>
      </c>
      <c r="H2635" s="89" t="s">
        <v>5650</v>
      </c>
      <c r="I2635" s="90">
        <v>8800062922023</v>
      </c>
      <c r="J2635" s="91">
        <v>45289</v>
      </c>
      <c r="K2635" s="92"/>
      <c r="L2635" s="134"/>
    </row>
    <row r="2636" spans="1:12" ht="15.75" customHeight="1">
      <c r="A2636" s="75">
        <v>2633</v>
      </c>
      <c r="B2636" s="94" t="s">
        <v>4909</v>
      </c>
      <c r="C2636" s="95" t="s">
        <v>9246</v>
      </c>
      <c r="D2636" s="96">
        <v>5310290300</v>
      </c>
      <c r="E2636" s="97"/>
      <c r="F2636" s="97"/>
      <c r="G2636" s="98" t="s">
        <v>9242</v>
      </c>
      <c r="H2636" s="98" t="s">
        <v>2524</v>
      </c>
      <c r="I2636" s="103">
        <v>8800000472024</v>
      </c>
      <c r="J2636" s="100">
        <v>45293</v>
      </c>
      <c r="K2636" s="82"/>
      <c r="L2636" s="135"/>
    </row>
    <row r="2637" spans="1:12" ht="15.75" customHeight="1">
      <c r="A2637" s="84">
        <v>2634</v>
      </c>
      <c r="B2637" s="85" t="s">
        <v>4909</v>
      </c>
      <c r="C2637" s="86" t="s">
        <v>8994</v>
      </c>
      <c r="D2637" s="87">
        <v>5322484802</v>
      </c>
      <c r="E2637" s="88"/>
      <c r="F2637" s="88"/>
      <c r="G2637" s="89" t="s">
        <v>8705</v>
      </c>
      <c r="H2637" s="89" t="s">
        <v>7210</v>
      </c>
      <c r="I2637" s="90">
        <v>8800061642023</v>
      </c>
      <c r="J2637" s="91">
        <v>45286</v>
      </c>
      <c r="K2637" s="92"/>
      <c r="L2637" s="134"/>
    </row>
    <row r="2638" spans="1:12" ht="15.75" customHeight="1">
      <c r="A2638" s="75">
        <v>2635</v>
      </c>
      <c r="B2638" s="94" t="s">
        <v>4909</v>
      </c>
      <c r="C2638" s="95" t="s">
        <v>9256</v>
      </c>
      <c r="D2638" s="96">
        <v>5310290300</v>
      </c>
      <c r="E2638" s="97"/>
      <c r="F2638" s="97"/>
      <c r="G2638" s="98" t="s">
        <v>9242</v>
      </c>
      <c r="H2638" s="98" t="s">
        <v>2524</v>
      </c>
      <c r="I2638" s="103">
        <v>8800000422024</v>
      </c>
      <c r="J2638" s="100">
        <v>45293</v>
      </c>
      <c r="K2638" s="82"/>
      <c r="L2638" s="135"/>
    </row>
    <row r="2639" spans="1:12" ht="15.75" customHeight="1">
      <c r="A2639" s="84">
        <v>2636</v>
      </c>
      <c r="B2639" s="85" t="s">
        <v>4909</v>
      </c>
      <c r="C2639" s="86" t="s">
        <v>9183</v>
      </c>
      <c r="D2639" s="87">
        <v>5322885704</v>
      </c>
      <c r="E2639" s="88"/>
      <c r="F2639" s="88"/>
      <c r="G2639" s="89" t="s">
        <v>9184</v>
      </c>
      <c r="H2639" s="89" t="s">
        <v>5650</v>
      </c>
      <c r="I2639" s="90">
        <v>8800062882023</v>
      </c>
      <c r="J2639" s="91">
        <v>45289</v>
      </c>
      <c r="K2639" s="92"/>
      <c r="L2639" s="134"/>
    </row>
    <row r="2640" spans="1:12" ht="15.75" customHeight="1">
      <c r="A2640" s="75">
        <v>2637</v>
      </c>
      <c r="B2640" s="94" t="s">
        <v>4909</v>
      </c>
      <c r="C2640" s="95" t="s">
        <v>9240</v>
      </c>
      <c r="D2640" s="96">
        <v>5310290300</v>
      </c>
      <c r="E2640" s="97"/>
      <c r="F2640" s="97"/>
      <c r="G2640" s="98" t="s">
        <v>9242</v>
      </c>
      <c r="H2640" s="98" t="s">
        <v>7210</v>
      </c>
      <c r="I2640" s="103">
        <v>8800000432024</v>
      </c>
      <c r="J2640" s="100">
        <v>45293</v>
      </c>
      <c r="K2640" s="82"/>
      <c r="L2640" s="135"/>
    </row>
    <row r="2641" spans="1:12" ht="15.75" customHeight="1">
      <c r="A2641" s="84">
        <v>2638</v>
      </c>
      <c r="B2641" s="85" t="s">
        <v>4909</v>
      </c>
      <c r="C2641" s="86" t="s">
        <v>9171</v>
      </c>
      <c r="D2641" s="87">
        <v>5323687401</v>
      </c>
      <c r="E2641" s="88"/>
      <c r="F2641" s="88"/>
      <c r="G2641" s="89" t="s">
        <v>9172</v>
      </c>
      <c r="H2641" s="89" t="s">
        <v>5650</v>
      </c>
      <c r="I2641" s="90">
        <v>8800063062023</v>
      </c>
      <c r="J2641" s="91">
        <v>45289</v>
      </c>
      <c r="K2641" s="92"/>
      <c r="L2641" s="134"/>
    </row>
    <row r="2642" spans="1:12" ht="15.75" customHeight="1">
      <c r="A2642" s="75">
        <v>2639</v>
      </c>
      <c r="B2642" s="94" t="s">
        <v>4909</v>
      </c>
      <c r="C2642" s="95" t="s">
        <v>8552</v>
      </c>
      <c r="D2642" s="96">
        <v>5325782600</v>
      </c>
      <c r="E2642" s="97"/>
      <c r="F2642" s="97"/>
      <c r="G2642" s="98" t="s">
        <v>8545</v>
      </c>
      <c r="H2642" s="98" t="s">
        <v>3776</v>
      </c>
      <c r="I2642" s="103">
        <v>8800055382023</v>
      </c>
      <c r="J2642" s="100">
        <v>45271</v>
      </c>
      <c r="K2642" s="82"/>
      <c r="L2642" s="135"/>
    </row>
    <row r="2643" spans="1:12" ht="15.75" customHeight="1">
      <c r="A2643" s="84">
        <v>2640</v>
      </c>
      <c r="B2643" s="85" t="s">
        <v>4909</v>
      </c>
      <c r="C2643" s="86" t="s">
        <v>8554</v>
      </c>
      <c r="D2643" s="87">
        <v>5325782600</v>
      </c>
      <c r="E2643" s="88"/>
      <c r="F2643" s="88"/>
      <c r="G2643" s="89" t="s">
        <v>8545</v>
      </c>
      <c r="H2643" s="89" t="s">
        <v>3776</v>
      </c>
      <c r="I2643" s="90">
        <v>8800055312023</v>
      </c>
      <c r="J2643" s="91">
        <v>45271</v>
      </c>
      <c r="K2643" s="92"/>
      <c r="L2643" s="134"/>
    </row>
    <row r="2644" spans="1:12" ht="15.75" customHeight="1">
      <c r="A2644" s="75">
        <v>2641</v>
      </c>
      <c r="B2644" s="94" t="s">
        <v>4909</v>
      </c>
      <c r="C2644" s="95" t="s">
        <v>8874</v>
      </c>
      <c r="D2644" s="96">
        <v>5322484802</v>
      </c>
      <c r="E2644" s="97"/>
      <c r="F2644" s="97"/>
      <c r="G2644" s="98" t="s">
        <v>8705</v>
      </c>
      <c r="H2644" s="98" t="s">
        <v>7210</v>
      </c>
      <c r="I2644" s="103">
        <v>8800060472023</v>
      </c>
      <c r="J2644" s="100">
        <v>45282</v>
      </c>
      <c r="K2644" s="82"/>
      <c r="L2644" s="135"/>
    </row>
    <row r="2645" spans="1:12" ht="15.75" customHeight="1">
      <c r="A2645" s="84">
        <v>2642</v>
      </c>
      <c r="B2645" s="85" t="s">
        <v>4909</v>
      </c>
      <c r="C2645" s="86" t="s">
        <v>8930</v>
      </c>
      <c r="D2645" s="87">
        <v>5322484802</v>
      </c>
      <c r="E2645" s="88"/>
      <c r="F2645" s="88"/>
      <c r="G2645" s="89" t="s">
        <v>8705</v>
      </c>
      <c r="H2645" s="89" t="s">
        <v>7210</v>
      </c>
      <c r="I2645" s="90">
        <v>8800060682023</v>
      </c>
      <c r="J2645" s="91">
        <v>45285</v>
      </c>
      <c r="K2645" s="92"/>
      <c r="L2645" s="134"/>
    </row>
    <row r="2646" spans="1:12" ht="15.75" customHeight="1">
      <c r="A2646" s="75">
        <v>2643</v>
      </c>
      <c r="B2646" s="94" t="s">
        <v>4909</v>
      </c>
      <c r="C2646" s="95" t="s">
        <v>9263</v>
      </c>
      <c r="D2646" s="96">
        <v>5324081300</v>
      </c>
      <c r="E2646" s="97"/>
      <c r="F2646" s="97"/>
      <c r="G2646" s="98" t="s">
        <v>8069</v>
      </c>
      <c r="H2646" s="98" t="s">
        <v>3263</v>
      </c>
      <c r="I2646" s="103">
        <v>8800000662024</v>
      </c>
      <c r="J2646" s="100">
        <v>45294</v>
      </c>
      <c r="K2646" s="82"/>
      <c r="L2646" s="135"/>
    </row>
    <row r="2647" spans="1:12" ht="15.75" customHeight="1">
      <c r="A2647" s="84">
        <v>2644</v>
      </c>
      <c r="B2647" s="85" t="s">
        <v>4909</v>
      </c>
      <c r="C2647" s="86" t="s">
        <v>8484</v>
      </c>
      <c r="D2647" s="87">
        <v>5322681904</v>
      </c>
      <c r="E2647" s="88"/>
      <c r="F2647" s="88"/>
      <c r="G2647" s="89" t="s">
        <v>8182</v>
      </c>
      <c r="H2647" s="89" t="s">
        <v>2528</v>
      </c>
      <c r="I2647" s="90">
        <v>8800053582023</v>
      </c>
      <c r="J2647" s="91">
        <v>45265</v>
      </c>
      <c r="K2647" s="92"/>
      <c r="L2647" s="134"/>
    </row>
    <row r="2648" spans="1:12" ht="15.75" customHeight="1">
      <c r="A2648" s="75">
        <v>2645</v>
      </c>
      <c r="B2648" s="94" t="s">
        <v>4909</v>
      </c>
      <c r="C2648" s="95" t="s">
        <v>8379</v>
      </c>
      <c r="D2648" s="96">
        <v>5324884400</v>
      </c>
      <c r="E2648" s="97"/>
      <c r="F2648" s="97"/>
      <c r="G2648" s="98" t="s">
        <v>7853</v>
      </c>
      <c r="H2648" s="98" t="s">
        <v>5650</v>
      </c>
      <c r="I2648" s="103">
        <v>8800052062023</v>
      </c>
      <c r="J2648" s="100">
        <v>45260</v>
      </c>
      <c r="K2648" s="82"/>
      <c r="L2648" s="135"/>
    </row>
    <row r="2649" spans="1:12" ht="15.75" customHeight="1">
      <c r="A2649" s="84">
        <v>2646</v>
      </c>
      <c r="B2649" s="85" t="s">
        <v>4909</v>
      </c>
      <c r="C2649" s="86" t="s">
        <v>8867</v>
      </c>
      <c r="D2649" s="87">
        <v>5322485600</v>
      </c>
      <c r="E2649" s="88"/>
      <c r="F2649" s="88"/>
      <c r="G2649" s="89" t="s">
        <v>7209</v>
      </c>
      <c r="H2649" s="89" t="s">
        <v>7210</v>
      </c>
      <c r="I2649" s="90">
        <v>8800060422023</v>
      </c>
      <c r="J2649" s="91">
        <v>45282</v>
      </c>
      <c r="K2649" s="92"/>
      <c r="L2649" s="134"/>
    </row>
    <row r="2650" spans="1:12" ht="15.75" customHeight="1">
      <c r="A2650" s="75">
        <v>2647</v>
      </c>
      <c r="B2650" s="94" t="s">
        <v>4909</v>
      </c>
      <c r="C2650" s="95" t="s">
        <v>8567</v>
      </c>
      <c r="D2650" s="96">
        <v>5320486201</v>
      </c>
      <c r="E2650" s="97"/>
      <c r="F2650" s="97"/>
      <c r="G2650" s="98" t="s">
        <v>8337</v>
      </c>
      <c r="H2650" s="98" t="s">
        <v>2528</v>
      </c>
      <c r="I2650" s="103">
        <v>8800055732023</v>
      </c>
      <c r="J2650" s="100">
        <v>45272</v>
      </c>
      <c r="K2650" s="82"/>
      <c r="L2650" s="135"/>
    </row>
    <row r="2651" spans="1:12" ht="15.75" customHeight="1">
      <c r="A2651" s="84">
        <v>2648</v>
      </c>
      <c r="B2651" s="85" t="s">
        <v>4909</v>
      </c>
      <c r="C2651" s="86" t="s">
        <v>8378</v>
      </c>
      <c r="D2651" s="87">
        <v>5322686601</v>
      </c>
      <c r="E2651" s="88"/>
      <c r="F2651" s="88"/>
      <c r="G2651" s="89" t="s">
        <v>8182</v>
      </c>
      <c r="H2651" s="89" t="s">
        <v>2528</v>
      </c>
      <c r="I2651" s="90">
        <v>8800052372023</v>
      </c>
      <c r="J2651" s="91">
        <v>45260</v>
      </c>
      <c r="K2651" s="92"/>
      <c r="L2651" s="134"/>
    </row>
    <row r="2652" spans="1:12" ht="15.75" customHeight="1">
      <c r="A2652" s="75">
        <v>2649</v>
      </c>
      <c r="B2652" s="94" t="s">
        <v>4909</v>
      </c>
      <c r="C2652" s="95" t="s">
        <v>8481</v>
      </c>
      <c r="D2652" s="96">
        <v>5322682801</v>
      </c>
      <c r="E2652" s="97"/>
      <c r="F2652" s="97"/>
      <c r="G2652" s="98" t="s">
        <v>8182</v>
      </c>
      <c r="H2652" s="98" t="s">
        <v>2528</v>
      </c>
      <c r="I2652" s="103">
        <v>8800053542023</v>
      </c>
      <c r="J2652" s="100">
        <v>45265</v>
      </c>
      <c r="K2652" s="82"/>
      <c r="L2652" s="135"/>
    </row>
    <row r="2653" spans="1:12" ht="15.75" customHeight="1">
      <c r="A2653" s="84">
        <v>2650</v>
      </c>
      <c r="B2653" s="85" t="s">
        <v>4909</v>
      </c>
      <c r="C2653" s="86" t="s">
        <v>9156</v>
      </c>
      <c r="D2653" s="87">
        <v>5322084900</v>
      </c>
      <c r="E2653" s="88"/>
      <c r="F2653" s="88"/>
      <c r="G2653" s="89" t="s">
        <v>9153</v>
      </c>
      <c r="H2653" s="89" t="s">
        <v>2524</v>
      </c>
      <c r="I2653" s="90">
        <v>8800063362023</v>
      </c>
      <c r="J2653" s="91">
        <v>45289</v>
      </c>
      <c r="K2653" s="92"/>
      <c r="L2653" s="134"/>
    </row>
    <row r="2654" spans="1:12" ht="15.75" customHeight="1">
      <c r="A2654" s="75">
        <v>2651</v>
      </c>
      <c r="B2654" s="94" t="s">
        <v>4909</v>
      </c>
      <c r="C2654" s="95" t="s">
        <v>8947</v>
      </c>
      <c r="D2654" s="96">
        <v>5322484802</v>
      </c>
      <c r="E2654" s="97"/>
      <c r="F2654" s="97"/>
      <c r="G2654" s="98" t="s">
        <v>8705</v>
      </c>
      <c r="H2654" s="98" t="s">
        <v>7210</v>
      </c>
      <c r="I2654" s="103">
        <v>8800061092023</v>
      </c>
      <c r="J2654" s="100">
        <v>45285</v>
      </c>
      <c r="K2654" s="82"/>
      <c r="L2654" s="135"/>
    </row>
    <row r="2655" spans="1:12" ht="15.75" customHeight="1">
      <c r="A2655" s="84">
        <v>2652</v>
      </c>
      <c r="B2655" s="85" t="s">
        <v>4909</v>
      </c>
      <c r="C2655" s="86" t="s">
        <v>8868</v>
      </c>
      <c r="D2655" s="87">
        <v>5322484802</v>
      </c>
      <c r="E2655" s="88"/>
      <c r="F2655" s="88"/>
      <c r="G2655" s="89" t="s">
        <v>8705</v>
      </c>
      <c r="H2655" s="89" t="s">
        <v>7210</v>
      </c>
      <c r="I2655" s="90">
        <v>8800060432023</v>
      </c>
      <c r="J2655" s="91">
        <v>45282</v>
      </c>
      <c r="K2655" s="92"/>
      <c r="L2655" s="134"/>
    </row>
    <row r="2656" spans="1:12" ht="15.75" customHeight="1">
      <c r="A2656" s="75">
        <v>2653</v>
      </c>
      <c r="B2656" s="94" t="s">
        <v>4909</v>
      </c>
      <c r="C2656" s="95" t="s">
        <v>8999</v>
      </c>
      <c r="D2656" s="96">
        <v>5322484802</v>
      </c>
      <c r="E2656" s="97"/>
      <c r="F2656" s="97"/>
      <c r="G2656" s="98" t="s">
        <v>8705</v>
      </c>
      <c r="H2656" s="98" t="s">
        <v>7210</v>
      </c>
      <c r="I2656" s="103">
        <v>8800061692023</v>
      </c>
      <c r="J2656" s="100">
        <v>45286</v>
      </c>
      <c r="K2656" s="82"/>
      <c r="L2656" s="135"/>
    </row>
    <row r="2657" spans="1:12" ht="15.75" customHeight="1">
      <c r="A2657" s="84">
        <v>2654</v>
      </c>
      <c r="B2657" s="85" t="s">
        <v>4909</v>
      </c>
      <c r="C2657" s="86" t="s">
        <v>9177</v>
      </c>
      <c r="D2657" s="87">
        <v>5323687404</v>
      </c>
      <c r="E2657" s="88"/>
      <c r="F2657" s="88"/>
      <c r="G2657" s="89" t="s">
        <v>9178</v>
      </c>
      <c r="H2657" s="89" t="s">
        <v>5650</v>
      </c>
      <c r="I2657" s="90">
        <v>8800063072023</v>
      </c>
      <c r="J2657" s="91">
        <v>45289</v>
      </c>
      <c r="K2657" s="92"/>
      <c r="L2657" s="134"/>
    </row>
    <row r="2658" spans="1:12" ht="15.75" customHeight="1">
      <c r="A2658" s="75">
        <v>2655</v>
      </c>
      <c r="B2658" s="94" t="s">
        <v>4909</v>
      </c>
      <c r="C2658" s="95" t="s">
        <v>8989</v>
      </c>
      <c r="D2658" s="96">
        <v>5322484802</v>
      </c>
      <c r="E2658" s="97"/>
      <c r="F2658" s="97"/>
      <c r="G2658" s="98" t="s">
        <v>8705</v>
      </c>
      <c r="H2658" s="98" t="s">
        <v>7210</v>
      </c>
      <c r="I2658" s="103">
        <v>8800061582023</v>
      </c>
      <c r="J2658" s="100">
        <v>45286</v>
      </c>
      <c r="K2658" s="82"/>
      <c r="L2658" s="135"/>
    </row>
    <row r="2659" spans="1:12" ht="15.75" customHeight="1">
      <c r="A2659" s="84">
        <v>2656</v>
      </c>
      <c r="B2659" s="85" t="s">
        <v>4909</v>
      </c>
      <c r="C2659" s="86" t="s">
        <v>9169</v>
      </c>
      <c r="D2659" s="87">
        <v>5322881803</v>
      </c>
      <c r="E2659" s="88"/>
      <c r="F2659" s="88"/>
      <c r="G2659" s="89" t="s">
        <v>9170</v>
      </c>
      <c r="H2659" s="89" t="s">
        <v>5650</v>
      </c>
      <c r="I2659" s="90">
        <v>8800062792023</v>
      </c>
      <c r="J2659" s="91">
        <v>45289</v>
      </c>
      <c r="K2659" s="92"/>
      <c r="L2659" s="134"/>
    </row>
    <row r="2660" spans="1:12" ht="15.75" customHeight="1">
      <c r="A2660" s="75">
        <v>2657</v>
      </c>
      <c r="B2660" s="94" t="s">
        <v>4909</v>
      </c>
      <c r="C2660" s="95" t="s">
        <v>8634</v>
      </c>
      <c r="D2660" s="96">
        <v>5323200000</v>
      </c>
      <c r="E2660" s="97"/>
      <c r="F2660" s="97"/>
      <c r="G2660" s="98" t="s">
        <v>7242</v>
      </c>
      <c r="H2660" s="98" t="s">
        <v>3776</v>
      </c>
      <c r="I2660" s="103">
        <v>8800056812023</v>
      </c>
      <c r="J2660" s="100">
        <v>45275</v>
      </c>
      <c r="K2660" s="82"/>
      <c r="L2660" s="135"/>
    </row>
    <row r="2661" spans="1:12" ht="15.75" customHeight="1">
      <c r="A2661" s="84">
        <v>2658</v>
      </c>
      <c r="B2661" s="85" t="s">
        <v>4909</v>
      </c>
      <c r="C2661" s="86" t="s">
        <v>9254</v>
      </c>
      <c r="D2661" s="87">
        <v>5322480700</v>
      </c>
      <c r="E2661" s="88"/>
      <c r="F2661" s="88"/>
      <c r="G2661" s="89" t="s">
        <v>9249</v>
      </c>
      <c r="H2661" s="89" t="s">
        <v>2524</v>
      </c>
      <c r="I2661" s="90">
        <v>8800000402024</v>
      </c>
      <c r="J2661" s="91">
        <v>45293</v>
      </c>
      <c r="K2661" s="92"/>
      <c r="L2661" s="134"/>
    </row>
    <row r="2662" spans="1:12" ht="15.75" customHeight="1">
      <c r="A2662" s="75">
        <v>2659</v>
      </c>
      <c r="B2662" s="94" t="s">
        <v>4909</v>
      </c>
      <c r="C2662" s="95" t="s">
        <v>9265</v>
      </c>
      <c r="D2662" s="96">
        <v>5324081300</v>
      </c>
      <c r="E2662" s="97"/>
      <c r="F2662" s="97"/>
      <c r="G2662" s="98" t="s">
        <v>8069</v>
      </c>
      <c r="H2662" s="98" t="s">
        <v>3263</v>
      </c>
      <c r="I2662" s="103">
        <v>8800000672024</v>
      </c>
      <c r="J2662" s="100">
        <v>45294</v>
      </c>
      <c r="K2662" s="82"/>
      <c r="L2662" s="135"/>
    </row>
    <row r="2663" spans="1:12" ht="15.75" customHeight="1">
      <c r="A2663" s="84">
        <v>2660</v>
      </c>
      <c r="B2663" s="85" t="s">
        <v>4909</v>
      </c>
      <c r="C2663" s="86" t="s">
        <v>8626</v>
      </c>
      <c r="D2663" s="87">
        <v>5323200000</v>
      </c>
      <c r="E2663" s="88"/>
      <c r="F2663" s="88"/>
      <c r="G2663" s="89" t="s">
        <v>7242</v>
      </c>
      <c r="H2663" s="89" t="s">
        <v>3776</v>
      </c>
      <c r="I2663" s="90">
        <v>8800056742023</v>
      </c>
      <c r="J2663" s="91">
        <v>45274</v>
      </c>
      <c r="K2663" s="92"/>
      <c r="L2663" s="134"/>
    </row>
    <row r="2664" spans="1:12" ht="15.75" customHeight="1">
      <c r="A2664" s="75">
        <v>2661</v>
      </c>
      <c r="B2664" s="94" t="s">
        <v>4909</v>
      </c>
      <c r="C2664" s="95" t="s">
        <v>9193</v>
      </c>
      <c r="D2664" s="96">
        <v>5322880702</v>
      </c>
      <c r="E2664" s="97"/>
      <c r="F2664" s="97"/>
      <c r="G2664" s="98" t="s">
        <v>9194</v>
      </c>
      <c r="H2664" s="98" t="s">
        <v>5650</v>
      </c>
      <c r="I2664" s="103">
        <v>8800063022023</v>
      </c>
      <c r="J2664" s="100">
        <v>45289</v>
      </c>
      <c r="K2664" s="82"/>
      <c r="L2664" s="135"/>
    </row>
    <row r="2665" spans="1:12" ht="15.75" customHeight="1">
      <c r="A2665" s="84">
        <v>2662</v>
      </c>
      <c r="B2665" s="85" t="s">
        <v>4909</v>
      </c>
      <c r="C2665" s="86" t="s">
        <v>8338</v>
      </c>
      <c r="D2665" s="87">
        <v>5322686602</v>
      </c>
      <c r="E2665" s="88"/>
      <c r="F2665" s="88"/>
      <c r="G2665" s="89" t="s">
        <v>8182</v>
      </c>
      <c r="H2665" s="89" t="s">
        <v>2528</v>
      </c>
      <c r="I2665" s="90">
        <v>8800051442023</v>
      </c>
      <c r="J2665" s="91">
        <v>45258</v>
      </c>
      <c r="K2665" s="92"/>
      <c r="L2665" s="134"/>
    </row>
    <row r="2666" spans="1:12" ht="15.75" customHeight="1">
      <c r="A2666" s="75">
        <v>2663</v>
      </c>
      <c r="B2666" s="94" t="s">
        <v>4909</v>
      </c>
      <c r="C2666" s="95" t="s">
        <v>8551</v>
      </c>
      <c r="D2666" s="96">
        <v>5325782600</v>
      </c>
      <c r="E2666" s="97"/>
      <c r="F2666" s="97"/>
      <c r="G2666" s="98" t="s">
        <v>8545</v>
      </c>
      <c r="H2666" s="98" t="s">
        <v>3776</v>
      </c>
      <c r="I2666" s="103">
        <v>8800055372023</v>
      </c>
      <c r="J2666" s="100">
        <v>45271</v>
      </c>
      <c r="K2666" s="82"/>
      <c r="L2666" s="135"/>
    </row>
    <row r="2667" spans="1:12" ht="15.75" customHeight="1">
      <c r="A2667" s="84">
        <v>2664</v>
      </c>
      <c r="B2667" s="85" t="s">
        <v>4909</v>
      </c>
      <c r="C2667" s="86" t="s">
        <v>8346</v>
      </c>
      <c r="D2667" s="87">
        <v>5320480502</v>
      </c>
      <c r="E2667" s="88"/>
      <c r="F2667" s="88"/>
      <c r="G2667" s="89" t="s">
        <v>8337</v>
      </c>
      <c r="H2667" s="89" t="s">
        <v>2528</v>
      </c>
      <c r="I2667" s="90">
        <v>8800051712023</v>
      </c>
      <c r="J2667" s="91">
        <v>45259</v>
      </c>
      <c r="K2667" s="92"/>
      <c r="L2667" s="134"/>
    </row>
    <row r="2668" spans="1:12" ht="15.75" customHeight="1">
      <c r="A2668" s="75">
        <v>2665</v>
      </c>
      <c r="B2668" s="94" t="s">
        <v>4909</v>
      </c>
      <c r="C2668" s="95" t="s">
        <v>8633</v>
      </c>
      <c r="D2668" s="96">
        <v>5323200000</v>
      </c>
      <c r="E2668" s="97"/>
      <c r="F2668" s="97"/>
      <c r="G2668" s="98" t="s">
        <v>7242</v>
      </c>
      <c r="H2668" s="98" t="s">
        <v>3776</v>
      </c>
      <c r="I2668" s="103">
        <v>8800056792023</v>
      </c>
      <c r="J2668" s="100">
        <v>45275</v>
      </c>
      <c r="K2668" s="82"/>
      <c r="L2668" s="135"/>
    </row>
    <row r="2669" spans="1:12" ht="15.75" customHeight="1">
      <c r="A2669" s="84">
        <v>2666</v>
      </c>
      <c r="B2669" s="85" t="s">
        <v>4909</v>
      </c>
      <c r="C2669" s="86" t="s">
        <v>8871</v>
      </c>
      <c r="D2669" s="87">
        <v>5322484802</v>
      </c>
      <c r="E2669" s="88"/>
      <c r="F2669" s="88"/>
      <c r="G2669" s="89" t="s">
        <v>8705</v>
      </c>
      <c r="H2669" s="89" t="s">
        <v>7210</v>
      </c>
      <c r="I2669" s="90">
        <v>8800060442023</v>
      </c>
      <c r="J2669" s="91">
        <v>45282</v>
      </c>
      <c r="K2669" s="92"/>
      <c r="L2669" s="134"/>
    </row>
    <row r="2670" spans="1:12" ht="15.75" customHeight="1">
      <c r="A2670" s="75">
        <v>2667</v>
      </c>
      <c r="B2670" s="94" t="s">
        <v>4909</v>
      </c>
      <c r="C2670" s="95" t="s">
        <v>8873</v>
      </c>
      <c r="D2670" s="96">
        <v>5322484802</v>
      </c>
      <c r="E2670" s="97"/>
      <c r="F2670" s="97"/>
      <c r="G2670" s="98" t="s">
        <v>8705</v>
      </c>
      <c r="H2670" s="98" t="s">
        <v>7210</v>
      </c>
      <c r="I2670" s="103">
        <v>8800060462023</v>
      </c>
      <c r="J2670" s="100">
        <v>45282</v>
      </c>
      <c r="K2670" s="82"/>
      <c r="L2670" s="135"/>
    </row>
    <row r="2671" spans="1:12" ht="15.75" customHeight="1">
      <c r="A2671" s="84">
        <v>2668</v>
      </c>
      <c r="B2671" s="85" t="s">
        <v>4909</v>
      </c>
      <c r="C2671" s="86" t="s">
        <v>8870</v>
      </c>
      <c r="D2671" s="87">
        <v>5321384801</v>
      </c>
      <c r="E2671" s="88"/>
      <c r="F2671" s="88"/>
      <c r="G2671" s="89" t="s">
        <v>4041</v>
      </c>
      <c r="H2671" s="89" t="s">
        <v>3263</v>
      </c>
      <c r="I2671" s="90">
        <v>8800060152023</v>
      </c>
      <c r="J2671" s="91">
        <v>45282</v>
      </c>
      <c r="K2671" s="92"/>
      <c r="L2671" s="134"/>
    </row>
    <row r="2672" spans="1:12" ht="15.75" customHeight="1">
      <c r="A2672" s="75">
        <v>2669</v>
      </c>
      <c r="B2672" s="94" t="s">
        <v>4909</v>
      </c>
      <c r="C2672" s="95" t="s">
        <v>9147</v>
      </c>
      <c r="D2672" s="96">
        <v>5323687402</v>
      </c>
      <c r="E2672" s="97"/>
      <c r="F2672" s="97"/>
      <c r="G2672" s="98" t="s">
        <v>9148</v>
      </c>
      <c r="H2672" s="98" t="s">
        <v>5650</v>
      </c>
      <c r="I2672" s="103">
        <v>8800063122023</v>
      </c>
      <c r="J2672" s="100">
        <v>45289</v>
      </c>
      <c r="K2672" s="82"/>
      <c r="L2672" s="135"/>
    </row>
    <row r="2673" spans="1:12" ht="15.75" customHeight="1">
      <c r="A2673" s="84">
        <v>2670</v>
      </c>
      <c r="B2673" s="85" t="s">
        <v>4909</v>
      </c>
      <c r="C2673" s="86" t="s">
        <v>9002</v>
      </c>
      <c r="D2673" s="87">
        <v>5322484802</v>
      </c>
      <c r="E2673" s="88"/>
      <c r="F2673" s="88"/>
      <c r="G2673" s="89" t="s">
        <v>8705</v>
      </c>
      <c r="H2673" s="89" t="s">
        <v>7210</v>
      </c>
      <c r="I2673" s="90">
        <v>8800061722023</v>
      </c>
      <c r="J2673" s="91">
        <v>45286</v>
      </c>
      <c r="K2673" s="92"/>
      <c r="L2673" s="134"/>
    </row>
    <row r="2674" spans="1:12" ht="15.75" customHeight="1">
      <c r="A2674" s="75">
        <v>2671</v>
      </c>
      <c r="B2674" s="94" t="s">
        <v>4909</v>
      </c>
      <c r="C2674" s="95" t="s">
        <v>8547</v>
      </c>
      <c r="D2674" s="96">
        <v>5323287200</v>
      </c>
      <c r="E2674" s="97"/>
      <c r="F2674" s="97"/>
      <c r="G2674" s="98" t="s">
        <v>8545</v>
      </c>
      <c r="H2674" s="98" t="s">
        <v>3776</v>
      </c>
      <c r="I2674" s="103">
        <v>8800055262023</v>
      </c>
      <c r="J2674" s="100">
        <v>45271</v>
      </c>
      <c r="K2674" s="82"/>
      <c r="L2674" s="135"/>
    </row>
    <row r="2675" spans="1:12" ht="15.75" customHeight="1">
      <c r="A2675" s="84">
        <v>2672</v>
      </c>
      <c r="B2675" s="85" t="s">
        <v>4909</v>
      </c>
      <c r="C2675" s="86" t="s">
        <v>8990</v>
      </c>
      <c r="D2675" s="87">
        <v>5322484802</v>
      </c>
      <c r="E2675" s="88"/>
      <c r="F2675" s="88"/>
      <c r="G2675" s="89" t="s">
        <v>8705</v>
      </c>
      <c r="H2675" s="89" t="s">
        <v>7210</v>
      </c>
      <c r="I2675" s="90">
        <v>8800061592023</v>
      </c>
      <c r="J2675" s="91">
        <v>45286</v>
      </c>
      <c r="K2675" s="92"/>
      <c r="L2675" s="134"/>
    </row>
    <row r="2676" spans="1:12" ht="15.75" customHeight="1">
      <c r="A2676" s="75">
        <v>2673</v>
      </c>
      <c r="B2676" s="94" t="s">
        <v>4909</v>
      </c>
      <c r="C2676" s="95" t="s">
        <v>8992</v>
      </c>
      <c r="D2676" s="96">
        <v>5322484802</v>
      </c>
      <c r="E2676" s="97"/>
      <c r="F2676" s="97"/>
      <c r="G2676" s="98" t="s">
        <v>8705</v>
      </c>
      <c r="H2676" s="98" t="s">
        <v>7210</v>
      </c>
      <c r="I2676" s="103">
        <v>8800061612023</v>
      </c>
      <c r="J2676" s="100">
        <v>45286</v>
      </c>
      <c r="K2676" s="82"/>
      <c r="L2676" s="135"/>
    </row>
    <row r="2677" spans="1:12" ht="15.75" customHeight="1">
      <c r="A2677" s="84">
        <v>2674</v>
      </c>
      <c r="B2677" s="85" t="s">
        <v>4909</v>
      </c>
      <c r="C2677" s="86" t="s">
        <v>9003</v>
      </c>
      <c r="D2677" s="87">
        <v>5322484802</v>
      </c>
      <c r="E2677" s="88"/>
      <c r="F2677" s="88"/>
      <c r="G2677" s="89" t="s">
        <v>8705</v>
      </c>
      <c r="H2677" s="89" t="s">
        <v>7210</v>
      </c>
      <c r="I2677" s="90">
        <v>8800061732023</v>
      </c>
      <c r="J2677" s="91">
        <v>45286</v>
      </c>
      <c r="K2677" s="92"/>
      <c r="L2677" s="134"/>
    </row>
    <row r="2678" spans="1:12" ht="15.75" customHeight="1">
      <c r="A2678" s="75">
        <v>2675</v>
      </c>
      <c r="B2678" s="94" t="s">
        <v>4909</v>
      </c>
      <c r="C2678" s="95" t="s">
        <v>8991</v>
      </c>
      <c r="D2678" s="96">
        <v>5322484802</v>
      </c>
      <c r="E2678" s="97"/>
      <c r="F2678" s="97"/>
      <c r="G2678" s="98" t="s">
        <v>8705</v>
      </c>
      <c r="H2678" s="98" t="s">
        <v>7210</v>
      </c>
      <c r="I2678" s="103">
        <v>8800061602023</v>
      </c>
      <c r="J2678" s="100">
        <v>45286</v>
      </c>
      <c r="K2678" s="82"/>
      <c r="L2678" s="135"/>
    </row>
    <row r="2679" spans="1:12" ht="15.75" customHeight="1">
      <c r="A2679" s="84">
        <v>2676</v>
      </c>
      <c r="B2679" s="85" t="s">
        <v>4909</v>
      </c>
      <c r="C2679" s="86" t="s">
        <v>9005</v>
      </c>
      <c r="D2679" s="87">
        <v>5322484802</v>
      </c>
      <c r="E2679" s="88"/>
      <c r="F2679" s="88"/>
      <c r="G2679" s="89" t="s">
        <v>8705</v>
      </c>
      <c r="H2679" s="89" t="s">
        <v>7210</v>
      </c>
      <c r="I2679" s="90">
        <v>8800061752023</v>
      </c>
      <c r="J2679" s="91">
        <v>45286</v>
      </c>
      <c r="K2679" s="92"/>
      <c r="L2679" s="134"/>
    </row>
    <row r="2680" spans="1:12" ht="15.75" customHeight="1">
      <c r="A2680" s="75">
        <v>2677</v>
      </c>
      <c r="B2680" s="94" t="s">
        <v>4909</v>
      </c>
      <c r="C2680" s="95" t="s">
        <v>9173</v>
      </c>
      <c r="D2680" s="96">
        <v>5322885702</v>
      </c>
      <c r="E2680" s="97"/>
      <c r="F2680" s="97"/>
      <c r="G2680" s="98" t="s">
        <v>9174</v>
      </c>
      <c r="H2680" s="98" t="s">
        <v>5650</v>
      </c>
      <c r="I2680" s="103">
        <v>8800062832023</v>
      </c>
      <c r="J2680" s="100">
        <v>45289</v>
      </c>
      <c r="K2680" s="82"/>
      <c r="L2680" s="135"/>
    </row>
    <row r="2681" spans="1:12" ht="15.75" customHeight="1">
      <c r="A2681" s="84">
        <v>2678</v>
      </c>
      <c r="B2681" s="85" t="s">
        <v>4909</v>
      </c>
      <c r="C2681" s="86" t="s">
        <v>9248</v>
      </c>
      <c r="D2681" s="87">
        <v>5322480700</v>
      </c>
      <c r="E2681" s="88"/>
      <c r="F2681" s="88"/>
      <c r="G2681" s="89" t="s">
        <v>9249</v>
      </c>
      <c r="H2681" s="89" t="s">
        <v>2524</v>
      </c>
      <c r="I2681" s="90">
        <v>8800000352024</v>
      </c>
      <c r="J2681" s="91">
        <v>45293</v>
      </c>
      <c r="K2681" s="92"/>
      <c r="L2681" s="134"/>
    </row>
    <row r="2682" spans="1:12" ht="15.75" customHeight="1">
      <c r="A2682" s="75">
        <v>2679</v>
      </c>
      <c r="B2682" s="94" t="s">
        <v>4909</v>
      </c>
      <c r="C2682" s="95" t="s">
        <v>8934</v>
      </c>
      <c r="D2682" s="96">
        <v>5322484802</v>
      </c>
      <c r="E2682" s="97"/>
      <c r="F2682" s="97"/>
      <c r="G2682" s="98" t="s">
        <v>8705</v>
      </c>
      <c r="H2682" s="98" t="s">
        <v>7210</v>
      </c>
      <c r="I2682" s="103">
        <v>8800060732023</v>
      </c>
      <c r="J2682" s="100">
        <v>45285</v>
      </c>
      <c r="K2682" s="82"/>
      <c r="L2682" s="135"/>
    </row>
    <row r="2683" spans="1:12" ht="15.75" customHeight="1">
      <c r="A2683" s="84">
        <v>2680</v>
      </c>
      <c r="B2683" s="85" t="s">
        <v>4909</v>
      </c>
      <c r="C2683" s="86" t="s">
        <v>9000</v>
      </c>
      <c r="D2683" s="87">
        <v>5322484802</v>
      </c>
      <c r="E2683" s="88"/>
      <c r="F2683" s="88"/>
      <c r="G2683" s="89" t="s">
        <v>8705</v>
      </c>
      <c r="H2683" s="89" t="s">
        <v>7210</v>
      </c>
      <c r="I2683" s="90">
        <v>8800061702023</v>
      </c>
      <c r="J2683" s="91">
        <v>45286</v>
      </c>
      <c r="K2683" s="92"/>
      <c r="L2683" s="134"/>
    </row>
    <row r="2684" spans="1:12" ht="15.75" customHeight="1">
      <c r="A2684" s="75">
        <v>2681</v>
      </c>
      <c r="B2684" s="94" t="s">
        <v>4909</v>
      </c>
      <c r="C2684" s="95" t="s">
        <v>8625</v>
      </c>
      <c r="D2684" s="96">
        <v>5323200000</v>
      </c>
      <c r="E2684" s="97"/>
      <c r="F2684" s="97"/>
      <c r="G2684" s="98" t="s">
        <v>7242</v>
      </c>
      <c r="H2684" s="98" t="s">
        <v>3776</v>
      </c>
      <c r="I2684" s="103">
        <v>8800056752023</v>
      </c>
      <c r="J2684" s="100">
        <v>45274</v>
      </c>
      <c r="K2684" s="82"/>
      <c r="L2684" s="135"/>
    </row>
    <row r="2685" spans="1:12" ht="15.75" customHeight="1">
      <c r="A2685" s="84">
        <v>2682</v>
      </c>
      <c r="B2685" s="85" t="s">
        <v>4909</v>
      </c>
      <c r="C2685" s="86" t="s">
        <v>9158</v>
      </c>
      <c r="D2685" s="87">
        <v>5322084900</v>
      </c>
      <c r="E2685" s="88"/>
      <c r="F2685" s="88"/>
      <c r="G2685" s="89" t="s">
        <v>9153</v>
      </c>
      <c r="H2685" s="89" t="s">
        <v>7210</v>
      </c>
      <c r="I2685" s="90">
        <v>8800063382023</v>
      </c>
      <c r="J2685" s="91">
        <v>45289</v>
      </c>
      <c r="K2685" s="92"/>
      <c r="L2685" s="134"/>
    </row>
    <row r="2686" spans="1:12" ht="15.75" customHeight="1">
      <c r="A2686" s="75">
        <v>2683</v>
      </c>
      <c r="B2686" s="94" t="s">
        <v>4909</v>
      </c>
      <c r="C2686" s="95" t="s">
        <v>9232</v>
      </c>
      <c r="D2686" s="96">
        <v>5320200000</v>
      </c>
      <c r="E2686" s="97"/>
      <c r="F2686" s="97"/>
      <c r="G2686" s="98" t="s">
        <v>6322</v>
      </c>
      <c r="H2686" s="98" t="s">
        <v>3776</v>
      </c>
      <c r="I2686" s="103">
        <v>8800000012024</v>
      </c>
      <c r="J2686" s="100">
        <v>45292</v>
      </c>
      <c r="K2686" s="82"/>
      <c r="L2686" s="135"/>
    </row>
    <row r="2687" spans="1:12" ht="15.75" customHeight="1">
      <c r="A2687" s="84">
        <v>2684</v>
      </c>
      <c r="B2687" s="85" t="s">
        <v>4909</v>
      </c>
      <c r="C2687" s="86" t="s">
        <v>9155</v>
      </c>
      <c r="D2687" s="87">
        <v>5322084900</v>
      </c>
      <c r="E2687" s="88"/>
      <c r="F2687" s="88"/>
      <c r="G2687" s="89" t="s">
        <v>9153</v>
      </c>
      <c r="H2687" s="89" t="s">
        <v>2524</v>
      </c>
      <c r="I2687" s="90">
        <v>8800063352023</v>
      </c>
      <c r="J2687" s="91">
        <v>45289</v>
      </c>
      <c r="K2687" s="92"/>
      <c r="L2687" s="134"/>
    </row>
    <row r="2688" spans="1:12" ht="15.75" customHeight="1">
      <c r="A2688" s="75">
        <v>2685</v>
      </c>
      <c r="B2688" s="94" t="s">
        <v>4909</v>
      </c>
      <c r="C2688" s="95" t="s">
        <v>9191</v>
      </c>
      <c r="D2688" s="96">
        <v>5322887004</v>
      </c>
      <c r="E2688" s="97"/>
      <c r="F2688" s="97"/>
      <c r="G2688" s="98" t="s">
        <v>9192</v>
      </c>
      <c r="H2688" s="98" t="s">
        <v>5650</v>
      </c>
      <c r="I2688" s="103">
        <v>8800062932023</v>
      </c>
      <c r="J2688" s="100">
        <v>45289</v>
      </c>
      <c r="K2688" s="82"/>
      <c r="L2688" s="135"/>
    </row>
    <row r="2689" spans="1:12" ht="15.75" customHeight="1">
      <c r="A2689" s="84">
        <v>2686</v>
      </c>
      <c r="B2689" s="85" t="s">
        <v>4909</v>
      </c>
      <c r="C2689" s="86" t="s">
        <v>8483</v>
      </c>
      <c r="D2689" s="87">
        <v>5322681907</v>
      </c>
      <c r="E2689" s="88"/>
      <c r="F2689" s="88"/>
      <c r="G2689" s="89" t="s">
        <v>8182</v>
      </c>
      <c r="H2689" s="89" t="s">
        <v>2528</v>
      </c>
      <c r="I2689" s="90">
        <v>8800053562023</v>
      </c>
      <c r="J2689" s="91">
        <v>45265</v>
      </c>
      <c r="K2689" s="92"/>
      <c r="L2689" s="134"/>
    </row>
    <row r="2690" spans="1:12" ht="15.75" customHeight="1">
      <c r="A2690" s="75">
        <v>2687</v>
      </c>
      <c r="B2690" s="94" t="s">
        <v>4909</v>
      </c>
      <c r="C2690" s="95" t="s">
        <v>8932</v>
      </c>
      <c r="D2690" s="96">
        <v>5322484802</v>
      </c>
      <c r="E2690" s="97"/>
      <c r="F2690" s="97"/>
      <c r="G2690" s="98" t="s">
        <v>8705</v>
      </c>
      <c r="H2690" s="98" t="s">
        <v>7210</v>
      </c>
      <c r="I2690" s="103">
        <v>8800060702023</v>
      </c>
      <c r="J2690" s="100">
        <v>45285</v>
      </c>
      <c r="K2690" s="82"/>
      <c r="L2690" s="135"/>
    </row>
    <row r="2691" spans="1:12" ht="15.75" customHeight="1">
      <c r="A2691" s="84">
        <v>2688</v>
      </c>
      <c r="B2691" s="85" t="s">
        <v>4909</v>
      </c>
      <c r="C2691" s="86" t="s">
        <v>8872</v>
      </c>
      <c r="D2691" s="87">
        <v>5322484802</v>
      </c>
      <c r="E2691" s="88"/>
      <c r="F2691" s="88"/>
      <c r="G2691" s="89" t="s">
        <v>8705</v>
      </c>
      <c r="H2691" s="89" t="s">
        <v>7210</v>
      </c>
      <c r="I2691" s="90">
        <v>8800060452023</v>
      </c>
      <c r="J2691" s="91">
        <v>45282</v>
      </c>
      <c r="K2691" s="92"/>
      <c r="L2691" s="134"/>
    </row>
    <row r="2692" spans="1:12" ht="15.75" customHeight="1">
      <c r="A2692" s="75">
        <v>2689</v>
      </c>
      <c r="B2692" s="94" t="s">
        <v>4909</v>
      </c>
      <c r="C2692" s="95" t="s">
        <v>9159</v>
      </c>
      <c r="D2692" s="96">
        <v>5322880703</v>
      </c>
      <c r="E2692" s="97"/>
      <c r="F2692" s="97"/>
      <c r="G2692" s="98" t="s">
        <v>9160</v>
      </c>
      <c r="H2692" s="98" t="s">
        <v>5650</v>
      </c>
      <c r="I2692" s="103">
        <v>8800063012023</v>
      </c>
      <c r="J2692" s="100">
        <v>45289</v>
      </c>
      <c r="K2692" s="82"/>
      <c r="L2692" s="135"/>
    </row>
    <row r="2693" spans="1:12" ht="15.75" customHeight="1">
      <c r="A2693" s="84">
        <v>2690</v>
      </c>
      <c r="B2693" s="85" t="s">
        <v>4909</v>
      </c>
      <c r="C2693" s="86" t="s">
        <v>8951</v>
      </c>
      <c r="D2693" s="87">
        <v>5322484802</v>
      </c>
      <c r="E2693" s="88"/>
      <c r="F2693" s="88"/>
      <c r="G2693" s="89" t="s">
        <v>8705</v>
      </c>
      <c r="H2693" s="89" t="s">
        <v>7210</v>
      </c>
      <c r="I2693" s="90">
        <v>8800060792023</v>
      </c>
      <c r="J2693" s="91">
        <v>45285</v>
      </c>
      <c r="K2693" s="92"/>
      <c r="L2693" s="134"/>
    </row>
    <row r="2694" spans="1:12" ht="15.75" customHeight="1">
      <c r="A2694" s="75">
        <v>2691</v>
      </c>
      <c r="B2694" s="94" t="s">
        <v>4909</v>
      </c>
      <c r="C2694" s="95" t="s">
        <v>8935</v>
      </c>
      <c r="D2694" s="96">
        <v>5322484802</v>
      </c>
      <c r="E2694" s="97"/>
      <c r="F2694" s="97"/>
      <c r="G2694" s="98" t="s">
        <v>8705</v>
      </c>
      <c r="H2694" s="98" t="s">
        <v>7210</v>
      </c>
      <c r="I2694" s="103">
        <v>8800060802023</v>
      </c>
      <c r="J2694" s="100">
        <v>45285</v>
      </c>
      <c r="K2694" s="82"/>
      <c r="L2694" s="135"/>
    </row>
    <row r="2695" spans="1:12" ht="15.75" customHeight="1">
      <c r="A2695" s="84">
        <v>2692</v>
      </c>
      <c r="B2695" s="85" t="s">
        <v>4909</v>
      </c>
      <c r="C2695" s="86" t="s">
        <v>8993</v>
      </c>
      <c r="D2695" s="87">
        <v>5322484802</v>
      </c>
      <c r="E2695" s="88"/>
      <c r="F2695" s="88"/>
      <c r="G2695" s="89" t="s">
        <v>8705</v>
      </c>
      <c r="H2695" s="89" t="s">
        <v>7210</v>
      </c>
      <c r="I2695" s="90">
        <v>8800061622023</v>
      </c>
      <c r="J2695" s="91">
        <v>45286</v>
      </c>
      <c r="K2695" s="92"/>
      <c r="L2695" s="134"/>
    </row>
    <row r="2696" spans="1:12" ht="15.75" customHeight="1">
      <c r="A2696" s="75">
        <v>2693</v>
      </c>
      <c r="B2696" s="94" t="s">
        <v>4909</v>
      </c>
      <c r="C2696" s="95" t="s">
        <v>9165</v>
      </c>
      <c r="D2696" s="96">
        <v>5323683001</v>
      </c>
      <c r="E2696" s="97"/>
      <c r="F2696" s="97"/>
      <c r="G2696" s="98" t="s">
        <v>9166</v>
      </c>
      <c r="H2696" s="98" t="s">
        <v>5650</v>
      </c>
      <c r="I2696" s="103">
        <v>8800063042023</v>
      </c>
      <c r="J2696" s="100">
        <v>45289</v>
      </c>
      <c r="K2696" s="82"/>
      <c r="L2696" s="135"/>
    </row>
    <row r="2697" spans="1:12" ht="15.75" customHeight="1">
      <c r="A2697" s="84">
        <v>2694</v>
      </c>
      <c r="B2697" s="85" t="s">
        <v>4909</v>
      </c>
      <c r="C2697" s="86" t="s">
        <v>9245</v>
      </c>
      <c r="D2697" s="87">
        <v>5310290300</v>
      </c>
      <c r="E2697" s="88"/>
      <c r="F2697" s="88"/>
      <c r="G2697" s="89" t="s">
        <v>9242</v>
      </c>
      <c r="H2697" s="89" t="s">
        <v>7210</v>
      </c>
      <c r="I2697" s="90">
        <v>8800000462024</v>
      </c>
      <c r="J2697" s="91">
        <v>45293</v>
      </c>
      <c r="K2697" s="92"/>
      <c r="L2697" s="134"/>
    </row>
    <row r="2698" spans="1:12" ht="15.75" customHeight="1">
      <c r="A2698" s="75">
        <v>2695</v>
      </c>
      <c r="B2698" s="94" t="s">
        <v>4909</v>
      </c>
      <c r="C2698" s="95" t="s">
        <v>8950</v>
      </c>
      <c r="D2698" s="96">
        <v>5322484802</v>
      </c>
      <c r="E2698" s="97"/>
      <c r="F2698" s="97"/>
      <c r="G2698" s="98" t="s">
        <v>8705</v>
      </c>
      <c r="H2698" s="98" t="s">
        <v>7210</v>
      </c>
      <c r="I2698" s="103">
        <v>8800060762023</v>
      </c>
      <c r="J2698" s="100">
        <v>45285</v>
      </c>
      <c r="K2698" s="82"/>
      <c r="L2698" s="135"/>
    </row>
    <row r="2699" spans="1:12" ht="15.75" customHeight="1">
      <c r="A2699" s="84">
        <v>2696</v>
      </c>
      <c r="B2699" s="85" t="s">
        <v>4909</v>
      </c>
      <c r="C2699" s="86" t="s">
        <v>9255</v>
      </c>
      <c r="D2699" s="87">
        <v>5310290300</v>
      </c>
      <c r="E2699" s="88"/>
      <c r="F2699" s="88"/>
      <c r="G2699" s="89" t="s">
        <v>9242</v>
      </c>
      <c r="H2699" s="89" t="s">
        <v>2524</v>
      </c>
      <c r="I2699" s="90">
        <v>8800000412024</v>
      </c>
      <c r="J2699" s="91">
        <v>45293</v>
      </c>
      <c r="K2699" s="92"/>
      <c r="L2699" s="134"/>
    </row>
    <row r="2700" spans="1:12" ht="15.75" customHeight="1">
      <c r="A2700" s="75">
        <v>2697</v>
      </c>
      <c r="B2700" s="94" t="s">
        <v>4909</v>
      </c>
      <c r="C2700" s="95" t="s">
        <v>9181</v>
      </c>
      <c r="D2700" s="96">
        <v>5322885703</v>
      </c>
      <c r="E2700" s="97"/>
      <c r="F2700" s="97"/>
      <c r="G2700" s="98" t="s">
        <v>9182</v>
      </c>
      <c r="H2700" s="98" t="s">
        <v>5650</v>
      </c>
      <c r="I2700" s="103">
        <v>8800062872023</v>
      </c>
      <c r="J2700" s="100">
        <v>45289</v>
      </c>
      <c r="K2700" s="82"/>
      <c r="L2700" s="135"/>
    </row>
    <row r="2701" spans="1:12" ht="15.75" customHeight="1">
      <c r="A2701" s="84">
        <v>2698</v>
      </c>
      <c r="B2701" s="85" t="s">
        <v>4909</v>
      </c>
      <c r="C2701" s="86" t="s">
        <v>8707</v>
      </c>
      <c r="D2701" s="87">
        <v>5322484800</v>
      </c>
      <c r="E2701" s="88"/>
      <c r="F2701" s="88"/>
      <c r="G2701" s="89" t="s">
        <v>8705</v>
      </c>
      <c r="H2701" s="89" t="s">
        <v>7210</v>
      </c>
      <c r="I2701" s="90">
        <v>8800058302023</v>
      </c>
      <c r="J2701" s="91">
        <v>45279</v>
      </c>
      <c r="K2701" s="92"/>
      <c r="L2701" s="134"/>
    </row>
    <row r="2702" spans="1:12" ht="15.75" customHeight="1">
      <c r="A2702" s="75">
        <v>2699</v>
      </c>
      <c r="B2702" s="94" t="s">
        <v>4909</v>
      </c>
      <c r="C2702" s="95" t="s">
        <v>9195</v>
      </c>
      <c r="D2702" s="96">
        <v>5322887003</v>
      </c>
      <c r="E2702" s="97"/>
      <c r="F2702" s="97"/>
      <c r="G2702" s="98" t="s">
        <v>9196</v>
      </c>
      <c r="H2702" s="98" t="s">
        <v>5650</v>
      </c>
      <c r="I2702" s="103">
        <v>8800062682023</v>
      </c>
      <c r="J2702" s="100">
        <v>45289</v>
      </c>
      <c r="K2702" s="82"/>
      <c r="L2702" s="135"/>
    </row>
    <row r="2703" spans="1:12" ht="15.75" customHeight="1">
      <c r="A2703" s="84">
        <v>2700</v>
      </c>
      <c r="B2703" s="85" t="s">
        <v>4909</v>
      </c>
      <c r="C2703" s="86" t="s">
        <v>9069</v>
      </c>
      <c r="D2703" s="87">
        <v>5322485600</v>
      </c>
      <c r="E2703" s="88"/>
      <c r="F2703" s="88"/>
      <c r="G2703" s="89" t="s">
        <v>7209</v>
      </c>
      <c r="H2703" s="89" t="s">
        <v>7210</v>
      </c>
      <c r="I2703" s="90">
        <v>8800062362023</v>
      </c>
      <c r="J2703" s="91">
        <v>45288</v>
      </c>
      <c r="K2703" s="92"/>
      <c r="L2703" s="134"/>
    </row>
    <row r="2704" spans="1:12" ht="15.75" customHeight="1">
      <c r="A2704" s="75">
        <v>2701</v>
      </c>
      <c r="B2704" s="94" t="s">
        <v>4909</v>
      </c>
      <c r="C2704" s="95" t="s">
        <v>9066</v>
      </c>
      <c r="D2704" s="96">
        <v>5322480700</v>
      </c>
      <c r="E2704" s="97"/>
      <c r="F2704" s="97"/>
      <c r="G2704" s="98" t="s">
        <v>9068</v>
      </c>
      <c r="H2704" s="98" t="s">
        <v>7210</v>
      </c>
      <c r="I2704" s="103">
        <v>8800062322023</v>
      </c>
      <c r="J2704" s="100">
        <v>45288</v>
      </c>
      <c r="K2704" s="82"/>
      <c r="L2704" s="135"/>
    </row>
    <row r="2705" spans="1:12" ht="15.75" customHeight="1">
      <c r="A2705" s="84">
        <v>2702</v>
      </c>
      <c r="B2705" s="85" t="s">
        <v>4909</v>
      </c>
      <c r="C2705" s="86" t="s">
        <v>8347</v>
      </c>
      <c r="D2705" s="87">
        <v>5320480703</v>
      </c>
      <c r="E2705" s="88"/>
      <c r="F2705" s="88"/>
      <c r="G2705" s="89" t="s">
        <v>8337</v>
      </c>
      <c r="H2705" s="89" t="s">
        <v>2528</v>
      </c>
      <c r="I2705" s="90">
        <v>8800051732023</v>
      </c>
      <c r="J2705" s="91">
        <v>45259</v>
      </c>
      <c r="K2705" s="92"/>
      <c r="L2705" s="134"/>
    </row>
    <row r="2706" spans="1:12" ht="15.75" customHeight="1">
      <c r="A2706" s="75">
        <v>2703</v>
      </c>
      <c r="B2706" s="94" t="s">
        <v>4909</v>
      </c>
      <c r="C2706" s="95" t="s">
        <v>8555</v>
      </c>
      <c r="D2706" s="96">
        <v>5325782600</v>
      </c>
      <c r="E2706" s="97"/>
      <c r="F2706" s="97"/>
      <c r="G2706" s="98" t="s">
        <v>8545</v>
      </c>
      <c r="H2706" s="98" t="s">
        <v>3776</v>
      </c>
      <c r="I2706" s="103">
        <v>8800055332023</v>
      </c>
      <c r="J2706" s="100">
        <v>45271</v>
      </c>
      <c r="K2706" s="82"/>
      <c r="L2706" s="135"/>
    </row>
    <row r="2707" spans="1:12" ht="15.75" customHeight="1">
      <c r="A2707" s="84">
        <v>2704</v>
      </c>
      <c r="B2707" s="85" t="s">
        <v>4909</v>
      </c>
      <c r="C2707" s="86" t="s">
        <v>8348</v>
      </c>
      <c r="D2707" s="87">
        <v>5320487505</v>
      </c>
      <c r="E2707" s="88"/>
      <c r="F2707" s="88"/>
      <c r="G2707" s="89" t="s">
        <v>8337</v>
      </c>
      <c r="H2707" s="89" t="s">
        <v>2528</v>
      </c>
      <c r="I2707" s="90">
        <v>8800051702023</v>
      </c>
      <c r="J2707" s="91">
        <v>45259</v>
      </c>
      <c r="K2707" s="92"/>
      <c r="L2707" s="134"/>
    </row>
    <row r="2708" spans="1:12" ht="15.75" customHeight="1">
      <c r="A2708" s="75">
        <v>2705</v>
      </c>
      <c r="B2708" s="94" t="s">
        <v>4909</v>
      </c>
      <c r="C2708" s="95" t="s">
        <v>9167</v>
      </c>
      <c r="D2708" s="96">
        <v>5322881801</v>
      </c>
      <c r="E2708" s="97"/>
      <c r="F2708" s="97"/>
      <c r="G2708" s="98" t="s">
        <v>9168</v>
      </c>
      <c r="H2708" s="98" t="s">
        <v>5650</v>
      </c>
      <c r="I2708" s="103">
        <v>8800062782023</v>
      </c>
      <c r="J2708" s="100">
        <v>45289</v>
      </c>
      <c r="K2708" s="82"/>
      <c r="L2708" s="135"/>
    </row>
    <row r="2709" spans="1:12" ht="15.75" customHeight="1">
      <c r="A2709" s="84">
        <v>2706</v>
      </c>
      <c r="B2709" s="85" t="s">
        <v>4909</v>
      </c>
      <c r="C2709" s="86" t="s">
        <v>8754</v>
      </c>
      <c r="D2709" s="87">
        <v>5322485600</v>
      </c>
      <c r="E2709" s="88"/>
      <c r="F2709" s="88"/>
      <c r="G2709" s="89" t="s">
        <v>7209</v>
      </c>
      <c r="H2709" s="89" t="s">
        <v>7210</v>
      </c>
      <c r="I2709" s="90">
        <v>8800059092023</v>
      </c>
      <c r="J2709" s="91">
        <v>45280</v>
      </c>
      <c r="K2709" s="92"/>
      <c r="L2709" s="134"/>
    </row>
    <row r="2710" spans="1:12" ht="15.75" customHeight="1">
      <c r="A2710" s="75">
        <v>2707</v>
      </c>
      <c r="B2710" s="94" t="s">
        <v>4909</v>
      </c>
      <c r="C2710" s="95" t="s">
        <v>9250</v>
      </c>
      <c r="D2710" s="96">
        <v>5310290300</v>
      </c>
      <c r="E2710" s="97"/>
      <c r="F2710" s="97"/>
      <c r="G2710" s="98" t="s">
        <v>9242</v>
      </c>
      <c r="H2710" s="98" t="s">
        <v>2524</v>
      </c>
      <c r="I2710" s="103">
        <v>8800000362024</v>
      </c>
      <c r="J2710" s="100">
        <v>45293</v>
      </c>
      <c r="K2710" s="82"/>
      <c r="L2710" s="135"/>
    </row>
    <row r="2711" spans="1:12" ht="15.75" customHeight="1">
      <c r="A2711" s="84">
        <v>2708</v>
      </c>
      <c r="B2711" s="85" t="s">
        <v>4909</v>
      </c>
      <c r="C2711" s="86" t="s">
        <v>8931</v>
      </c>
      <c r="D2711" s="87">
        <v>5322484802</v>
      </c>
      <c r="E2711" s="88"/>
      <c r="F2711" s="88"/>
      <c r="G2711" s="89" t="s">
        <v>8705</v>
      </c>
      <c r="H2711" s="89" t="s">
        <v>7210</v>
      </c>
      <c r="I2711" s="90">
        <v>8800060692023</v>
      </c>
      <c r="J2711" s="91">
        <v>45285</v>
      </c>
      <c r="K2711" s="92"/>
      <c r="L2711" s="134"/>
    </row>
    <row r="2712" spans="1:12" ht="15.75" customHeight="1">
      <c r="A2712" s="75">
        <v>2709</v>
      </c>
      <c r="B2712" s="94" t="s">
        <v>4909</v>
      </c>
      <c r="C2712" s="95" t="s">
        <v>8339</v>
      </c>
      <c r="D2712" s="96">
        <v>5320480701</v>
      </c>
      <c r="E2712" s="97"/>
      <c r="F2712" s="97"/>
      <c r="G2712" s="98" t="s">
        <v>8337</v>
      </c>
      <c r="H2712" s="98" t="s">
        <v>2528</v>
      </c>
      <c r="I2712" s="103">
        <v>8800051452023</v>
      </c>
      <c r="J2712" s="100">
        <v>45258</v>
      </c>
      <c r="K2712" s="82"/>
      <c r="L2712" s="135"/>
    </row>
    <row r="2713" spans="1:12" ht="15.75" customHeight="1">
      <c r="A2713" s="84">
        <v>2710</v>
      </c>
      <c r="B2713" s="85" t="s">
        <v>4909</v>
      </c>
      <c r="C2713" s="86" t="s">
        <v>8480</v>
      </c>
      <c r="D2713" s="87">
        <v>5322682802</v>
      </c>
      <c r="E2713" s="88"/>
      <c r="F2713" s="88"/>
      <c r="G2713" s="89" t="s">
        <v>8182</v>
      </c>
      <c r="H2713" s="89" t="s">
        <v>2528</v>
      </c>
      <c r="I2713" s="90">
        <v>8800053532023</v>
      </c>
      <c r="J2713" s="91">
        <v>45265</v>
      </c>
      <c r="K2713" s="92"/>
      <c r="L2713" s="134"/>
    </row>
    <row r="2714" spans="1:12" ht="15.75" customHeight="1">
      <c r="A2714" s="75">
        <v>2711</v>
      </c>
      <c r="B2714" s="94" t="s">
        <v>4909</v>
      </c>
      <c r="C2714" s="95" t="s">
        <v>8543</v>
      </c>
      <c r="D2714" s="96">
        <v>5325782600</v>
      </c>
      <c r="E2714" s="97"/>
      <c r="F2714" s="97"/>
      <c r="G2714" s="98" t="s">
        <v>8545</v>
      </c>
      <c r="H2714" s="98" t="s">
        <v>3776</v>
      </c>
      <c r="I2714" s="103">
        <v>8800055272023</v>
      </c>
      <c r="J2714" s="100">
        <v>45271</v>
      </c>
      <c r="K2714" s="82"/>
      <c r="L2714" s="135"/>
    </row>
    <row r="2715" spans="1:12" ht="15.75" customHeight="1">
      <c r="A2715" s="84">
        <v>2712</v>
      </c>
      <c r="B2715" s="85" t="s">
        <v>4909</v>
      </c>
      <c r="C2715" s="86" t="s">
        <v>8623</v>
      </c>
      <c r="D2715" s="87">
        <v>5323200000</v>
      </c>
      <c r="E2715" s="88"/>
      <c r="F2715" s="88"/>
      <c r="G2715" s="89" t="s">
        <v>7242</v>
      </c>
      <c r="H2715" s="89" t="s">
        <v>3776</v>
      </c>
      <c r="I2715" s="90">
        <v>8800056422023</v>
      </c>
      <c r="J2715" s="91">
        <v>45274</v>
      </c>
      <c r="K2715" s="92"/>
      <c r="L2715" s="134"/>
    </row>
    <row r="2716" spans="1:12" ht="15.75" customHeight="1">
      <c r="A2716" s="75">
        <v>2713</v>
      </c>
      <c r="B2716" s="94" t="s">
        <v>4909</v>
      </c>
      <c r="C2716" s="95" t="s">
        <v>9247</v>
      </c>
      <c r="D2716" s="96">
        <v>5310290300</v>
      </c>
      <c r="E2716" s="97"/>
      <c r="F2716" s="97"/>
      <c r="G2716" s="98" t="s">
        <v>9242</v>
      </c>
      <c r="H2716" s="98" t="s">
        <v>2524</v>
      </c>
      <c r="I2716" s="103">
        <v>8800000482024</v>
      </c>
      <c r="J2716" s="100">
        <v>45293</v>
      </c>
      <c r="K2716" s="82"/>
      <c r="L2716" s="135"/>
    </row>
    <row r="2717" spans="1:12" ht="15.75" customHeight="1">
      <c r="A2717" s="84">
        <v>2714</v>
      </c>
      <c r="B2717" s="85" t="s">
        <v>4909</v>
      </c>
      <c r="C2717" s="86" t="s">
        <v>8942</v>
      </c>
      <c r="D2717" s="87">
        <v>5322484802</v>
      </c>
      <c r="E2717" s="88"/>
      <c r="F2717" s="88"/>
      <c r="G2717" s="89" t="s">
        <v>8705</v>
      </c>
      <c r="H2717" s="89" t="s">
        <v>7210</v>
      </c>
      <c r="I2717" s="90">
        <v>8800061072023</v>
      </c>
      <c r="J2717" s="91">
        <v>45285</v>
      </c>
      <c r="K2717" s="92"/>
      <c r="L2717" s="134"/>
    </row>
    <row r="2718" spans="1:12" ht="15.75" customHeight="1">
      <c r="A2718" s="75">
        <v>2715</v>
      </c>
      <c r="B2718" s="94" t="s">
        <v>4909</v>
      </c>
      <c r="C2718" s="95" t="s">
        <v>8949</v>
      </c>
      <c r="D2718" s="96">
        <v>5322484802</v>
      </c>
      <c r="E2718" s="97"/>
      <c r="F2718" s="97"/>
      <c r="G2718" s="98" t="s">
        <v>8705</v>
      </c>
      <c r="H2718" s="98" t="s">
        <v>7210</v>
      </c>
      <c r="I2718" s="103">
        <v>8800060822023</v>
      </c>
      <c r="J2718" s="100">
        <v>45285</v>
      </c>
      <c r="K2718" s="82"/>
      <c r="L2718" s="135"/>
    </row>
    <row r="2719" spans="1:12" ht="15.75" customHeight="1">
      <c r="A2719" s="84">
        <v>2716</v>
      </c>
      <c r="B2719" s="85" t="s">
        <v>4909</v>
      </c>
      <c r="C2719" s="86" t="s">
        <v>7818</v>
      </c>
      <c r="D2719" s="87">
        <v>5322255100</v>
      </c>
      <c r="E2719" s="88"/>
      <c r="F2719" s="88"/>
      <c r="G2719" s="89" t="s">
        <v>7819</v>
      </c>
      <c r="H2719" s="89" t="s">
        <v>3263</v>
      </c>
      <c r="I2719" s="90">
        <v>8800045012023</v>
      </c>
      <c r="J2719" s="91">
        <v>45225</v>
      </c>
      <c r="K2719" s="92"/>
      <c r="L2719" s="134"/>
    </row>
    <row r="2720" spans="1:12" ht="15.75" customHeight="1">
      <c r="A2720" s="75">
        <v>2717</v>
      </c>
      <c r="B2720" s="94" t="s">
        <v>4909</v>
      </c>
      <c r="C2720" s="95" t="s">
        <v>7956</v>
      </c>
      <c r="D2720" s="96">
        <v>5324000000</v>
      </c>
      <c r="E2720" s="97"/>
      <c r="F2720" s="97"/>
      <c r="G2720" s="98" t="s">
        <v>4412</v>
      </c>
      <c r="H2720" s="98" t="s">
        <v>3263</v>
      </c>
      <c r="I2720" s="103">
        <v>8800046532023</v>
      </c>
      <c r="J2720" s="100">
        <v>45232</v>
      </c>
      <c r="K2720" s="82"/>
      <c r="L2720" s="135"/>
    </row>
    <row r="2721" spans="1:12" ht="15.75" customHeight="1">
      <c r="A2721" s="84">
        <v>2718</v>
      </c>
      <c r="B2721" s="85" t="s">
        <v>4909</v>
      </c>
      <c r="C2721" s="86" t="s">
        <v>7854</v>
      </c>
      <c r="D2721" s="87">
        <v>5324880307</v>
      </c>
      <c r="E2721" s="88"/>
      <c r="F2721" s="88"/>
      <c r="G2721" s="89" t="s">
        <v>7853</v>
      </c>
      <c r="H2721" s="89" t="s">
        <v>5650</v>
      </c>
      <c r="I2721" s="90">
        <v>8800045332023</v>
      </c>
      <c r="J2721" s="91">
        <v>45226</v>
      </c>
      <c r="K2721" s="92"/>
      <c r="L2721" s="134"/>
    </row>
    <row r="2722" spans="1:12" ht="15.75" customHeight="1">
      <c r="A2722" s="75">
        <v>2719</v>
      </c>
      <c r="B2722" s="94" t="s">
        <v>4909</v>
      </c>
      <c r="C2722" s="95" t="s">
        <v>7812</v>
      </c>
      <c r="D2722" s="96">
        <v>5322255100</v>
      </c>
      <c r="E2722" s="97"/>
      <c r="F2722" s="97"/>
      <c r="G2722" s="98" t="s">
        <v>7813</v>
      </c>
      <c r="H2722" s="98" t="s">
        <v>3263</v>
      </c>
      <c r="I2722" s="103">
        <v>8800044982023</v>
      </c>
      <c r="J2722" s="100">
        <v>45225</v>
      </c>
      <c r="K2722" s="82"/>
      <c r="L2722" s="135"/>
    </row>
    <row r="2723" spans="1:12" ht="15.75" customHeight="1">
      <c r="A2723" s="84">
        <v>2720</v>
      </c>
      <c r="B2723" s="85" t="s">
        <v>4909</v>
      </c>
      <c r="C2723" s="86" t="s">
        <v>7852</v>
      </c>
      <c r="D2723" s="87">
        <v>5324880309</v>
      </c>
      <c r="E2723" s="88"/>
      <c r="F2723" s="88"/>
      <c r="G2723" s="89" t="s">
        <v>7853</v>
      </c>
      <c r="H2723" s="89" t="s">
        <v>5650</v>
      </c>
      <c r="I2723" s="90">
        <v>8800045322023</v>
      </c>
      <c r="J2723" s="91">
        <v>45226</v>
      </c>
      <c r="K2723" s="92"/>
      <c r="L2723" s="134"/>
    </row>
    <row r="2724" spans="1:12" ht="15.75" customHeight="1">
      <c r="A2724" s="75">
        <v>2721</v>
      </c>
      <c r="B2724" s="94" t="s">
        <v>4909</v>
      </c>
      <c r="C2724" s="95" t="s">
        <v>8038</v>
      </c>
      <c r="D2724" s="96">
        <v>5322681909</v>
      </c>
      <c r="E2724" s="97"/>
      <c r="F2724" s="97"/>
      <c r="G2724" s="98" t="s">
        <v>8039</v>
      </c>
      <c r="H2724" s="98" t="s">
        <v>3776</v>
      </c>
      <c r="I2724" s="103">
        <v>8800047372023</v>
      </c>
      <c r="J2724" s="100">
        <v>45238</v>
      </c>
      <c r="K2724" s="82"/>
      <c r="L2724" s="135"/>
    </row>
    <row r="2725" spans="1:12" ht="15.75" customHeight="1">
      <c r="A2725" s="84">
        <v>2722</v>
      </c>
      <c r="B2725" s="85" t="s">
        <v>4909</v>
      </c>
      <c r="C2725" s="86" t="s">
        <v>7816</v>
      </c>
      <c r="D2725" s="87">
        <v>5322255100</v>
      </c>
      <c r="E2725" s="88"/>
      <c r="F2725" s="88"/>
      <c r="G2725" s="89" t="s">
        <v>7817</v>
      </c>
      <c r="H2725" s="89" t="s">
        <v>3263</v>
      </c>
      <c r="I2725" s="90">
        <v>8800045002023</v>
      </c>
      <c r="J2725" s="91">
        <v>45225</v>
      </c>
      <c r="K2725" s="92"/>
      <c r="L2725" s="134"/>
    </row>
    <row r="2726" spans="1:12" ht="15.75" customHeight="1">
      <c r="A2726" s="75">
        <v>2723</v>
      </c>
      <c r="B2726" s="94" t="s">
        <v>4909</v>
      </c>
      <c r="C2726" s="95" t="s">
        <v>7953</v>
      </c>
      <c r="D2726" s="96">
        <v>5320200000</v>
      </c>
      <c r="E2726" s="97"/>
      <c r="F2726" s="97"/>
      <c r="G2726" s="98" t="s">
        <v>6322</v>
      </c>
      <c r="H2726" s="98" t="s">
        <v>3776</v>
      </c>
      <c r="I2726" s="103">
        <v>8800046552023</v>
      </c>
      <c r="J2726" s="100">
        <v>45232</v>
      </c>
      <c r="K2726" s="82"/>
      <c r="L2726" s="135"/>
    </row>
    <row r="2727" spans="1:12" ht="15.75" customHeight="1">
      <c r="A2727" s="84">
        <v>2724</v>
      </c>
      <c r="B2727" s="85" t="s">
        <v>4909</v>
      </c>
      <c r="C2727" s="86" t="s">
        <v>7923</v>
      </c>
      <c r="D2727" s="87">
        <v>5320200000</v>
      </c>
      <c r="E2727" s="88"/>
      <c r="F2727" s="88"/>
      <c r="G2727" s="89" t="s">
        <v>6322</v>
      </c>
      <c r="H2727" s="89" t="s">
        <v>3776</v>
      </c>
      <c r="I2727" s="90">
        <v>8800045822023</v>
      </c>
      <c r="J2727" s="91">
        <v>45231</v>
      </c>
      <c r="K2727" s="92"/>
      <c r="L2727" s="134"/>
    </row>
    <row r="2728" spans="1:12" ht="15.75" customHeight="1">
      <c r="A2728" s="75">
        <v>2725</v>
      </c>
      <c r="B2728" s="94" t="s">
        <v>4909</v>
      </c>
      <c r="C2728" s="95" t="s">
        <v>8043</v>
      </c>
      <c r="D2728" s="96">
        <v>5322400000</v>
      </c>
      <c r="E2728" s="97"/>
      <c r="F2728" s="97"/>
      <c r="G2728" s="98" t="s">
        <v>4230</v>
      </c>
      <c r="H2728" s="98" t="s">
        <v>7210</v>
      </c>
      <c r="I2728" s="103">
        <v>8800047512023</v>
      </c>
      <c r="J2728" s="100">
        <v>45238</v>
      </c>
      <c r="K2728" s="82"/>
      <c r="L2728" s="135"/>
    </row>
    <row r="2729" spans="1:12" ht="15.75" customHeight="1">
      <c r="A2729" s="84">
        <v>2726</v>
      </c>
      <c r="B2729" s="85" t="s">
        <v>4909</v>
      </c>
      <c r="C2729" s="86" t="s">
        <v>7954</v>
      </c>
      <c r="D2729" s="87">
        <v>5320200000</v>
      </c>
      <c r="E2729" s="88"/>
      <c r="F2729" s="88"/>
      <c r="G2729" s="89" t="s">
        <v>6322</v>
      </c>
      <c r="H2729" s="89" t="s">
        <v>3776</v>
      </c>
      <c r="I2729" s="90">
        <v>8800046562023</v>
      </c>
      <c r="J2729" s="91">
        <v>45232</v>
      </c>
      <c r="K2729" s="92"/>
      <c r="L2729" s="134"/>
    </row>
    <row r="2730" spans="1:12" ht="15.75" customHeight="1">
      <c r="A2730" s="75">
        <v>2727</v>
      </c>
      <c r="B2730" s="94" t="s">
        <v>4909</v>
      </c>
      <c r="C2730" s="95" t="s">
        <v>7925</v>
      </c>
      <c r="D2730" s="96">
        <v>5320200000</v>
      </c>
      <c r="E2730" s="97"/>
      <c r="F2730" s="97"/>
      <c r="G2730" s="98" t="s">
        <v>6322</v>
      </c>
      <c r="H2730" s="98" t="s">
        <v>3776</v>
      </c>
      <c r="I2730" s="103">
        <v>8800045812023</v>
      </c>
      <c r="J2730" s="100">
        <v>45231</v>
      </c>
      <c r="K2730" s="82"/>
      <c r="L2730" s="135"/>
    </row>
    <row r="2731" spans="1:12" ht="15.75" customHeight="1">
      <c r="A2731" s="84">
        <v>2728</v>
      </c>
      <c r="B2731" s="85" t="s">
        <v>4909</v>
      </c>
      <c r="C2731" s="86" t="s">
        <v>7810</v>
      </c>
      <c r="D2731" s="87">
        <v>5322255100</v>
      </c>
      <c r="E2731" s="88"/>
      <c r="F2731" s="88"/>
      <c r="G2731" s="89" t="s">
        <v>7811</v>
      </c>
      <c r="H2731" s="89" t="s">
        <v>3263</v>
      </c>
      <c r="I2731" s="90">
        <v>8800044972023</v>
      </c>
      <c r="J2731" s="91">
        <v>45225</v>
      </c>
      <c r="K2731" s="92"/>
      <c r="L2731" s="134"/>
    </row>
    <row r="2732" spans="1:12" ht="15.75" customHeight="1">
      <c r="A2732" s="75">
        <v>2729</v>
      </c>
      <c r="B2732" s="94" t="s">
        <v>4909</v>
      </c>
      <c r="C2732" s="95" t="s">
        <v>8041</v>
      </c>
      <c r="D2732" s="96">
        <v>5322400000</v>
      </c>
      <c r="E2732" s="97"/>
      <c r="F2732" s="97"/>
      <c r="G2732" s="98" t="s">
        <v>4230</v>
      </c>
      <c r="H2732" s="98" t="s">
        <v>7210</v>
      </c>
      <c r="I2732" s="103">
        <v>8800047482023</v>
      </c>
      <c r="J2732" s="100">
        <v>45238</v>
      </c>
      <c r="K2732" s="82"/>
      <c r="L2732" s="135"/>
    </row>
    <row r="2733" spans="1:12" ht="15.75" customHeight="1">
      <c r="A2733" s="84">
        <v>2730</v>
      </c>
      <c r="B2733" s="85" t="s">
        <v>4909</v>
      </c>
      <c r="C2733" s="86" t="s">
        <v>7955</v>
      </c>
      <c r="D2733" s="87">
        <v>5320255400</v>
      </c>
      <c r="E2733" s="88"/>
      <c r="F2733" s="88"/>
      <c r="G2733" s="89" t="s">
        <v>6253</v>
      </c>
      <c r="H2733" s="89" t="s">
        <v>3776</v>
      </c>
      <c r="I2733" s="90">
        <v>8800046252023</v>
      </c>
      <c r="J2733" s="91">
        <v>45232</v>
      </c>
      <c r="K2733" s="92"/>
      <c r="L2733" s="134"/>
    </row>
    <row r="2734" spans="1:12" ht="15.75" customHeight="1">
      <c r="A2734" s="75">
        <v>2731</v>
      </c>
      <c r="B2734" s="94" t="s">
        <v>4909</v>
      </c>
      <c r="C2734" s="95" t="s">
        <v>7952</v>
      </c>
      <c r="D2734" s="96">
        <v>5324000000</v>
      </c>
      <c r="E2734" s="97"/>
      <c r="F2734" s="97"/>
      <c r="G2734" s="98" t="s">
        <v>4412</v>
      </c>
      <c r="H2734" s="98" t="s">
        <v>3263</v>
      </c>
      <c r="I2734" s="103">
        <v>8800046542023</v>
      </c>
      <c r="J2734" s="100">
        <v>45232</v>
      </c>
      <c r="K2734" s="82"/>
      <c r="L2734" s="135"/>
    </row>
    <row r="2735" spans="1:12" ht="15.75" customHeight="1">
      <c r="A2735" s="84">
        <v>2732</v>
      </c>
      <c r="B2735" s="85" t="s">
        <v>4909</v>
      </c>
      <c r="C2735" s="86" t="s">
        <v>7808</v>
      </c>
      <c r="D2735" s="87">
        <v>5322255100</v>
      </c>
      <c r="E2735" s="88"/>
      <c r="F2735" s="88"/>
      <c r="G2735" s="89" t="s">
        <v>7809</v>
      </c>
      <c r="H2735" s="89" t="s">
        <v>3263</v>
      </c>
      <c r="I2735" s="90">
        <v>8800044962023</v>
      </c>
      <c r="J2735" s="91">
        <v>45225</v>
      </c>
      <c r="K2735" s="92"/>
      <c r="L2735" s="134"/>
    </row>
    <row r="2736" spans="1:12" ht="15.75" customHeight="1">
      <c r="A2736" s="75">
        <v>2733</v>
      </c>
      <c r="B2736" s="94" t="s">
        <v>4909</v>
      </c>
      <c r="C2736" s="95" t="s">
        <v>8237</v>
      </c>
      <c r="D2736" s="96">
        <v>5322888401</v>
      </c>
      <c r="E2736" s="97"/>
      <c r="F2736" s="97"/>
      <c r="G2736" s="98" t="s">
        <v>8182</v>
      </c>
      <c r="H2736" s="98" t="s">
        <v>2528</v>
      </c>
      <c r="I2736" s="103">
        <v>8800049572023</v>
      </c>
      <c r="J2736" s="100">
        <v>45250</v>
      </c>
      <c r="K2736" s="82"/>
      <c r="L2736" s="135"/>
    </row>
    <row r="2737" spans="1:12" ht="15.75" customHeight="1">
      <c r="A2737" s="84">
        <v>2734</v>
      </c>
      <c r="B2737" s="85" t="s">
        <v>4909</v>
      </c>
      <c r="C2737" s="86" t="s">
        <v>8040</v>
      </c>
      <c r="D2737" s="87">
        <v>5322400000</v>
      </c>
      <c r="E2737" s="88"/>
      <c r="F2737" s="88"/>
      <c r="G2737" s="89" t="s">
        <v>4230</v>
      </c>
      <c r="H2737" s="89" t="s">
        <v>7210</v>
      </c>
      <c r="I2737" s="90">
        <v>8800047472023</v>
      </c>
      <c r="J2737" s="91">
        <v>45238</v>
      </c>
      <c r="K2737" s="92"/>
      <c r="L2737" s="134"/>
    </row>
    <row r="2738" spans="1:12" ht="15.75" customHeight="1">
      <c r="A2738" s="75">
        <v>2735</v>
      </c>
      <c r="B2738" s="94" t="s">
        <v>4909</v>
      </c>
      <c r="C2738" s="95" t="s">
        <v>8183</v>
      </c>
      <c r="D2738" s="96">
        <v>5322681908</v>
      </c>
      <c r="E2738" s="97"/>
      <c r="F2738" s="97"/>
      <c r="G2738" s="98" t="s">
        <v>8182</v>
      </c>
      <c r="H2738" s="98" t="s">
        <v>2528</v>
      </c>
      <c r="I2738" s="103">
        <v>8800049092023</v>
      </c>
      <c r="J2738" s="100">
        <v>45247</v>
      </c>
      <c r="K2738" s="82"/>
      <c r="L2738" s="135"/>
    </row>
    <row r="2739" spans="1:12" ht="15.75" customHeight="1">
      <c r="A2739" s="84">
        <v>2736</v>
      </c>
      <c r="B2739" s="85" t="s">
        <v>4909</v>
      </c>
      <c r="C2739" s="86" t="s">
        <v>8291</v>
      </c>
      <c r="D2739" s="87">
        <v>5322800000</v>
      </c>
      <c r="E2739" s="88"/>
      <c r="F2739" s="88"/>
      <c r="G2739" s="89" t="s">
        <v>5649</v>
      </c>
      <c r="H2739" s="89" t="s">
        <v>5650</v>
      </c>
      <c r="I2739" s="90">
        <v>8800050682023</v>
      </c>
      <c r="J2739" s="91">
        <v>45253</v>
      </c>
      <c r="K2739" s="92"/>
      <c r="L2739" s="134"/>
    </row>
    <row r="2740" spans="1:12" ht="15.75" customHeight="1">
      <c r="A2740" s="75">
        <v>2737</v>
      </c>
      <c r="B2740" s="94" t="s">
        <v>4909</v>
      </c>
      <c r="C2740" s="95" t="s">
        <v>8336</v>
      </c>
      <c r="D2740" s="96">
        <v>5320487502</v>
      </c>
      <c r="E2740" s="97"/>
      <c r="F2740" s="97"/>
      <c r="G2740" s="98" t="s">
        <v>8337</v>
      </c>
      <c r="H2740" s="98" t="s">
        <v>2528</v>
      </c>
      <c r="I2740" s="103">
        <v>8800051462023</v>
      </c>
      <c r="J2740" s="100">
        <v>45258</v>
      </c>
      <c r="K2740" s="82"/>
      <c r="L2740" s="135"/>
    </row>
    <row r="2741" spans="1:12" ht="15.75" customHeight="1">
      <c r="A2741" s="84">
        <v>2738</v>
      </c>
      <c r="B2741" s="85" t="s">
        <v>4909</v>
      </c>
      <c r="C2741" s="86" t="s">
        <v>8185</v>
      </c>
      <c r="D2741" s="87">
        <v>5322686603</v>
      </c>
      <c r="E2741" s="88"/>
      <c r="F2741" s="88"/>
      <c r="G2741" s="89" t="s">
        <v>8182</v>
      </c>
      <c r="H2741" s="89" t="s">
        <v>2528</v>
      </c>
      <c r="I2741" s="90">
        <v>8800049002023</v>
      </c>
      <c r="J2741" s="91">
        <v>45247</v>
      </c>
      <c r="K2741" s="92"/>
      <c r="L2741" s="134"/>
    </row>
    <row r="2742" spans="1:12" ht="15.75" customHeight="1">
      <c r="A2742" s="75">
        <v>2739</v>
      </c>
      <c r="B2742" s="94" t="s">
        <v>4909</v>
      </c>
      <c r="C2742" s="95" t="s">
        <v>8121</v>
      </c>
      <c r="D2742" s="96">
        <v>5322400000</v>
      </c>
      <c r="E2742" s="97"/>
      <c r="F2742" s="97"/>
      <c r="G2742" s="98" t="s">
        <v>4230</v>
      </c>
      <c r="H2742" s="98" t="s">
        <v>7210</v>
      </c>
      <c r="I2742" s="103">
        <v>8800048402023</v>
      </c>
      <c r="J2742" s="100">
        <v>45243</v>
      </c>
      <c r="K2742" s="82"/>
      <c r="L2742" s="135"/>
    </row>
    <row r="2743" spans="1:12" ht="15.75" customHeight="1">
      <c r="A2743" s="84">
        <v>2740</v>
      </c>
      <c r="B2743" s="85" t="s">
        <v>4909</v>
      </c>
      <c r="C2743" s="86" t="s">
        <v>8181</v>
      </c>
      <c r="D2743" s="87">
        <v>5322682804</v>
      </c>
      <c r="E2743" s="88"/>
      <c r="F2743" s="88"/>
      <c r="G2743" s="89" t="s">
        <v>8182</v>
      </c>
      <c r="H2743" s="89" t="s">
        <v>2528</v>
      </c>
      <c r="I2743" s="90">
        <v>8800049072023</v>
      </c>
      <c r="J2743" s="91">
        <v>45247</v>
      </c>
      <c r="K2743" s="92"/>
      <c r="L2743" s="134"/>
    </row>
    <row r="2744" spans="1:12" ht="15.75" customHeight="1">
      <c r="A2744" s="75">
        <v>2741</v>
      </c>
      <c r="B2744" s="94" t="s">
        <v>4909</v>
      </c>
      <c r="C2744" s="95" t="s">
        <v>8042</v>
      </c>
      <c r="D2744" s="96">
        <v>5322400000</v>
      </c>
      <c r="E2744" s="97"/>
      <c r="F2744" s="97"/>
      <c r="G2744" s="98" t="s">
        <v>4230</v>
      </c>
      <c r="H2744" s="98" t="s">
        <v>7210</v>
      </c>
      <c r="I2744" s="103">
        <v>8800047502023</v>
      </c>
      <c r="J2744" s="100">
        <v>45238</v>
      </c>
      <c r="K2744" s="82"/>
      <c r="L2744" s="135"/>
    </row>
    <row r="2745" spans="1:12" ht="15.75" customHeight="1">
      <c r="A2745" s="84">
        <v>2742</v>
      </c>
      <c r="B2745" s="85" t="s">
        <v>4909</v>
      </c>
      <c r="C2745" s="86" t="s">
        <v>8184</v>
      </c>
      <c r="D2745" s="87">
        <v>5322682803</v>
      </c>
      <c r="E2745" s="88"/>
      <c r="F2745" s="88"/>
      <c r="G2745" s="89" t="s">
        <v>8182</v>
      </c>
      <c r="H2745" s="89" t="s">
        <v>2528</v>
      </c>
      <c r="I2745" s="90">
        <v>8800048992023</v>
      </c>
      <c r="J2745" s="91">
        <v>45247</v>
      </c>
      <c r="K2745" s="92"/>
      <c r="L2745" s="134"/>
    </row>
    <row r="2746" spans="1:12" ht="15.75" customHeight="1">
      <c r="A2746" s="75">
        <v>2743</v>
      </c>
      <c r="B2746" s="94" t="s">
        <v>4909</v>
      </c>
      <c r="C2746" s="95" t="s">
        <v>7924</v>
      </c>
      <c r="D2746" s="96">
        <v>5320200000</v>
      </c>
      <c r="E2746" s="97"/>
      <c r="F2746" s="97"/>
      <c r="G2746" s="98" t="s">
        <v>6322</v>
      </c>
      <c r="H2746" s="98" t="s">
        <v>3776</v>
      </c>
      <c r="I2746" s="103">
        <v>8800045842023</v>
      </c>
      <c r="J2746" s="100">
        <v>45231</v>
      </c>
      <c r="K2746" s="82"/>
      <c r="L2746" s="135"/>
    </row>
    <row r="2747" spans="1:12" ht="15.75" customHeight="1">
      <c r="A2747" s="84">
        <v>2744</v>
      </c>
      <c r="B2747" s="85" t="s">
        <v>4909</v>
      </c>
      <c r="C2747" s="86" t="s">
        <v>8000</v>
      </c>
      <c r="D2747" s="87">
        <v>5320284304</v>
      </c>
      <c r="E2747" s="88"/>
      <c r="F2747" s="88"/>
      <c r="G2747" s="89" t="s">
        <v>8001</v>
      </c>
      <c r="H2747" s="89" t="s">
        <v>3776</v>
      </c>
      <c r="I2747" s="90">
        <v>8800046652023</v>
      </c>
      <c r="J2747" s="91">
        <v>45233</v>
      </c>
      <c r="K2747" s="92"/>
      <c r="L2747" s="134"/>
    </row>
    <row r="2748" spans="1:12" ht="15.75" customHeight="1">
      <c r="A2748" s="75">
        <v>2745</v>
      </c>
      <c r="B2748" s="94" t="s">
        <v>4909</v>
      </c>
      <c r="C2748" s="95" t="s">
        <v>8943</v>
      </c>
      <c r="D2748" s="96">
        <v>5322484802</v>
      </c>
      <c r="E2748" s="97"/>
      <c r="F2748" s="97"/>
      <c r="G2748" s="98" t="s">
        <v>8705</v>
      </c>
      <c r="H2748" s="98" t="s">
        <v>7210</v>
      </c>
      <c r="I2748" s="103">
        <v>8800061082023</v>
      </c>
      <c r="J2748" s="100">
        <v>45285</v>
      </c>
      <c r="K2748" s="82"/>
      <c r="L2748" s="135"/>
    </row>
    <row r="2749" spans="1:12" ht="15.75" customHeight="1">
      <c r="A2749" s="84">
        <v>2746</v>
      </c>
      <c r="B2749" s="85" t="s">
        <v>4909</v>
      </c>
      <c r="C2749" s="86" t="s">
        <v>8941</v>
      </c>
      <c r="D2749" s="87">
        <v>5322484802</v>
      </c>
      <c r="E2749" s="88"/>
      <c r="F2749" s="88"/>
      <c r="G2749" s="89" t="s">
        <v>8705</v>
      </c>
      <c r="H2749" s="89" t="s">
        <v>7210</v>
      </c>
      <c r="I2749" s="90">
        <v>8800061062023</v>
      </c>
      <c r="J2749" s="91">
        <v>45285</v>
      </c>
      <c r="K2749" s="92"/>
      <c r="L2749" s="134"/>
    </row>
    <row r="2750" spans="1:12" ht="15.75" customHeight="1">
      <c r="A2750" s="75">
        <v>2747</v>
      </c>
      <c r="B2750" s="94" t="s">
        <v>4909</v>
      </c>
      <c r="C2750" s="95" t="s">
        <v>8940</v>
      </c>
      <c r="D2750" s="96">
        <v>5322484802</v>
      </c>
      <c r="E2750" s="97"/>
      <c r="F2750" s="97"/>
      <c r="G2750" s="98" t="s">
        <v>8705</v>
      </c>
      <c r="H2750" s="98" t="s">
        <v>7210</v>
      </c>
      <c r="I2750" s="103">
        <v>8800061052023</v>
      </c>
      <c r="J2750" s="100">
        <v>45285</v>
      </c>
      <c r="K2750" s="82"/>
      <c r="L2750" s="135"/>
    </row>
    <row r="2751" spans="1:12" ht="15.75" customHeight="1">
      <c r="A2751" s="84">
        <v>2748</v>
      </c>
      <c r="B2751" s="85" t="s">
        <v>4909</v>
      </c>
      <c r="C2751" s="86" t="s">
        <v>8944</v>
      </c>
      <c r="D2751" s="87">
        <v>5322484802</v>
      </c>
      <c r="E2751" s="88"/>
      <c r="F2751" s="88"/>
      <c r="G2751" s="89" t="s">
        <v>8705</v>
      </c>
      <c r="H2751" s="89" t="s">
        <v>7210</v>
      </c>
      <c r="I2751" s="90">
        <v>8800061102023</v>
      </c>
      <c r="J2751" s="91">
        <v>45285</v>
      </c>
      <c r="K2751" s="92"/>
      <c r="L2751" s="134"/>
    </row>
    <row r="2752" spans="1:12" ht="15.75" customHeight="1">
      <c r="A2752" s="75">
        <v>2749</v>
      </c>
      <c r="B2752" s="94" t="s">
        <v>4909</v>
      </c>
      <c r="C2752" s="95" t="s">
        <v>8938</v>
      </c>
      <c r="D2752" s="96">
        <v>5322484802</v>
      </c>
      <c r="E2752" s="97"/>
      <c r="F2752" s="97"/>
      <c r="G2752" s="98" t="s">
        <v>8705</v>
      </c>
      <c r="H2752" s="98" t="s">
        <v>7210</v>
      </c>
      <c r="I2752" s="103">
        <v>8800061032023</v>
      </c>
      <c r="J2752" s="100">
        <v>45285</v>
      </c>
      <c r="K2752" s="82"/>
      <c r="L2752" s="135"/>
    </row>
    <row r="2753" spans="1:12" ht="15.75" customHeight="1">
      <c r="A2753" s="84">
        <v>2750</v>
      </c>
      <c r="B2753" s="85" t="s">
        <v>4909</v>
      </c>
      <c r="C2753" s="86" t="s">
        <v>8568</v>
      </c>
      <c r="D2753" s="87">
        <v>5323287200</v>
      </c>
      <c r="E2753" s="88"/>
      <c r="F2753" s="88"/>
      <c r="G2753" s="89" t="s">
        <v>8545</v>
      </c>
      <c r="H2753" s="89" t="s">
        <v>3776</v>
      </c>
      <c r="I2753" s="90">
        <v>8800055602023</v>
      </c>
      <c r="J2753" s="91">
        <v>45272</v>
      </c>
      <c r="K2753" s="92"/>
      <c r="L2753" s="134"/>
    </row>
    <row r="2754" spans="1:12" ht="15.75" customHeight="1">
      <c r="A2754" s="75">
        <v>2751</v>
      </c>
      <c r="B2754" s="94" t="s">
        <v>4909</v>
      </c>
      <c r="C2754" s="95" t="s">
        <v>8948</v>
      </c>
      <c r="D2754" s="96">
        <v>5322484802</v>
      </c>
      <c r="E2754" s="97"/>
      <c r="F2754" s="97"/>
      <c r="G2754" s="98" t="s">
        <v>8705</v>
      </c>
      <c r="H2754" s="98" t="s">
        <v>7210</v>
      </c>
      <c r="I2754" s="103">
        <v>8800060782023</v>
      </c>
      <c r="J2754" s="100">
        <v>45285</v>
      </c>
      <c r="K2754" s="82"/>
      <c r="L2754" s="135"/>
    </row>
    <row r="2755" spans="1:12" ht="15.75" customHeight="1">
      <c r="A2755" s="84">
        <v>2752</v>
      </c>
      <c r="B2755" s="85" t="s">
        <v>4909</v>
      </c>
      <c r="C2755" s="86" t="s">
        <v>9253</v>
      </c>
      <c r="D2755" s="87">
        <v>5310290300</v>
      </c>
      <c r="E2755" s="88"/>
      <c r="F2755" s="88"/>
      <c r="G2755" s="89" t="s">
        <v>9242</v>
      </c>
      <c r="H2755" s="89" t="s">
        <v>2524</v>
      </c>
      <c r="I2755" s="90">
        <v>8800000392024</v>
      </c>
      <c r="J2755" s="91">
        <v>45293</v>
      </c>
      <c r="K2755" s="92"/>
      <c r="L2755" s="134"/>
    </row>
    <row r="2756" spans="1:12" ht="15.75" customHeight="1">
      <c r="A2756" s="75">
        <v>2753</v>
      </c>
      <c r="B2756" s="94" t="s">
        <v>4909</v>
      </c>
      <c r="C2756" s="95" t="s">
        <v>9154</v>
      </c>
      <c r="D2756" s="96">
        <v>5322084900</v>
      </c>
      <c r="E2756" s="97"/>
      <c r="F2756" s="97"/>
      <c r="G2756" s="98" t="s">
        <v>9143</v>
      </c>
      <c r="H2756" s="98" t="s">
        <v>7210</v>
      </c>
      <c r="I2756" s="103">
        <v>8800063342023</v>
      </c>
      <c r="J2756" s="100">
        <v>45289</v>
      </c>
      <c r="K2756" s="82"/>
      <c r="L2756" s="135"/>
    </row>
    <row r="2757" spans="1:12" ht="15.75" customHeight="1">
      <c r="A2757" s="84">
        <v>2754</v>
      </c>
      <c r="B2757" s="85" t="s">
        <v>4909</v>
      </c>
      <c r="C2757" s="86" t="s">
        <v>9179</v>
      </c>
      <c r="D2757" s="87">
        <v>5323680402</v>
      </c>
      <c r="E2757" s="88"/>
      <c r="F2757" s="88"/>
      <c r="G2757" s="89" t="s">
        <v>9180</v>
      </c>
      <c r="H2757" s="89" t="s">
        <v>5650</v>
      </c>
      <c r="I2757" s="90">
        <v>8800063092023</v>
      </c>
      <c r="J2757" s="91">
        <v>45289</v>
      </c>
      <c r="K2757" s="92"/>
      <c r="L2757" s="134"/>
    </row>
    <row r="2758" spans="1:12" ht="15.75" customHeight="1">
      <c r="A2758" s="75">
        <v>2755</v>
      </c>
      <c r="B2758" s="94" t="s">
        <v>4909</v>
      </c>
      <c r="C2758" s="95" t="s">
        <v>8946</v>
      </c>
      <c r="D2758" s="96">
        <v>5322484802</v>
      </c>
      <c r="E2758" s="97"/>
      <c r="F2758" s="97"/>
      <c r="G2758" s="98" t="s">
        <v>8705</v>
      </c>
      <c r="H2758" s="98" t="s">
        <v>7210</v>
      </c>
      <c r="I2758" s="103">
        <v>8800061122023</v>
      </c>
      <c r="J2758" s="100">
        <v>45285</v>
      </c>
      <c r="K2758" s="82"/>
      <c r="L2758" s="135"/>
    </row>
    <row r="2759" spans="1:12" ht="15.75" customHeight="1">
      <c r="A2759" s="84">
        <v>2756</v>
      </c>
      <c r="B2759" s="85" t="s">
        <v>4909</v>
      </c>
      <c r="C2759" s="86" t="s">
        <v>9185</v>
      </c>
      <c r="D2759" s="87">
        <v>5322885701</v>
      </c>
      <c r="E2759" s="88"/>
      <c r="F2759" s="88"/>
      <c r="G2759" s="89" t="s">
        <v>9186</v>
      </c>
      <c r="H2759" s="89" t="s">
        <v>5650</v>
      </c>
      <c r="I2759" s="90">
        <v>8800062892023</v>
      </c>
      <c r="J2759" s="91">
        <v>45289</v>
      </c>
      <c r="K2759" s="92"/>
      <c r="L2759" s="134"/>
    </row>
    <row r="2760" spans="1:12" ht="15.75" customHeight="1">
      <c r="A2760" s="75">
        <v>2757</v>
      </c>
      <c r="B2760" s="94" t="s">
        <v>4909</v>
      </c>
      <c r="C2760" s="95" t="s">
        <v>8757</v>
      </c>
      <c r="D2760" s="96">
        <v>5322485600</v>
      </c>
      <c r="E2760" s="97"/>
      <c r="F2760" s="97"/>
      <c r="G2760" s="98" t="s">
        <v>7209</v>
      </c>
      <c r="H2760" s="98" t="s">
        <v>7210</v>
      </c>
      <c r="I2760" s="103">
        <v>8800059112023</v>
      </c>
      <c r="J2760" s="100">
        <v>45280</v>
      </c>
      <c r="K2760" s="82"/>
      <c r="L2760" s="135"/>
    </row>
    <row r="2761" spans="1:12" ht="15.75" customHeight="1">
      <c r="A2761" s="84">
        <v>2758</v>
      </c>
      <c r="B2761" s="85" t="s">
        <v>4909</v>
      </c>
      <c r="C2761" s="86" t="s">
        <v>8933</v>
      </c>
      <c r="D2761" s="87">
        <v>5322484802</v>
      </c>
      <c r="E2761" s="88"/>
      <c r="F2761" s="88"/>
      <c r="G2761" s="89" t="s">
        <v>8705</v>
      </c>
      <c r="H2761" s="89" t="s">
        <v>7210</v>
      </c>
      <c r="I2761" s="90">
        <v>8800060712023</v>
      </c>
      <c r="J2761" s="91">
        <v>45285</v>
      </c>
      <c r="K2761" s="92"/>
      <c r="L2761" s="134"/>
    </row>
    <row r="2762" spans="1:12" ht="15.75" customHeight="1">
      <c r="A2762" s="75">
        <v>2759</v>
      </c>
      <c r="B2762" s="94" t="s">
        <v>4909</v>
      </c>
      <c r="C2762" s="95" t="s">
        <v>8988</v>
      </c>
      <c r="D2762" s="96">
        <v>5322484802</v>
      </c>
      <c r="E2762" s="97"/>
      <c r="F2762" s="97"/>
      <c r="G2762" s="98" t="s">
        <v>8705</v>
      </c>
      <c r="H2762" s="98" t="s">
        <v>7210</v>
      </c>
      <c r="I2762" s="103">
        <v>8800061762023</v>
      </c>
      <c r="J2762" s="100">
        <v>45286</v>
      </c>
      <c r="K2762" s="82"/>
      <c r="L2762" s="135"/>
    </row>
    <row r="2763" spans="1:12" ht="15.75" customHeight="1">
      <c r="A2763" s="84">
        <v>2760</v>
      </c>
      <c r="B2763" s="85" t="s">
        <v>4909</v>
      </c>
      <c r="C2763" s="86" t="s">
        <v>8345</v>
      </c>
      <c r="D2763" s="87">
        <v>5322681903</v>
      </c>
      <c r="E2763" s="88"/>
      <c r="F2763" s="88"/>
      <c r="G2763" s="89" t="s">
        <v>8182</v>
      </c>
      <c r="H2763" s="89" t="s">
        <v>2528</v>
      </c>
      <c r="I2763" s="90">
        <v>8800051682023</v>
      </c>
      <c r="J2763" s="91">
        <v>45259</v>
      </c>
      <c r="K2763" s="92"/>
      <c r="L2763" s="134"/>
    </row>
    <row r="2764" spans="1:12" ht="15.75" customHeight="1">
      <c r="A2764" s="75">
        <v>2761</v>
      </c>
      <c r="B2764" s="94" t="s">
        <v>4909</v>
      </c>
      <c r="C2764" s="95" t="s">
        <v>8624</v>
      </c>
      <c r="D2764" s="96">
        <v>5323200000</v>
      </c>
      <c r="E2764" s="97"/>
      <c r="F2764" s="97"/>
      <c r="G2764" s="98" t="s">
        <v>7242</v>
      </c>
      <c r="H2764" s="98" t="s">
        <v>3776</v>
      </c>
      <c r="I2764" s="103">
        <v>8800056432023</v>
      </c>
      <c r="J2764" s="100">
        <v>45274</v>
      </c>
      <c r="K2764" s="82"/>
      <c r="L2764" s="135"/>
    </row>
    <row r="2765" spans="1:12" ht="15.75" customHeight="1">
      <c r="A2765" s="84">
        <v>2762</v>
      </c>
      <c r="B2765" s="85" t="s">
        <v>4909</v>
      </c>
      <c r="C2765" s="86" t="s">
        <v>9187</v>
      </c>
      <c r="D2765" s="87">
        <v>5323680405</v>
      </c>
      <c r="E2765" s="88"/>
      <c r="F2765" s="88"/>
      <c r="G2765" s="89" t="s">
        <v>9188</v>
      </c>
      <c r="H2765" s="89" t="s">
        <v>5650</v>
      </c>
      <c r="I2765" s="90">
        <v>8800063102023</v>
      </c>
      <c r="J2765" s="91">
        <v>45289</v>
      </c>
      <c r="K2765" s="92"/>
      <c r="L2765" s="134"/>
    </row>
    <row r="2766" spans="1:12" ht="15.75" customHeight="1">
      <c r="A2766" s="75">
        <v>2763</v>
      </c>
      <c r="B2766" s="94" t="s">
        <v>4909</v>
      </c>
      <c r="C2766" s="95" t="s">
        <v>8549</v>
      </c>
      <c r="D2766" s="96">
        <v>5325782600</v>
      </c>
      <c r="E2766" s="97"/>
      <c r="F2766" s="97"/>
      <c r="G2766" s="98" t="s">
        <v>8545</v>
      </c>
      <c r="H2766" s="98" t="s">
        <v>8550</v>
      </c>
      <c r="I2766" s="103">
        <v>8800055342023</v>
      </c>
      <c r="J2766" s="100">
        <v>45271</v>
      </c>
      <c r="K2766" s="82"/>
      <c r="L2766" s="135"/>
    </row>
    <row r="2767" spans="1:12" ht="15.75" customHeight="1">
      <c r="A2767" s="84">
        <v>2764</v>
      </c>
      <c r="B2767" s="85" t="s">
        <v>4909</v>
      </c>
      <c r="C2767" s="86" t="s">
        <v>8548</v>
      </c>
      <c r="D2767" s="87">
        <v>5325782600</v>
      </c>
      <c r="E2767" s="88"/>
      <c r="F2767" s="88"/>
      <c r="G2767" s="89" t="s">
        <v>8545</v>
      </c>
      <c r="H2767" s="89" t="s">
        <v>3776</v>
      </c>
      <c r="I2767" s="90">
        <v>8800055302023</v>
      </c>
      <c r="J2767" s="91">
        <v>45271</v>
      </c>
      <c r="K2767" s="92"/>
      <c r="L2767" s="134"/>
    </row>
    <row r="2768" spans="1:12" ht="15.75" customHeight="1">
      <c r="A2768" s="75">
        <v>2765</v>
      </c>
      <c r="B2768" s="94" t="s">
        <v>4909</v>
      </c>
      <c r="C2768" s="95" t="s">
        <v>9163</v>
      </c>
      <c r="D2768" s="96">
        <v>5322881802</v>
      </c>
      <c r="E2768" s="97"/>
      <c r="F2768" s="97"/>
      <c r="G2768" s="98" t="s">
        <v>9164</v>
      </c>
      <c r="H2768" s="98" t="s">
        <v>5650</v>
      </c>
      <c r="I2768" s="103">
        <v>8800062762023</v>
      </c>
      <c r="J2768" s="100">
        <v>45289</v>
      </c>
      <c r="K2768" s="82"/>
      <c r="L2768" s="135"/>
    </row>
    <row r="2769" spans="1:12" ht="15.75" customHeight="1">
      <c r="A2769" s="84">
        <v>2766</v>
      </c>
      <c r="B2769" s="85" t="s">
        <v>4909</v>
      </c>
      <c r="C2769" s="86" t="s">
        <v>9161</v>
      </c>
      <c r="D2769" s="87">
        <v>5322880701</v>
      </c>
      <c r="E2769" s="88"/>
      <c r="F2769" s="88"/>
      <c r="G2769" s="89" t="s">
        <v>9162</v>
      </c>
      <c r="H2769" s="89" t="s">
        <v>5650</v>
      </c>
      <c r="I2769" s="90">
        <v>8800063032023</v>
      </c>
      <c r="J2769" s="91">
        <v>45289</v>
      </c>
      <c r="K2769" s="92"/>
      <c r="L2769" s="134"/>
    </row>
    <row r="2770" spans="1:12" ht="15.75" customHeight="1">
      <c r="A2770" s="75">
        <v>2767</v>
      </c>
      <c r="B2770" s="94" t="s">
        <v>4909</v>
      </c>
      <c r="C2770" s="95" t="s">
        <v>8299</v>
      </c>
      <c r="D2770" s="96">
        <v>5322882201</v>
      </c>
      <c r="E2770" s="97"/>
      <c r="F2770" s="97"/>
      <c r="G2770" s="98" t="s">
        <v>8182</v>
      </c>
      <c r="H2770" s="98" t="s">
        <v>2528</v>
      </c>
      <c r="I2770" s="103">
        <v>8800050922023</v>
      </c>
      <c r="J2770" s="100">
        <v>45254</v>
      </c>
      <c r="K2770" s="82"/>
      <c r="L2770" s="135"/>
    </row>
    <row r="2771" spans="1:12" ht="15.75" customHeight="1">
      <c r="A2771" s="84">
        <v>2768</v>
      </c>
      <c r="B2771" s="85" t="s">
        <v>4909</v>
      </c>
      <c r="C2771" s="86" t="s">
        <v>8546</v>
      </c>
      <c r="D2771" s="87">
        <v>5325782600</v>
      </c>
      <c r="E2771" s="88"/>
      <c r="F2771" s="88"/>
      <c r="G2771" s="89" t="s">
        <v>8545</v>
      </c>
      <c r="H2771" s="89" t="s">
        <v>3776</v>
      </c>
      <c r="I2771" s="90">
        <v>8800055282023</v>
      </c>
      <c r="J2771" s="91">
        <v>45271</v>
      </c>
      <c r="K2771" s="92"/>
      <c r="L2771" s="134"/>
    </row>
    <row r="2772" spans="1:12" ht="15.75" customHeight="1">
      <c r="A2772" s="75">
        <v>2769</v>
      </c>
      <c r="B2772" s="94" t="s">
        <v>4909</v>
      </c>
      <c r="C2772" s="95" t="s">
        <v>9001</v>
      </c>
      <c r="D2772" s="96">
        <v>5322484802</v>
      </c>
      <c r="E2772" s="97"/>
      <c r="F2772" s="97"/>
      <c r="G2772" s="98" t="s">
        <v>8705</v>
      </c>
      <c r="H2772" s="98" t="s">
        <v>7210</v>
      </c>
      <c r="I2772" s="103">
        <v>8800061712023</v>
      </c>
      <c r="J2772" s="100">
        <v>45286</v>
      </c>
      <c r="K2772" s="82"/>
      <c r="L2772" s="135"/>
    </row>
    <row r="2773" spans="1:12" ht="15.75" customHeight="1">
      <c r="A2773" s="84">
        <v>2770</v>
      </c>
      <c r="B2773" s="85" t="s">
        <v>4909</v>
      </c>
      <c r="C2773" s="86" t="s">
        <v>8995</v>
      </c>
      <c r="D2773" s="87">
        <v>5322484802</v>
      </c>
      <c r="E2773" s="88"/>
      <c r="F2773" s="88"/>
      <c r="G2773" s="89" t="s">
        <v>8705</v>
      </c>
      <c r="H2773" s="89" t="s">
        <v>7210</v>
      </c>
      <c r="I2773" s="90">
        <v>8800061652023</v>
      </c>
      <c r="J2773" s="91">
        <v>45286</v>
      </c>
      <c r="K2773" s="92"/>
      <c r="L2773" s="134"/>
    </row>
    <row r="2774" spans="1:12" ht="15.75" customHeight="1">
      <c r="A2774" s="75">
        <v>2771</v>
      </c>
      <c r="B2774" s="94" t="s">
        <v>4909</v>
      </c>
      <c r="C2774" s="95" t="s">
        <v>9175</v>
      </c>
      <c r="D2774" s="96">
        <v>5323680401</v>
      </c>
      <c r="E2774" s="97"/>
      <c r="F2774" s="97"/>
      <c r="G2774" s="98" t="s">
        <v>9176</v>
      </c>
      <c r="H2774" s="98" t="s">
        <v>5650</v>
      </c>
      <c r="I2774" s="103">
        <v>8800063082023</v>
      </c>
      <c r="J2774" s="100">
        <v>45289</v>
      </c>
      <c r="K2774" s="82"/>
      <c r="L2774" s="135"/>
    </row>
    <row r="2775" spans="1:12" ht="15.75" customHeight="1">
      <c r="A2775" s="84">
        <v>2772</v>
      </c>
      <c r="B2775" s="85" t="s">
        <v>4909</v>
      </c>
      <c r="C2775" s="86" t="s">
        <v>8553</v>
      </c>
      <c r="D2775" s="87">
        <v>5325782600</v>
      </c>
      <c r="E2775" s="88"/>
      <c r="F2775" s="88"/>
      <c r="G2775" s="89" t="s">
        <v>8545</v>
      </c>
      <c r="H2775" s="89" t="s">
        <v>3776</v>
      </c>
      <c r="I2775" s="90">
        <v>8800055352023</v>
      </c>
      <c r="J2775" s="91">
        <v>45271</v>
      </c>
      <c r="K2775" s="92"/>
      <c r="L2775" s="134"/>
    </row>
    <row r="2776" spans="1:12" ht="15.75" customHeight="1">
      <c r="A2776" s="75">
        <v>2773</v>
      </c>
      <c r="B2776" s="94" t="s">
        <v>4909</v>
      </c>
      <c r="C2776" s="95" t="s">
        <v>8482</v>
      </c>
      <c r="D2776" s="96">
        <v>5322888402</v>
      </c>
      <c r="E2776" s="97"/>
      <c r="F2776" s="97"/>
      <c r="G2776" s="98" t="s">
        <v>8182</v>
      </c>
      <c r="H2776" s="98" t="s">
        <v>2528</v>
      </c>
      <c r="I2776" s="103">
        <v>8800053552023</v>
      </c>
      <c r="J2776" s="100">
        <v>45265</v>
      </c>
      <c r="K2776" s="82"/>
      <c r="L2776" s="135"/>
    </row>
    <row r="2777" spans="1:12" ht="15.75" customHeight="1">
      <c r="A2777" s="84">
        <v>2774</v>
      </c>
      <c r="B2777" s="85" t="s">
        <v>4909</v>
      </c>
      <c r="C2777" s="86" t="s">
        <v>8759</v>
      </c>
      <c r="D2777" s="87">
        <v>5322485600</v>
      </c>
      <c r="E2777" s="88"/>
      <c r="F2777" s="88"/>
      <c r="G2777" s="89" t="s">
        <v>7209</v>
      </c>
      <c r="H2777" s="89" t="s">
        <v>7210</v>
      </c>
      <c r="I2777" s="90">
        <v>8800059132023</v>
      </c>
      <c r="J2777" s="91">
        <v>45280</v>
      </c>
      <c r="K2777" s="92"/>
      <c r="L2777" s="134"/>
    </row>
    <row r="2778" spans="1:12" ht="15.75" customHeight="1">
      <c r="A2778" s="75">
        <v>2775</v>
      </c>
      <c r="B2778" s="94" t="s">
        <v>10964</v>
      </c>
      <c r="C2778" s="95" t="s">
        <v>7957</v>
      </c>
      <c r="D2778" s="96">
        <v>5625455400</v>
      </c>
      <c r="E2778" s="97"/>
      <c r="F2778" s="97"/>
      <c r="G2778" s="98" t="s">
        <v>6887</v>
      </c>
      <c r="H2778" s="98" t="s">
        <v>3502</v>
      </c>
      <c r="I2778" s="103">
        <v>8800046322023</v>
      </c>
      <c r="J2778" s="100">
        <v>45232</v>
      </c>
      <c r="K2778" s="82"/>
      <c r="L2778" s="135"/>
    </row>
    <row r="2779" spans="1:12" ht="15.75" customHeight="1">
      <c r="A2779" s="84">
        <v>2776</v>
      </c>
      <c r="B2779" s="85" t="s">
        <v>10964</v>
      </c>
      <c r="C2779" s="86" t="s">
        <v>8044</v>
      </c>
      <c r="D2779" s="87">
        <v>5620888901</v>
      </c>
      <c r="E2779" s="88"/>
      <c r="F2779" s="88"/>
      <c r="G2779" s="89" t="s">
        <v>8045</v>
      </c>
      <c r="H2779" s="89" t="s">
        <v>5931</v>
      </c>
      <c r="I2779" s="90">
        <v>8800047442023</v>
      </c>
      <c r="J2779" s="91">
        <v>45238</v>
      </c>
      <c r="K2779" s="92"/>
      <c r="L2779" s="134"/>
    </row>
    <row r="2780" spans="1:12" ht="15.75" customHeight="1">
      <c r="A2780" s="75">
        <v>2777</v>
      </c>
      <c r="B2780" s="94" t="s">
        <v>10964</v>
      </c>
      <c r="C2780" s="95" t="s">
        <v>8342</v>
      </c>
      <c r="D2780" s="96">
        <v>5625480902</v>
      </c>
      <c r="E2780" s="97"/>
      <c r="F2780" s="97"/>
      <c r="G2780" s="98" t="s">
        <v>8343</v>
      </c>
      <c r="H2780" s="98" t="s">
        <v>3502</v>
      </c>
      <c r="I2780" s="103">
        <v>8800051332023</v>
      </c>
      <c r="J2780" s="100">
        <v>45258</v>
      </c>
      <c r="K2780" s="82"/>
      <c r="L2780" s="135"/>
    </row>
    <row r="2781" spans="1:12" ht="15.75" customHeight="1">
      <c r="A2781" s="84">
        <v>2778</v>
      </c>
      <c r="B2781" s="85" t="s">
        <v>10964</v>
      </c>
      <c r="C2781" s="86" t="s">
        <v>8883</v>
      </c>
      <c r="D2781" s="87">
        <v>5625883908</v>
      </c>
      <c r="E2781" s="88"/>
      <c r="F2781" s="88"/>
      <c r="G2781" s="89" t="s">
        <v>8884</v>
      </c>
      <c r="H2781" s="89" t="s">
        <v>3506</v>
      </c>
      <c r="I2781" s="90">
        <v>8800059802023</v>
      </c>
      <c r="J2781" s="91">
        <v>45282</v>
      </c>
      <c r="K2781" s="92"/>
      <c r="L2781" s="134"/>
    </row>
    <row r="2782" spans="1:12" ht="15.75" customHeight="1">
      <c r="A2782" s="75">
        <v>2779</v>
      </c>
      <c r="B2782" s="94" t="s">
        <v>10964</v>
      </c>
      <c r="C2782" s="95" t="s">
        <v>8885</v>
      </c>
      <c r="D2782" s="96">
        <v>5625883920</v>
      </c>
      <c r="E2782" s="97"/>
      <c r="F2782" s="97"/>
      <c r="G2782" s="98" t="s">
        <v>8886</v>
      </c>
      <c r="H2782" s="98" t="s">
        <v>3506</v>
      </c>
      <c r="I2782" s="103">
        <v>8800059812023</v>
      </c>
      <c r="J2782" s="100">
        <v>45282</v>
      </c>
      <c r="K2782" s="82"/>
      <c r="L2782" s="135"/>
    </row>
    <row r="2783" spans="1:12" ht="15.75" customHeight="1">
      <c r="A2783" s="84">
        <v>2780</v>
      </c>
      <c r="B2783" s="85" t="s">
        <v>10964</v>
      </c>
      <c r="C2783" s="86" t="s">
        <v>8455</v>
      </c>
      <c r="D2783" s="87">
        <v>5625055100</v>
      </c>
      <c r="E2783" s="88"/>
      <c r="F2783" s="88"/>
      <c r="G2783" s="89" t="s">
        <v>8456</v>
      </c>
      <c r="H2783" s="89" t="s">
        <v>3502</v>
      </c>
      <c r="I2783" s="90">
        <v>8800053102023</v>
      </c>
      <c r="J2783" s="91">
        <v>45264</v>
      </c>
      <c r="K2783" s="92"/>
      <c r="L2783" s="134"/>
    </row>
    <row r="2784" spans="1:12" ht="15.75" customHeight="1">
      <c r="A2784" s="75">
        <v>2781</v>
      </c>
      <c r="B2784" s="94" t="s">
        <v>10964</v>
      </c>
      <c r="C2784" s="95" t="s">
        <v>8708</v>
      </c>
      <c r="D2784" s="96">
        <v>5625883901</v>
      </c>
      <c r="E2784" s="97"/>
      <c r="F2784" s="97"/>
      <c r="G2784" s="98" t="s">
        <v>8709</v>
      </c>
      <c r="H2784" s="98" t="s">
        <v>3506</v>
      </c>
      <c r="I2784" s="103">
        <v>8800058372023</v>
      </c>
      <c r="J2784" s="100">
        <v>45279</v>
      </c>
      <c r="K2784" s="82"/>
      <c r="L2784" s="135"/>
    </row>
    <row r="2785" spans="1:12" ht="15.75" customHeight="1">
      <c r="A2785" s="84">
        <v>2782</v>
      </c>
      <c r="B2785" s="85" t="s">
        <v>10964</v>
      </c>
      <c r="C2785" s="86" t="s">
        <v>8877</v>
      </c>
      <c r="D2785" s="87">
        <v>5625883912</v>
      </c>
      <c r="E2785" s="88"/>
      <c r="F2785" s="88"/>
      <c r="G2785" s="89" t="s">
        <v>8878</v>
      </c>
      <c r="H2785" s="89" t="s">
        <v>3506</v>
      </c>
      <c r="I2785" s="90">
        <v>8800059772023</v>
      </c>
      <c r="J2785" s="91">
        <v>45282</v>
      </c>
      <c r="K2785" s="92"/>
      <c r="L2785" s="134"/>
    </row>
    <row r="2786" spans="1:12" ht="15.75" customHeight="1">
      <c r="A2786" s="75">
        <v>2783</v>
      </c>
      <c r="B2786" s="94" t="s">
        <v>10964</v>
      </c>
      <c r="C2786" s="95" t="s">
        <v>8637</v>
      </c>
      <c r="D2786" s="96">
        <v>5624688902</v>
      </c>
      <c r="E2786" s="97"/>
      <c r="F2786" s="97"/>
      <c r="G2786" s="98" t="s">
        <v>8638</v>
      </c>
      <c r="H2786" s="98" t="s">
        <v>3252</v>
      </c>
      <c r="I2786" s="103">
        <v>8800057012023</v>
      </c>
      <c r="J2786" s="100">
        <v>45275</v>
      </c>
      <c r="K2786" s="82"/>
      <c r="L2786" s="135"/>
    </row>
    <row r="2787" spans="1:12" ht="15.75" customHeight="1">
      <c r="A2787" s="84">
        <v>2784</v>
      </c>
      <c r="B2787" s="85" t="s">
        <v>10964</v>
      </c>
      <c r="C2787" s="86" t="s">
        <v>8340</v>
      </c>
      <c r="D2787" s="87">
        <v>5624685903</v>
      </c>
      <c r="E2787" s="88"/>
      <c r="F2787" s="88"/>
      <c r="G2787" s="89" t="s">
        <v>8341</v>
      </c>
      <c r="H2787" s="89" t="s">
        <v>3252</v>
      </c>
      <c r="I2787" s="90">
        <v>8800051392023</v>
      </c>
      <c r="J2787" s="91">
        <v>45258</v>
      </c>
      <c r="K2787" s="92"/>
      <c r="L2787" s="134"/>
    </row>
    <row r="2788" spans="1:12" ht="15.75" customHeight="1">
      <c r="A2788" s="75">
        <v>2785</v>
      </c>
      <c r="B2788" s="94" t="s">
        <v>10964</v>
      </c>
      <c r="C2788" s="95" t="s">
        <v>8879</v>
      </c>
      <c r="D2788" s="96">
        <v>5625883909</v>
      </c>
      <c r="E2788" s="97"/>
      <c r="F2788" s="97"/>
      <c r="G2788" s="98" t="s">
        <v>8880</v>
      </c>
      <c r="H2788" s="98" t="s">
        <v>3506</v>
      </c>
      <c r="I2788" s="103">
        <v>8800059782023</v>
      </c>
      <c r="J2788" s="100">
        <v>45282</v>
      </c>
      <c r="K2788" s="82"/>
      <c r="L2788" s="135"/>
    </row>
    <row r="2789" spans="1:12" ht="15.75" customHeight="1">
      <c r="A2789" s="84">
        <v>2786</v>
      </c>
      <c r="B2789" s="85" t="s">
        <v>10964</v>
      </c>
      <c r="C2789" s="86" t="s">
        <v>8607</v>
      </c>
      <c r="D2789" s="87">
        <v>5624685901</v>
      </c>
      <c r="E2789" s="88"/>
      <c r="F2789" s="88"/>
      <c r="G2789" s="89" t="s">
        <v>8608</v>
      </c>
      <c r="H2789" s="89" t="s">
        <v>3252</v>
      </c>
      <c r="I2789" s="90">
        <v>8800055982023</v>
      </c>
      <c r="J2789" s="91">
        <v>45273</v>
      </c>
      <c r="K2789" s="92"/>
      <c r="L2789" s="134"/>
    </row>
    <row r="2790" spans="1:12" ht="15.75" customHeight="1">
      <c r="A2790" s="75">
        <v>2787</v>
      </c>
      <c r="B2790" s="94" t="s">
        <v>10964</v>
      </c>
      <c r="C2790" s="95" t="s">
        <v>9201</v>
      </c>
      <c r="D2790" s="96">
        <v>5625883907</v>
      </c>
      <c r="E2790" s="97"/>
      <c r="F2790" s="97"/>
      <c r="G2790" s="98" t="s">
        <v>9202</v>
      </c>
      <c r="H2790" s="98" t="s">
        <v>3506</v>
      </c>
      <c r="I2790" s="103">
        <v>8800062662023</v>
      </c>
      <c r="J2790" s="100">
        <v>45289</v>
      </c>
      <c r="K2790" s="82"/>
      <c r="L2790" s="135"/>
    </row>
    <row r="2791" spans="1:12" ht="15.75" customHeight="1">
      <c r="A2791" s="84">
        <v>2788</v>
      </c>
      <c r="B2791" s="85" t="s">
        <v>10964</v>
      </c>
      <c r="C2791" s="86" t="s">
        <v>9015</v>
      </c>
      <c r="D2791" s="87">
        <v>5624686502</v>
      </c>
      <c r="E2791" s="88"/>
      <c r="F2791" s="88"/>
      <c r="G2791" s="89" t="s">
        <v>9016</v>
      </c>
      <c r="H2791" s="89" t="s">
        <v>3252</v>
      </c>
      <c r="I2791" s="90">
        <v>8800061372023</v>
      </c>
      <c r="J2791" s="91">
        <v>45286</v>
      </c>
      <c r="K2791" s="92"/>
      <c r="L2791" s="134"/>
    </row>
    <row r="2792" spans="1:12" ht="15.75" customHeight="1">
      <c r="A2792" s="75">
        <v>2789</v>
      </c>
      <c r="B2792" s="94" t="s">
        <v>10964</v>
      </c>
      <c r="C2792" s="95" t="s">
        <v>8499</v>
      </c>
      <c r="D2792" s="96">
        <v>5624685902</v>
      </c>
      <c r="E2792" s="97"/>
      <c r="F2792" s="97"/>
      <c r="G2792" s="98" t="s">
        <v>8341</v>
      </c>
      <c r="H2792" s="98" t="s">
        <v>3252</v>
      </c>
      <c r="I2792" s="103">
        <v>8800053902023</v>
      </c>
      <c r="J2792" s="100">
        <v>45266</v>
      </c>
      <c r="K2792" s="82"/>
      <c r="L2792" s="135"/>
    </row>
    <row r="2793" spans="1:12" ht="15.75" customHeight="1">
      <c r="A2793" s="84">
        <v>2790</v>
      </c>
      <c r="B2793" s="85" t="s">
        <v>10964</v>
      </c>
      <c r="C2793" s="86" t="s">
        <v>9216</v>
      </c>
      <c r="D2793" s="87">
        <v>5625810117</v>
      </c>
      <c r="E2793" s="88"/>
      <c r="F2793" s="88"/>
      <c r="G2793" s="89" t="s">
        <v>9217</v>
      </c>
      <c r="H2793" s="89" t="s">
        <v>3506</v>
      </c>
      <c r="I2793" s="90">
        <v>8800063222023</v>
      </c>
      <c r="J2793" s="91">
        <v>45289</v>
      </c>
      <c r="K2793" s="92"/>
      <c r="L2793" s="134"/>
    </row>
    <row r="2794" spans="1:12" ht="15.75" customHeight="1">
      <c r="A2794" s="75">
        <v>2791</v>
      </c>
      <c r="B2794" s="94" t="s">
        <v>10964</v>
      </c>
      <c r="C2794" s="95" t="s">
        <v>9212</v>
      </c>
      <c r="D2794" s="96">
        <v>5625810113</v>
      </c>
      <c r="E2794" s="97"/>
      <c r="F2794" s="97"/>
      <c r="G2794" s="98" t="s">
        <v>9213</v>
      </c>
      <c r="H2794" s="98" t="s">
        <v>3506</v>
      </c>
      <c r="I2794" s="103">
        <v>8800063202023</v>
      </c>
      <c r="J2794" s="100">
        <v>45289</v>
      </c>
      <c r="K2794" s="82"/>
      <c r="L2794" s="135"/>
    </row>
    <row r="2795" spans="1:12" ht="15.75" customHeight="1">
      <c r="A2795" s="84">
        <v>2792</v>
      </c>
      <c r="B2795" s="85" t="s">
        <v>10964</v>
      </c>
      <c r="C2795" s="86" t="s">
        <v>9199</v>
      </c>
      <c r="D2795" s="87">
        <v>5625883911</v>
      </c>
      <c r="E2795" s="88"/>
      <c r="F2795" s="88"/>
      <c r="G2795" s="89" t="s">
        <v>9200</v>
      </c>
      <c r="H2795" s="89" t="s">
        <v>3506</v>
      </c>
      <c r="I2795" s="90">
        <v>8800062642023</v>
      </c>
      <c r="J2795" s="91">
        <v>45289</v>
      </c>
      <c r="K2795" s="92"/>
      <c r="L2795" s="134"/>
    </row>
    <row r="2796" spans="1:12" ht="15.75" customHeight="1">
      <c r="A2796" s="75">
        <v>2793</v>
      </c>
      <c r="B2796" s="94" t="s">
        <v>10964</v>
      </c>
      <c r="C2796" s="95" t="s">
        <v>9210</v>
      </c>
      <c r="D2796" s="96">
        <v>5625810108</v>
      </c>
      <c r="E2796" s="97"/>
      <c r="F2796" s="97"/>
      <c r="G2796" s="98" t="s">
        <v>9211</v>
      </c>
      <c r="H2796" s="98" t="s">
        <v>3506</v>
      </c>
      <c r="I2796" s="103">
        <v>8800063192023</v>
      </c>
      <c r="J2796" s="100">
        <v>45289</v>
      </c>
      <c r="K2796" s="82"/>
      <c r="L2796" s="135"/>
    </row>
    <row r="2797" spans="1:12" ht="15.75" customHeight="1">
      <c r="A2797" s="84">
        <v>2794</v>
      </c>
      <c r="B2797" s="85" t="s">
        <v>10964</v>
      </c>
      <c r="C2797" s="86" t="s">
        <v>8710</v>
      </c>
      <c r="D2797" s="87">
        <v>5625883903</v>
      </c>
      <c r="E2797" s="88"/>
      <c r="F2797" s="88"/>
      <c r="G2797" s="89" t="s">
        <v>8711</v>
      </c>
      <c r="H2797" s="89" t="s">
        <v>3506</v>
      </c>
      <c r="I2797" s="90">
        <v>8800058382023</v>
      </c>
      <c r="J2797" s="91">
        <v>45279</v>
      </c>
      <c r="K2797" s="92"/>
      <c r="L2797" s="134"/>
    </row>
    <row r="2798" spans="1:12" ht="15.75" customHeight="1">
      <c r="A2798" s="75">
        <v>2795</v>
      </c>
      <c r="B2798" s="94" t="s">
        <v>10964</v>
      </c>
      <c r="C2798" s="95" t="s">
        <v>9070</v>
      </c>
      <c r="D2798" s="96">
        <v>5624688901</v>
      </c>
      <c r="E2798" s="97"/>
      <c r="F2798" s="97"/>
      <c r="G2798" s="98" t="s">
        <v>9071</v>
      </c>
      <c r="H2798" s="98" t="s">
        <v>3252</v>
      </c>
      <c r="I2798" s="103">
        <v>8800062212023</v>
      </c>
      <c r="J2798" s="100">
        <v>45288</v>
      </c>
      <c r="K2798" s="82"/>
      <c r="L2798" s="135"/>
    </row>
    <row r="2799" spans="1:12" ht="15.75" customHeight="1">
      <c r="A2799" s="84">
        <v>2796</v>
      </c>
      <c r="B2799" s="85" t="s">
        <v>10964</v>
      </c>
      <c r="C2799" s="86" t="s">
        <v>9017</v>
      </c>
      <c r="D2799" s="87">
        <v>5624686503</v>
      </c>
      <c r="E2799" s="88"/>
      <c r="F2799" s="88"/>
      <c r="G2799" s="89" t="s">
        <v>9018</v>
      </c>
      <c r="H2799" s="89" t="s">
        <v>3252</v>
      </c>
      <c r="I2799" s="90">
        <v>8800061382023</v>
      </c>
      <c r="J2799" s="91">
        <v>45286</v>
      </c>
      <c r="K2799" s="92"/>
      <c r="L2799" s="134"/>
    </row>
    <row r="2800" spans="1:12" ht="15.75" customHeight="1">
      <c r="A2800" s="75">
        <v>2797</v>
      </c>
      <c r="B2800" s="94" t="s">
        <v>10964</v>
      </c>
      <c r="C2800" s="95" t="s">
        <v>9197</v>
      </c>
      <c r="D2800" s="96">
        <v>5625883915</v>
      </c>
      <c r="E2800" s="97"/>
      <c r="F2800" s="97"/>
      <c r="G2800" s="98" t="s">
        <v>9198</v>
      </c>
      <c r="H2800" s="98" t="s">
        <v>3506</v>
      </c>
      <c r="I2800" s="103">
        <v>8800062632023</v>
      </c>
      <c r="J2800" s="100">
        <v>45289</v>
      </c>
      <c r="K2800" s="82"/>
      <c r="L2800" s="135"/>
    </row>
    <row r="2801" spans="1:12" ht="15.75" customHeight="1">
      <c r="A2801" s="84">
        <v>2798</v>
      </c>
      <c r="B2801" s="85" t="s">
        <v>10964</v>
      </c>
      <c r="C2801" s="86" t="s">
        <v>9013</v>
      </c>
      <c r="D2801" s="87">
        <v>5624687006</v>
      </c>
      <c r="E2801" s="88"/>
      <c r="F2801" s="88"/>
      <c r="G2801" s="89" t="s">
        <v>9014</v>
      </c>
      <c r="H2801" s="89" t="s">
        <v>3252</v>
      </c>
      <c r="I2801" s="90">
        <v>8800061362023</v>
      </c>
      <c r="J2801" s="91">
        <v>45286</v>
      </c>
      <c r="K2801" s="92"/>
      <c r="L2801" s="134"/>
    </row>
    <row r="2802" spans="1:12" ht="15.75" customHeight="1">
      <c r="A2802" s="75">
        <v>2799</v>
      </c>
      <c r="B2802" s="94" t="s">
        <v>10964</v>
      </c>
      <c r="C2802" s="95" t="s">
        <v>8767</v>
      </c>
      <c r="D2802" s="96">
        <v>5625883922</v>
      </c>
      <c r="E2802" s="97"/>
      <c r="F2802" s="97"/>
      <c r="G2802" s="98" t="s">
        <v>8768</v>
      </c>
      <c r="H2802" s="98" t="s">
        <v>3506</v>
      </c>
      <c r="I2802" s="103">
        <v>8800058992023</v>
      </c>
      <c r="J2802" s="100">
        <v>45280</v>
      </c>
      <c r="K2802" s="82"/>
      <c r="L2802" s="135"/>
    </row>
    <row r="2803" spans="1:12" ht="15.75" customHeight="1">
      <c r="A2803" s="84">
        <v>2800</v>
      </c>
      <c r="B2803" s="85" t="s">
        <v>10964</v>
      </c>
      <c r="C2803" s="86" t="s">
        <v>8808</v>
      </c>
      <c r="D2803" s="87">
        <v>5625883919</v>
      </c>
      <c r="E2803" s="88"/>
      <c r="F2803" s="88"/>
      <c r="G2803" s="89" t="s">
        <v>8809</v>
      </c>
      <c r="H2803" s="89" t="s">
        <v>3506</v>
      </c>
      <c r="I2803" s="90">
        <v>8800059732023</v>
      </c>
      <c r="J2803" s="91">
        <v>45281</v>
      </c>
      <c r="K2803" s="92"/>
      <c r="L2803" s="134"/>
    </row>
    <row r="2804" spans="1:12" ht="15.75" customHeight="1">
      <c r="A2804" s="75">
        <v>2801</v>
      </c>
      <c r="B2804" s="94" t="s">
        <v>10964</v>
      </c>
      <c r="C2804" s="95" t="s">
        <v>9214</v>
      </c>
      <c r="D2804" s="96">
        <v>5625810114</v>
      </c>
      <c r="E2804" s="97"/>
      <c r="F2804" s="97"/>
      <c r="G2804" s="98" t="s">
        <v>9215</v>
      </c>
      <c r="H2804" s="98" t="s">
        <v>3506</v>
      </c>
      <c r="I2804" s="103">
        <v>8800063212023</v>
      </c>
      <c r="J2804" s="100">
        <v>45289</v>
      </c>
      <c r="K2804" s="82"/>
      <c r="L2804" s="135"/>
    </row>
    <row r="2805" spans="1:12" ht="15.75" customHeight="1">
      <c r="A2805" s="84">
        <v>2802</v>
      </c>
      <c r="B2805" s="85" t="s">
        <v>10964</v>
      </c>
      <c r="C2805" s="86" t="s">
        <v>9011</v>
      </c>
      <c r="D2805" s="87">
        <v>5624687005</v>
      </c>
      <c r="E2805" s="88"/>
      <c r="F2805" s="88"/>
      <c r="G2805" s="89" t="s">
        <v>9012</v>
      </c>
      <c r="H2805" s="89" t="s">
        <v>3252</v>
      </c>
      <c r="I2805" s="90">
        <v>8800061352023</v>
      </c>
      <c r="J2805" s="91">
        <v>45286</v>
      </c>
      <c r="K2805" s="92"/>
      <c r="L2805" s="134"/>
    </row>
    <row r="2806" spans="1:12" ht="15.75" customHeight="1">
      <c r="A2806" s="75">
        <v>2803</v>
      </c>
      <c r="B2806" s="94" t="s">
        <v>10964</v>
      </c>
      <c r="C2806" s="95" t="s">
        <v>9208</v>
      </c>
      <c r="D2806" s="96">
        <v>5625810107</v>
      </c>
      <c r="E2806" s="97"/>
      <c r="F2806" s="97"/>
      <c r="G2806" s="98" t="s">
        <v>9209</v>
      </c>
      <c r="H2806" s="98" t="s">
        <v>3506</v>
      </c>
      <c r="I2806" s="103">
        <v>8800063182023</v>
      </c>
      <c r="J2806" s="100">
        <v>45289</v>
      </c>
      <c r="K2806" s="82"/>
      <c r="L2806" s="135"/>
    </row>
    <row r="2807" spans="1:12" ht="15.75" customHeight="1">
      <c r="A2807" s="84">
        <v>2804</v>
      </c>
      <c r="B2807" s="85" t="s">
        <v>10964</v>
      </c>
      <c r="C2807" s="86" t="s">
        <v>8881</v>
      </c>
      <c r="D2807" s="87">
        <v>5625883902</v>
      </c>
      <c r="E2807" s="88"/>
      <c r="F2807" s="88"/>
      <c r="G2807" s="89" t="s">
        <v>8882</v>
      </c>
      <c r="H2807" s="89" t="s">
        <v>3506</v>
      </c>
      <c r="I2807" s="90">
        <v>8800059792023</v>
      </c>
      <c r="J2807" s="91">
        <v>45282</v>
      </c>
      <c r="K2807" s="92"/>
      <c r="L2807" s="134"/>
    </row>
    <row r="2808" spans="1:12" ht="15.75" customHeight="1">
      <c r="A2808" s="75">
        <v>2805</v>
      </c>
      <c r="B2808" s="94" t="s">
        <v>10964</v>
      </c>
      <c r="C2808" s="95" t="s">
        <v>8779</v>
      </c>
      <c r="D2808" s="96">
        <v>5625883913</v>
      </c>
      <c r="E2808" s="97"/>
      <c r="F2808" s="97"/>
      <c r="G2808" s="98" t="s">
        <v>8780</v>
      </c>
      <c r="H2808" s="98" t="s">
        <v>3506</v>
      </c>
      <c r="I2808" s="103">
        <v>8800058872023</v>
      </c>
      <c r="J2808" s="100">
        <v>45280</v>
      </c>
      <c r="K2808" s="82"/>
      <c r="L2808" s="135"/>
    </row>
    <row r="2809" spans="1:12" ht="15.75" customHeight="1">
      <c r="A2809" s="84">
        <v>2806</v>
      </c>
      <c r="B2809" s="85" t="s">
        <v>10964</v>
      </c>
      <c r="C2809" s="86" t="s">
        <v>8774</v>
      </c>
      <c r="D2809" s="87">
        <v>5625883910</v>
      </c>
      <c r="E2809" s="88"/>
      <c r="F2809" s="88"/>
      <c r="G2809" s="89" t="s">
        <v>8775</v>
      </c>
      <c r="H2809" s="89" t="s">
        <v>3506</v>
      </c>
      <c r="I2809" s="90">
        <v>8800059052023</v>
      </c>
      <c r="J2809" s="91">
        <v>45280</v>
      </c>
      <c r="K2809" s="92"/>
      <c r="L2809" s="134"/>
    </row>
    <row r="2810" spans="1:12" ht="15.75" customHeight="1">
      <c r="A2810" s="75">
        <v>2807</v>
      </c>
      <c r="B2810" s="94" t="s">
        <v>10964</v>
      </c>
      <c r="C2810" s="95" t="s">
        <v>9006</v>
      </c>
      <c r="D2810" s="96">
        <v>5624687004</v>
      </c>
      <c r="E2810" s="97"/>
      <c r="F2810" s="97"/>
      <c r="G2810" s="98" t="s">
        <v>9007</v>
      </c>
      <c r="H2810" s="98" t="s">
        <v>3252</v>
      </c>
      <c r="I2810" s="103">
        <v>8800061322023</v>
      </c>
      <c r="J2810" s="100">
        <v>45286</v>
      </c>
      <c r="K2810" s="82"/>
      <c r="L2810" s="135"/>
    </row>
    <row r="2811" spans="1:12" ht="15.75" customHeight="1">
      <c r="A2811" s="84">
        <v>2808</v>
      </c>
      <c r="B2811" s="85" t="s">
        <v>10964</v>
      </c>
      <c r="C2811" s="86" t="s">
        <v>8635</v>
      </c>
      <c r="D2811" s="87">
        <v>5621287800</v>
      </c>
      <c r="E2811" s="88"/>
      <c r="F2811" s="88"/>
      <c r="G2811" s="89" t="s">
        <v>8636</v>
      </c>
      <c r="H2811" s="89" t="s">
        <v>3252</v>
      </c>
      <c r="I2811" s="90">
        <v>8800057002023</v>
      </c>
      <c r="J2811" s="91">
        <v>45275</v>
      </c>
      <c r="K2811" s="92"/>
      <c r="L2811" s="134"/>
    </row>
    <row r="2812" spans="1:12" ht="15.75" customHeight="1">
      <c r="A2812" s="75">
        <v>2809</v>
      </c>
      <c r="B2812" s="94" t="s">
        <v>10964</v>
      </c>
      <c r="C2812" s="95" t="s">
        <v>8454</v>
      </c>
      <c r="D2812" s="96">
        <v>5625480910</v>
      </c>
      <c r="E2812" s="97"/>
      <c r="F2812" s="97"/>
      <c r="G2812" s="98" t="s">
        <v>8343</v>
      </c>
      <c r="H2812" s="98" t="s">
        <v>3502</v>
      </c>
      <c r="I2812" s="103">
        <v>8800052962023</v>
      </c>
      <c r="J2812" s="100">
        <v>45264</v>
      </c>
      <c r="K2812" s="82"/>
      <c r="L2812" s="135"/>
    </row>
    <row r="2813" spans="1:12" ht="15.75" customHeight="1">
      <c r="A2813" s="84">
        <v>2810</v>
      </c>
      <c r="B2813" s="85" t="s">
        <v>10964</v>
      </c>
      <c r="C2813" s="86" t="s">
        <v>8714</v>
      </c>
      <c r="D2813" s="87">
        <v>5621483500</v>
      </c>
      <c r="E2813" s="88"/>
      <c r="F2813" s="88"/>
      <c r="G2813" s="89" t="s">
        <v>8715</v>
      </c>
      <c r="H2813" s="89" t="s">
        <v>3506</v>
      </c>
      <c r="I2813" s="90">
        <v>8800058402023</v>
      </c>
      <c r="J2813" s="91">
        <v>45279</v>
      </c>
      <c r="K2813" s="92"/>
      <c r="L2813" s="134"/>
    </row>
    <row r="2814" spans="1:12" ht="15.75" customHeight="1">
      <c r="A2814" s="75">
        <v>2811</v>
      </c>
      <c r="B2814" s="94" t="s">
        <v>10964</v>
      </c>
      <c r="C2814" s="95" t="s">
        <v>8763</v>
      </c>
      <c r="D2814" s="96">
        <v>5625883921</v>
      </c>
      <c r="E2814" s="97"/>
      <c r="F2814" s="97"/>
      <c r="G2814" s="98" t="s">
        <v>8764</v>
      </c>
      <c r="H2814" s="98" t="s">
        <v>3506</v>
      </c>
      <c r="I2814" s="103">
        <v>8800058852023</v>
      </c>
      <c r="J2814" s="100">
        <v>45280</v>
      </c>
      <c r="K2814" s="82"/>
      <c r="L2814" s="135"/>
    </row>
    <row r="2815" spans="1:12" ht="15.75" customHeight="1">
      <c r="A2815" s="84">
        <v>2812</v>
      </c>
      <c r="B2815" s="85" t="s">
        <v>10964</v>
      </c>
      <c r="C2815" s="86" t="s">
        <v>8765</v>
      </c>
      <c r="D2815" s="87">
        <v>5625883906</v>
      </c>
      <c r="E2815" s="88"/>
      <c r="F2815" s="88"/>
      <c r="G2815" s="89" t="s">
        <v>8766</v>
      </c>
      <c r="H2815" s="89" t="s">
        <v>3506</v>
      </c>
      <c r="I2815" s="90">
        <v>8800058862023</v>
      </c>
      <c r="J2815" s="91">
        <v>45280</v>
      </c>
      <c r="K2815" s="92"/>
      <c r="L2815" s="134"/>
    </row>
    <row r="2816" spans="1:12" ht="15.75" customHeight="1">
      <c r="A2816" s="75">
        <v>2813</v>
      </c>
      <c r="B2816" s="94" t="s">
        <v>10964</v>
      </c>
      <c r="C2816" s="95" t="s">
        <v>8875</v>
      </c>
      <c r="D2816" s="96">
        <v>5625883918</v>
      </c>
      <c r="E2816" s="97"/>
      <c r="F2816" s="97"/>
      <c r="G2816" s="98" t="s">
        <v>8876</v>
      </c>
      <c r="H2816" s="98" t="s">
        <v>3506</v>
      </c>
      <c r="I2816" s="103">
        <v>8800060492023</v>
      </c>
      <c r="J2816" s="100">
        <v>45282</v>
      </c>
      <c r="K2816" s="82"/>
      <c r="L2816" s="135"/>
    </row>
    <row r="2817" spans="1:12" ht="15.75" customHeight="1">
      <c r="A2817" s="84">
        <v>2814</v>
      </c>
      <c r="B2817" s="85" t="s">
        <v>10964</v>
      </c>
      <c r="C2817" s="86" t="s">
        <v>8639</v>
      </c>
      <c r="D2817" s="87">
        <v>5621285400</v>
      </c>
      <c r="E2817" s="88"/>
      <c r="F2817" s="88"/>
      <c r="G2817" s="89" t="s">
        <v>8640</v>
      </c>
      <c r="H2817" s="89" t="s">
        <v>3252</v>
      </c>
      <c r="I2817" s="90">
        <v>8800056992023</v>
      </c>
      <c r="J2817" s="91">
        <v>45275</v>
      </c>
      <c r="K2817" s="92"/>
      <c r="L2817" s="134"/>
    </row>
    <row r="2818" spans="1:12" ht="15.75" customHeight="1">
      <c r="A2818" s="75">
        <v>2815</v>
      </c>
      <c r="B2818" s="94" t="s">
        <v>10964</v>
      </c>
      <c r="C2818" s="95" t="s">
        <v>8712</v>
      </c>
      <c r="D2818" s="96">
        <v>5625883904</v>
      </c>
      <c r="E2818" s="97"/>
      <c r="F2818" s="97"/>
      <c r="G2818" s="98" t="s">
        <v>8713</v>
      </c>
      <c r="H2818" s="98" t="s">
        <v>3506</v>
      </c>
      <c r="I2818" s="103">
        <v>8800058392023</v>
      </c>
      <c r="J2818" s="100">
        <v>45279</v>
      </c>
      <c r="K2818" s="82"/>
      <c r="L2818" s="135"/>
    </row>
    <row r="2819" spans="1:12" ht="15.75" customHeight="1">
      <c r="A2819" s="84">
        <v>2816</v>
      </c>
      <c r="B2819" s="85" t="s">
        <v>10964</v>
      </c>
      <c r="C2819" s="86" t="s">
        <v>9203</v>
      </c>
      <c r="D2819" s="87">
        <v>5625810101</v>
      </c>
      <c r="E2819" s="88"/>
      <c r="F2819" s="88"/>
      <c r="G2819" s="89" t="s">
        <v>9204</v>
      </c>
      <c r="H2819" s="89" t="s">
        <v>3506</v>
      </c>
      <c r="I2819" s="90">
        <v>8800063162023</v>
      </c>
      <c r="J2819" s="91">
        <v>45289</v>
      </c>
      <c r="K2819" s="92"/>
      <c r="L2819" s="134"/>
    </row>
    <row r="2820" spans="1:12" ht="15.75" customHeight="1">
      <c r="A2820" s="75">
        <v>2817</v>
      </c>
      <c r="B2820" s="94" t="s">
        <v>10964</v>
      </c>
      <c r="C2820" s="95" t="s">
        <v>8457</v>
      </c>
      <c r="D2820" s="96">
        <v>5625884800</v>
      </c>
      <c r="E2820" s="97"/>
      <c r="F2820" s="97"/>
      <c r="G2820" s="98" t="s">
        <v>5378</v>
      </c>
      <c r="H2820" s="98" t="s">
        <v>3506</v>
      </c>
      <c r="I2820" s="103">
        <v>8800053082023</v>
      </c>
      <c r="J2820" s="100">
        <v>45264</v>
      </c>
      <c r="K2820" s="82"/>
      <c r="L2820" s="135"/>
    </row>
    <row r="2821" spans="1:12" ht="15.75" customHeight="1">
      <c r="A2821" s="84">
        <v>2818</v>
      </c>
      <c r="B2821" s="85" t="s">
        <v>10964</v>
      </c>
      <c r="C2821" s="86" t="s">
        <v>8887</v>
      </c>
      <c r="D2821" s="87">
        <v>5625883905</v>
      </c>
      <c r="E2821" s="88"/>
      <c r="F2821" s="88"/>
      <c r="G2821" s="89" t="s">
        <v>8888</v>
      </c>
      <c r="H2821" s="89" t="s">
        <v>3506</v>
      </c>
      <c r="I2821" s="90">
        <v>8800060192023</v>
      </c>
      <c r="J2821" s="91">
        <v>45282</v>
      </c>
      <c r="K2821" s="92"/>
      <c r="L2821" s="134"/>
    </row>
    <row r="2822" spans="1:12" ht="15.75" customHeight="1">
      <c r="A2822" s="75">
        <v>2819</v>
      </c>
      <c r="B2822" s="94" t="s">
        <v>10964</v>
      </c>
      <c r="C2822" s="95" t="s">
        <v>8769</v>
      </c>
      <c r="D2822" s="96">
        <v>5625883917</v>
      </c>
      <c r="E2822" s="97"/>
      <c r="F2822" s="97"/>
      <c r="G2822" s="98" t="s">
        <v>8770</v>
      </c>
      <c r="H2822" s="98" t="s">
        <v>3506</v>
      </c>
      <c r="I2822" s="103">
        <v>8800059022023</v>
      </c>
      <c r="J2822" s="100">
        <v>45280</v>
      </c>
      <c r="K2822" s="82"/>
      <c r="L2822" s="135"/>
    </row>
    <row r="2823" spans="1:12" ht="15.75" customHeight="1">
      <c r="A2823" s="84">
        <v>2820</v>
      </c>
      <c r="B2823" s="85" t="s">
        <v>9022</v>
      </c>
      <c r="C2823" s="86" t="s">
        <v>9025</v>
      </c>
      <c r="D2823" s="87">
        <v>5321387202</v>
      </c>
      <c r="E2823" s="88"/>
      <c r="F2823" s="88"/>
      <c r="G2823" s="89" t="s">
        <v>8955</v>
      </c>
      <c r="H2823" s="89" t="s">
        <v>3263</v>
      </c>
      <c r="I2823" s="90">
        <v>8800061842023</v>
      </c>
      <c r="J2823" s="91">
        <v>45286</v>
      </c>
      <c r="K2823" s="92"/>
      <c r="L2823" s="134"/>
    </row>
    <row r="2824" spans="1:12" ht="15.75" customHeight="1">
      <c r="A2824" s="75">
        <v>2821</v>
      </c>
      <c r="B2824" s="94" t="s">
        <v>9022</v>
      </c>
      <c r="C2824" s="95" t="s">
        <v>9023</v>
      </c>
      <c r="D2824" s="96">
        <v>5321387202</v>
      </c>
      <c r="E2824" s="97"/>
      <c r="F2824" s="97"/>
      <c r="G2824" s="98" t="s">
        <v>8955</v>
      </c>
      <c r="H2824" s="98" t="s">
        <v>3263</v>
      </c>
      <c r="I2824" s="103">
        <v>8800061852023</v>
      </c>
      <c r="J2824" s="100">
        <v>45286</v>
      </c>
      <c r="K2824" s="82"/>
      <c r="L2824" s="135"/>
    </row>
    <row r="2825" spans="1:12" ht="15.75" customHeight="1">
      <c r="A2825" s="84">
        <v>2822</v>
      </c>
      <c r="B2825" s="85" t="s">
        <v>9022</v>
      </c>
      <c r="C2825" s="86" t="s">
        <v>9024</v>
      </c>
      <c r="D2825" s="87">
        <v>5321387202</v>
      </c>
      <c r="E2825" s="88"/>
      <c r="F2825" s="88"/>
      <c r="G2825" s="89" t="s">
        <v>8955</v>
      </c>
      <c r="H2825" s="89" t="s">
        <v>3263</v>
      </c>
      <c r="I2825" s="90">
        <v>8800061862023</v>
      </c>
      <c r="J2825" s="91">
        <v>45286</v>
      </c>
      <c r="K2825" s="92"/>
      <c r="L2825" s="134"/>
    </row>
    <row r="2826" spans="1:12" ht="15.75" customHeight="1">
      <c r="A2826" s="75">
        <v>2823</v>
      </c>
      <c r="B2826" s="94" t="s">
        <v>8122</v>
      </c>
      <c r="C2826" s="95" t="s">
        <v>8123</v>
      </c>
      <c r="D2826" s="96">
        <v>5324083203</v>
      </c>
      <c r="E2826" s="97"/>
      <c r="F2826" s="97"/>
      <c r="G2826" s="98" t="s">
        <v>8069</v>
      </c>
      <c r="H2826" s="98" t="s">
        <v>3263</v>
      </c>
      <c r="I2826" s="103">
        <v>8800048282023</v>
      </c>
      <c r="J2826" s="100">
        <v>45243</v>
      </c>
      <c r="K2826" s="82"/>
      <c r="L2826" s="135"/>
    </row>
    <row r="2827" spans="1:12" ht="15.75" customHeight="1">
      <c r="A2827" s="84">
        <v>2824</v>
      </c>
      <c r="B2827" s="85" t="s">
        <v>8122</v>
      </c>
      <c r="C2827" s="86" t="s">
        <v>8124</v>
      </c>
      <c r="D2827" s="87">
        <v>5324083203</v>
      </c>
      <c r="E2827" s="88"/>
      <c r="F2827" s="88"/>
      <c r="G2827" s="89" t="s">
        <v>8069</v>
      </c>
      <c r="H2827" s="89" t="s">
        <v>3263</v>
      </c>
      <c r="I2827" s="90">
        <v>8800048252023</v>
      </c>
      <c r="J2827" s="91">
        <v>45243</v>
      </c>
      <c r="K2827" s="92"/>
      <c r="L2827" s="134"/>
    </row>
    <row r="2828" spans="1:12" ht="15.75" customHeight="1">
      <c r="A2828" s="75">
        <v>2825</v>
      </c>
      <c r="B2828" s="94" t="s">
        <v>9028</v>
      </c>
      <c r="C2828" s="95" t="s">
        <v>9029</v>
      </c>
      <c r="D2828" s="96">
        <v>5321355402</v>
      </c>
      <c r="E2828" s="97"/>
      <c r="F2828" s="97"/>
      <c r="G2828" s="98" t="s">
        <v>8955</v>
      </c>
      <c r="H2828" s="98" t="s">
        <v>3263</v>
      </c>
      <c r="I2828" s="103">
        <v>8800061492023</v>
      </c>
      <c r="J2828" s="100">
        <v>45286</v>
      </c>
      <c r="K2828" s="82"/>
      <c r="L2828" s="135"/>
    </row>
    <row r="2829" spans="1:12" ht="15.75" customHeight="1">
      <c r="A2829" s="84">
        <v>2826</v>
      </c>
      <c r="B2829" s="85" t="s">
        <v>9028</v>
      </c>
      <c r="C2829" s="86" t="s">
        <v>9030</v>
      </c>
      <c r="D2829" s="87">
        <v>5321355402</v>
      </c>
      <c r="E2829" s="88"/>
      <c r="F2829" s="88"/>
      <c r="G2829" s="89" t="s">
        <v>8955</v>
      </c>
      <c r="H2829" s="89" t="s">
        <v>3263</v>
      </c>
      <c r="I2829" s="90">
        <v>8800061472023</v>
      </c>
      <c r="J2829" s="91">
        <v>45286</v>
      </c>
      <c r="K2829" s="92"/>
      <c r="L2829" s="134"/>
    </row>
    <row r="2830" spans="1:12" ht="15.75" customHeight="1">
      <c r="A2830" s="75">
        <v>2827</v>
      </c>
      <c r="B2830" s="94" t="s">
        <v>9028</v>
      </c>
      <c r="C2830" s="95" t="s">
        <v>9031</v>
      </c>
      <c r="D2830" s="96">
        <v>5321355402</v>
      </c>
      <c r="E2830" s="97"/>
      <c r="F2830" s="97"/>
      <c r="G2830" s="98" t="s">
        <v>8955</v>
      </c>
      <c r="H2830" s="98" t="s">
        <v>3263</v>
      </c>
      <c r="I2830" s="103">
        <v>8800061502023</v>
      </c>
      <c r="J2830" s="100">
        <v>45286</v>
      </c>
      <c r="K2830" s="82"/>
      <c r="L2830" s="135"/>
    </row>
    <row r="2831" spans="1:12" ht="15.75" customHeight="1">
      <c r="A2831" s="84">
        <v>2828</v>
      </c>
      <c r="B2831" s="85" t="s">
        <v>9028</v>
      </c>
      <c r="C2831" s="86" t="s">
        <v>9032</v>
      </c>
      <c r="D2831" s="87">
        <v>5321355402</v>
      </c>
      <c r="E2831" s="88"/>
      <c r="F2831" s="88"/>
      <c r="G2831" s="89" t="s">
        <v>8955</v>
      </c>
      <c r="H2831" s="89" t="s">
        <v>3263</v>
      </c>
      <c r="I2831" s="90">
        <v>8800061462023</v>
      </c>
      <c r="J2831" s="91">
        <v>45286</v>
      </c>
      <c r="K2831" s="92"/>
      <c r="L2831" s="134"/>
    </row>
    <row r="2832" spans="1:12" ht="15.75" customHeight="1">
      <c r="A2832" s="75">
        <v>2829</v>
      </c>
      <c r="B2832" s="94" t="s">
        <v>8784</v>
      </c>
      <c r="C2832" s="95" t="s">
        <v>8785</v>
      </c>
      <c r="D2832" s="96">
        <v>5321384803</v>
      </c>
      <c r="E2832" s="97"/>
      <c r="F2832" s="97"/>
      <c r="G2832" s="98" t="s">
        <v>4041</v>
      </c>
      <c r="H2832" s="98" t="s">
        <v>3263</v>
      </c>
      <c r="I2832" s="103">
        <v>8800058762023</v>
      </c>
      <c r="J2832" s="100">
        <v>45280</v>
      </c>
      <c r="K2832" s="82"/>
      <c r="L2832" s="135"/>
    </row>
    <row r="2833" spans="1:12" ht="15.75" customHeight="1">
      <c r="A2833" s="84">
        <v>2830</v>
      </c>
      <c r="B2833" s="85" t="s">
        <v>9033</v>
      </c>
      <c r="C2833" s="86" t="s">
        <v>9038</v>
      </c>
      <c r="D2833" s="87">
        <v>5321387203</v>
      </c>
      <c r="E2833" s="88"/>
      <c r="F2833" s="88"/>
      <c r="G2833" s="89" t="s">
        <v>8955</v>
      </c>
      <c r="H2833" s="89" t="s">
        <v>3263</v>
      </c>
      <c r="I2833" s="90">
        <v>8800061422023</v>
      </c>
      <c r="J2833" s="91">
        <v>45286</v>
      </c>
      <c r="K2833" s="92"/>
      <c r="L2833" s="134"/>
    </row>
    <row r="2834" spans="1:12" ht="15.75" customHeight="1">
      <c r="A2834" s="75">
        <v>2831</v>
      </c>
      <c r="B2834" s="94" t="s">
        <v>9033</v>
      </c>
      <c r="C2834" s="95" t="s">
        <v>9034</v>
      </c>
      <c r="D2834" s="96">
        <v>5321387203</v>
      </c>
      <c r="E2834" s="97"/>
      <c r="F2834" s="97"/>
      <c r="G2834" s="98" t="s">
        <v>8955</v>
      </c>
      <c r="H2834" s="98" t="s">
        <v>3263</v>
      </c>
      <c r="I2834" s="103">
        <v>8800061452023</v>
      </c>
      <c r="J2834" s="100">
        <v>45286</v>
      </c>
      <c r="K2834" s="82"/>
      <c r="L2834" s="135"/>
    </row>
    <row r="2835" spans="1:12" ht="15.75" customHeight="1">
      <c r="A2835" s="84">
        <v>2832</v>
      </c>
      <c r="B2835" s="85" t="s">
        <v>9033</v>
      </c>
      <c r="C2835" s="86" t="s">
        <v>9036</v>
      </c>
      <c r="D2835" s="87">
        <v>5321387203</v>
      </c>
      <c r="E2835" s="88"/>
      <c r="F2835" s="88"/>
      <c r="G2835" s="89" t="s">
        <v>8955</v>
      </c>
      <c r="H2835" s="89" t="s">
        <v>3263</v>
      </c>
      <c r="I2835" s="90">
        <v>8800061432023</v>
      </c>
      <c r="J2835" s="91">
        <v>45286</v>
      </c>
      <c r="K2835" s="92"/>
      <c r="L2835" s="134"/>
    </row>
    <row r="2836" spans="1:12" ht="15.75" customHeight="1">
      <c r="A2836" s="75">
        <v>2833</v>
      </c>
      <c r="B2836" s="94" t="s">
        <v>9033</v>
      </c>
      <c r="C2836" s="95" t="s">
        <v>9035</v>
      </c>
      <c r="D2836" s="96">
        <v>5321387203</v>
      </c>
      <c r="E2836" s="97"/>
      <c r="F2836" s="97"/>
      <c r="G2836" s="98" t="s">
        <v>8955</v>
      </c>
      <c r="H2836" s="98" t="s">
        <v>3263</v>
      </c>
      <c r="I2836" s="103">
        <v>8800061442023</v>
      </c>
      <c r="J2836" s="100">
        <v>45286</v>
      </c>
      <c r="K2836" s="82"/>
      <c r="L2836" s="135"/>
    </row>
    <row r="2837" spans="1:12" ht="15.75" customHeight="1">
      <c r="A2837" s="84">
        <v>2834</v>
      </c>
      <c r="B2837" s="85" t="s">
        <v>9033</v>
      </c>
      <c r="C2837" s="86" t="s">
        <v>9037</v>
      </c>
      <c r="D2837" s="87">
        <v>5321387203</v>
      </c>
      <c r="E2837" s="88"/>
      <c r="F2837" s="88"/>
      <c r="G2837" s="89" t="s">
        <v>8955</v>
      </c>
      <c r="H2837" s="89" t="s">
        <v>3263</v>
      </c>
      <c r="I2837" s="90">
        <v>8800061412023</v>
      </c>
      <c r="J2837" s="91">
        <v>45286</v>
      </c>
      <c r="K2837" s="92"/>
      <c r="L2837" s="134"/>
    </row>
    <row r="2838" spans="1:12" ht="15.75" customHeight="1">
      <c r="A2838" s="75">
        <v>2835</v>
      </c>
      <c r="B2838" s="94" t="s">
        <v>8786</v>
      </c>
      <c r="C2838" s="95" t="s">
        <v>8787</v>
      </c>
      <c r="D2838" s="96">
        <v>5321384804</v>
      </c>
      <c r="E2838" s="97"/>
      <c r="F2838" s="97"/>
      <c r="G2838" s="98" t="s">
        <v>4041</v>
      </c>
      <c r="H2838" s="98" t="s">
        <v>3263</v>
      </c>
      <c r="I2838" s="103">
        <v>8800058772023</v>
      </c>
      <c r="J2838" s="100">
        <v>45280</v>
      </c>
      <c r="K2838" s="82"/>
      <c r="L2838" s="135"/>
    </row>
    <row r="2839" spans="1:12" ht="15.75" customHeight="1">
      <c r="A2839" s="84">
        <v>2836</v>
      </c>
      <c r="B2839" s="85" t="s">
        <v>8788</v>
      </c>
      <c r="C2839" s="86" t="s">
        <v>8789</v>
      </c>
      <c r="D2839" s="87">
        <v>5321355403</v>
      </c>
      <c r="E2839" s="88"/>
      <c r="F2839" s="88"/>
      <c r="G2839" s="89" t="s">
        <v>4041</v>
      </c>
      <c r="H2839" s="89" t="s">
        <v>3263</v>
      </c>
      <c r="I2839" s="90">
        <v>8800058782023</v>
      </c>
      <c r="J2839" s="91">
        <v>45280</v>
      </c>
      <c r="K2839" s="92"/>
      <c r="L2839" s="134"/>
    </row>
    <row r="2840" spans="1:12" ht="15.75" customHeight="1">
      <c r="A2840" s="75">
        <v>2837</v>
      </c>
      <c r="B2840" s="94" t="s">
        <v>7773</v>
      </c>
      <c r="C2840" s="95" t="s">
        <v>8458</v>
      </c>
      <c r="D2840" s="96">
        <v>5321882601</v>
      </c>
      <c r="E2840" s="97"/>
      <c r="F2840" s="97"/>
      <c r="G2840" s="98" t="s">
        <v>7496</v>
      </c>
      <c r="H2840" s="98" t="s">
        <v>3263</v>
      </c>
      <c r="I2840" s="103">
        <v>8800053032023</v>
      </c>
      <c r="J2840" s="100">
        <v>45264</v>
      </c>
      <c r="K2840" s="82"/>
      <c r="L2840" s="135"/>
    </row>
    <row r="2841" spans="1:12" ht="15.75" customHeight="1">
      <c r="A2841" s="84">
        <v>2838</v>
      </c>
      <c r="B2841" s="85" t="s">
        <v>7773</v>
      </c>
      <c r="C2841" s="86" t="s">
        <v>7785</v>
      </c>
      <c r="D2841" s="87">
        <v>5321882601</v>
      </c>
      <c r="E2841" s="88"/>
      <c r="F2841" s="88"/>
      <c r="G2841" s="89" t="s">
        <v>7496</v>
      </c>
      <c r="H2841" s="89" t="s">
        <v>3263</v>
      </c>
      <c r="I2841" s="90">
        <v>8800044902023</v>
      </c>
      <c r="J2841" s="91">
        <v>45224</v>
      </c>
      <c r="K2841" s="92"/>
      <c r="L2841" s="134"/>
    </row>
    <row r="2842" spans="1:12" ht="15.75" customHeight="1">
      <c r="A2842" s="75">
        <v>2839</v>
      </c>
      <c r="B2842" s="94" t="s">
        <v>8790</v>
      </c>
      <c r="C2842" s="95" t="s">
        <v>8791</v>
      </c>
      <c r="D2842" s="96">
        <v>5321384806</v>
      </c>
      <c r="E2842" s="97"/>
      <c r="F2842" s="97"/>
      <c r="G2842" s="98" t="s">
        <v>4041</v>
      </c>
      <c r="H2842" s="98" t="s">
        <v>3263</v>
      </c>
      <c r="I2842" s="103">
        <v>8800058792023</v>
      </c>
      <c r="J2842" s="100">
        <v>45280</v>
      </c>
      <c r="K2842" s="82"/>
      <c r="L2842" s="135"/>
    </row>
    <row r="2843" spans="1:12" ht="15.75" customHeight="1">
      <c r="A2843" s="84">
        <v>2840</v>
      </c>
      <c r="B2843" s="85" t="s">
        <v>8080</v>
      </c>
      <c r="C2843" s="86" t="s">
        <v>8081</v>
      </c>
      <c r="D2843" s="87">
        <v>5324083204</v>
      </c>
      <c r="E2843" s="88"/>
      <c r="F2843" s="88"/>
      <c r="G2843" s="89" t="s">
        <v>8069</v>
      </c>
      <c r="H2843" s="89" t="s">
        <v>2531</v>
      </c>
      <c r="I2843" s="90">
        <v>8800047992023</v>
      </c>
      <c r="J2843" s="91">
        <v>45240</v>
      </c>
      <c r="K2843" s="92"/>
      <c r="L2843" s="134"/>
    </row>
    <row r="2844" spans="1:12" ht="15.75" customHeight="1">
      <c r="A2844" s="75">
        <v>2841</v>
      </c>
      <c r="B2844" s="94" t="s">
        <v>8952</v>
      </c>
      <c r="C2844" s="95" t="s">
        <v>8953</v>
      </c>
      <c r="D2844" s="96">
        <v>5321387206</v>
      </c>
      <c r="E2844" s="97"/>
      <c r="F2844" s="97"/>
      <c r="G2844" s="98" t="s">
        <v>8955</v>
      </c>
      <c r="H2844" s="98" t="s">
        <v>3263</v>
      </c>
      <c r="I2844" s="103">
        <v>8800061012023</v>
      </c>
      <c r="J2844" s="100">
        <v>45285</v>
      </c>
      <c r="K2844" s="82"/>
      <c r="L2844" s="135"/>
    </row>
    <row r="2845" spans="1:12" ht="15.75" customHeight="1">
      <c r="A2845" s="84">
        <v>2842</v>
      </c>
      <c r="B2845" s="85" t="s">
        <v>8082</v>
      </c>
      <c r="C2845" s="86" t="s">
        <v>8083</v>
      </c>
      <c r="D2845" s="87">
        <v>5324083205</v>
      </c>
      <c r="E2845" s="88"/>
      <c r="F2845" s="88"/>
      <c r="G2845" s="89" t="s">
        <v>8069</v>
      </c>
      <c r="H2845" s="89" t="s">
        <v>3263</v>
      </c>
      <c r="I2845" s="90">
        <v>8800048052023</v>
      </c>
      <c r="J2845" s="91">
        <v>45240</v>
      </c>
      <c r="K2845" s="92"/>
      <c r="L2845" s="134"/>
    </row>
    <row r="2846" spans="1:12" ht="15.75" customHeight="1">
      <c r="A2846" s="75">
        <v>2843</v>
      </c>
      <c r="B2846" s="94" t="s">
        <v>8792</v>
      </c>
      <c r="C2846" s="95" t="s">
        <v>8793</v>
      </c>
      <c r="D2846" s="96">
        <v>5321387207</v>
      </c>
      <c r="E2846" s="97"/>
      <c r="F2846" s="97"/>
      <c r="G2846" s="98" t="s">
        <v>4041</v>
      </c>
      <c r="H2846" s="98" t="s">
        <v>3263</v>
      </c>
      <c r="I2846" s="103">
        <v>8800058802023</v>
      </c>
      <c r="J2846" s="100">
        <v>45280</v>
      </c>
      <c r="K2846" s="82"/>
      <c r="L2846" s="135"/>
    </row>
    <row r="2847" spans="1:12" ht="15.75" customHeight="1">
      <c r="A2847" s="84">
        <v>2844</v>
      </c>
      <c r="B2847" s="85" t="s">
        <v>8084</v>
      </c>
      <c r="C2847" s="86" t="s">
        <v>8085</v>
      </c>
      <c r="D2847" s="87">
        <v>5324083206</v>
      </c>
      <c r="E2847" s="88"/>
      <c r="F2847" s="88"/>
      <c r="G2847" s="89" t="s">
        <v>8069</v>
      </c>
      <c r="H2847" s="89" t="s">
        <v>3263</v>
      </c>
      <c r="I2847" s="90">
        <v>8800047862023</v>
      </c>
      <c r="J2847" s="91">
        <v>45240</v>
      </c>
      <c r="K2847" s="92"/>
      <c r="L2847" s="134"/>
    </row>
    <row r="2848" spans="1:12" ht="15.75" customHeight="1">
      <c r="A2848" s="75">
        <v>2845</v>
      </c>
      <c r="B2848" s="94" t="s">
        <v>8556</v>
      </c>
      <c r="C2848" s="95" t="s">
        <v>8557</v>
      </c>
      <c r="D2848" s="96">
        <v>5321880906</v>
      </c>
      <c r="E2848" s="97"/>
      <c r="F2848" s="97"/>
      <c r="G2848" s="98" t="s">
        <v>7496</v>
      </c>
      <c r="H2848" s="98" t="s">
        <v>3263</v>
      </c>
      <c r="I2848" s="103">
        <v>8800055432023</v>
      </c>
      <c r="J2848" s="100">
        <v>45271</v>
      </c>
      <c r="K2848" s="82"/>
      <c r="L2848" s="135"/>
    </row>
    <row r="2849" spans="1:12" ht="15.75" customHeight="1">
      <c r="A2849" s="84">
        <v>2846</v>
      </c>
      <c r="B2849" s="85" t="s">
        <v>8067</v>
      </c>
      <c r="C2849" s="86" t="s">
        <v>8086</v>
      </c>
      <c r="D2849" s="87">
        <v>5324083201</v>
      </c>
      <c r="E2849" s="88"/>
      <c r="F2849" s="88"/>
      <c r="G2849" s="89" t="s">
        <v>8069</v>
      </c>
      <c r="H2849" s="89" t="s">
        <v>3263</v>
      </c>
      <c r="I2849" s="90">
        <v>8800047842023</v>
      </c>
      <c r="J2849" s="91">
        <v>45240</v>
      </c>
      <c r="K2849" s="92"/>
      <c r="L2849" s="134"/>
    </row>
    <row r="2850" spans="1:12" ht="15.75" customHeight="1">
      <c r="A2850" s="75">
        <v>2847</v>
      </c>
      <c r="B2850" s="94" t="s">
        <v>8067</v>
      </c>
      <c r="C2850" s="95" t="s">
        <v>8087</v>
      </c>
      <c r="D2850" s="96">
        <v>5324083201</v>
      </c>
      <c r="E2850" s="97"/>
      <c r="F2850" s="97"/>
      <c r="G2850" s="98" t="s">
        <v>8069</v>
      </c>
      <c r="H2850" s="98" t="s">
        <v>3263</v>
      </c>
      <c r="I2850" s="103">
        <v>8800047832023</v>
      </c>
      <c r="J2850" s="100">
        <v>45240</v>
      </c>
      <c r="K2850" s="82"/>
      <c r="L2850" s="135"/>
    </row>
    <row r="2851" spans="1:12" ht="15.75" customHeight="1">
      <c r="A2851" s="84">
        <v>2848</v>
      </c>
      <c r="B2851" s="85" t="s">
        <v>8067</v>
      </c>
      <c r="C2851" s="86" t="s">
        <v>8125</v>
      </c>
      <c r="D2851" s="87">
        <v>5324083201</v>
      </c>
      <c r="E2851" s="88"/>
      <c r="F2851" s="88"/>
      <c r="G2851" s="89" t="s">
        <v>8069</v>
      </c>
      <c r="H2851" s="89" t="s">
        <v>3263</v>
      </c>
      <c r="I2851" s="90">
        <v>8800048312023</v>
      </c>
      <c r="J2851" s="91">
        <v>45243</v>
      </c>
      <c r="K2851" s="92"/>
      <c r="L2851" s="134"/>
    </row>
    <row r="2852" spans="1:12" ht="15.75" customHeight="1">
      <c r="A2852" s="75">
        <v>2849</v>
      </c>
      <c r="B2852" s="94" t="s">
        <v>8067</v>
      </c>
      <c r="C2852" s="95" t="s">
        <v>8068</v>
      </c>
      <c r="D2852" s="96">
        <v>5324083201</v>
      </c>
      <c r="E2852" s="97"/>
      <c r="F2852" s="97"/>
      <c r="G2852" s="98" t="s">
        <v>8069</v>
      </c>
      <c r="H2852" s="98" t="s">
        <v>3263</v>
      </c>
      <c r="I2852" s="103">
        <v>8800047642023</v>
      </c>
      <c r="J2852" s="100">
        <v>45239</v>
      </c>
      <c r="K2852" s="82"/>
      <c r="L2852" s="135"/>
    </row>
    <row r="2853" spans="1:12" ht="15.75" customHeight="1">
      <c r="A2853" s="84">
        <v>2850</v>
      </c>
      <c r="B2853" s="85" t="s">
        <v>8794</v>
      </c>
      <c r="C2853" s="86" t="s">
        <v>8795</v>
      </c>
      <c r="D2853" s="87">
        <v>5321387208</v>
      </c>
      <c r="E2853" s="88"/>
      <c r="F2853" s="88"/>
      <c r="G2853" s="89" t="s">
        <v>4041</v>
      </c>
      <c r="H2853" s="89" t="s">
        <v>3263</v>
      </c>
      <c r="I2853" s="90">
        <v>8800058812023</v>
      </c>
      <c r="J2853" s="91">
        <v>45280</v>
      </c>
      <c r="K2853" s="92"/>
      <c r="L2853" s="134"/>
    </row>
    <row r="2854" spans="1:12" ht="15.75" customHeight="1">
      <c r="A2854" s="75">
        <v>2851</v>
      </c>
      <c r="B2854" s="94" t="s">
        <v>8956</v>
      </c>
      <c r="C2854" s="95" t="s">
        <v>8957</v>
      </c>
      <c r="D2854" s="96">
        <v>5321387209</v>
      </c>
      <c r="E2854" s="97"/>
      <c r="F2854" s="97"/>
      <c r="G2854" s="98" t="s">
        <v>8955</v>
      </c>
      <c r="H2854" s="98" t="s">
        <v>3263</v>
      </c>
      <c r="I2854" s="103">
        <v>8800060992023</v>
      </c>
      <c r="J2854" s="100">
        <v>45285</v>
      </c>
      <c r="K2854" s="82"/>
      <c r="L2854" s="135"/>
    </row>
    <row r="2855" spans="1:12" ht="15.75" customHeight="1">
      <c r="A2855" s="84">
        <v>2852</v>
      </c>
      <c r="B2855" s="85" t="s">
        <v>8956</v>
      </c>
      <c r="C2855" s="86" t="s">
        <v>8958</v>
      </c>
      <c r="D2855" s="87">
        <v>5321387209</v>
      </c>
      <c r="E2855" s="88"/>
      <c r="F2855" s="88"/>
      <c r="G2855" s="89" t="s">
        <v>8955</v>
      </c>
      <c r="H2855" s="89" t="s">
        <v>3263</v>
      </c>
      <c r="I2855" s="90">
        <v>8800061002023</v>
      </c>
      <c r="J2855" s="91">
        <v>45285</v>
      </c>
      <c r="K2855" s="92"/>
      <c r="L2855" s="134"/>
    </row>
    <row r="2856" spans="1:12" ht="15.75" customHeight="1">
      <c r="A2856" s="75">
        <v>2853</v>
      </c>
      <c r="B2856" s="94" t="s">
        <v>8070</v>
      </c>
      <c r="C2856" s="95" t="s">
        <v>8072</v>
      </c>
      <c r="D2856" s="96">
        <v>5324083208</v>
      </c>
      <c r="E2856" s="97"/>
      <c r="F2856" s="97"/>
      <c r="G2856" s="98" t="s">
        <v>8069</v>
      </c>
      <c r="H2856" s="98" t="s">
        <v>3263</v>
      </c>
      <c r="I2856" s="103">
        <v>8800047692023</v>
      </c>
      <c r="J2856" s="100">
        <v>45239</v>
      </c>
      <c r="K2856" s="82"/>
      <c r="L2856" s="135"/>
    </row>
    <row r="2857" spans="1:12" ht="15.75" customHeight="1">
      <c r="A2857" s="84">
        <v>2854</v>
      </c>
      <c r="B2857" s="85" t="s">
        <v>8070</v>
      </c>
      <c r="C2857" s="86" t="s">
        <v>8071</v>
      </c>
      <c r="D2857" s="87">
        <v>5324083208</v>
      </c>
      <c r="E2857" s="88"/>
      <c r="F2857" s="88"/>
      <c r="G2857" s="89" t="s">
        <v>8069</v>
      </c>
      <c r="H2857" s="89" t="s">
        <v>3263</v>
      </c>
      <c r="I2857" s="90">
        <v>8800047652023</v>
      </c>
      <c r="J2857" s="91">
        <v>45239</v>
      </c>
      <c r="K2857" s="92"/>
      <c r="L2857" s="134"/>
    </row>
    <row r="2858" spans="1:12" ht="15.75" customHeight="1">
      <c r="A2858" s="75">
        <v>2855</v>
      </c>
      <c r="B2858" s="94" t="s">
        <v>8959</v>
      </c>
      <c r="C2858" s="95" t="s">
        <v>8960</v>
      </c>
      <c r="D2858" s="96">
        <v>5321355406</v>
      </c>
      <c r="E2858" s="97"/>
      <c r="F2858" s="97"/>
      <c r="G2858" s="98" t="s">
        <v>4041</v>
      </c>
      <c r="H2858" s="98" t="s">
        <v>3263</v>
      </c>
      <c r="I2858" s="103">
        <v>8800060672023</v>
      </c>
      <c r="J2858" s="100">
        <v>45285</v>
      </c>
      <c r="K2858" s="82"/>
      <c r="L2858" s="135"/>
    </row>
    <row r="2859" spans="1:12" ht="15.75" customHeight="1">
      <c r="A2859" s="84">
        <v>2857</v>
      </c>
      <c r="B2859" s="85" t="s">
        <v>10965</v>
      </c>
      <c r="C2859" s="86" t="s">
        <v>8126</v>
      </c>
      <c r="D2859" s="87">
        <v>5922986500</v>
      </c>
      <c r="E2859" s="88"/>
      <c r="F2859" s="88" t="s">
        <v>10966</v>
      </c>
      <c r="G2859" s="89" t="s">
        <v>8127</v>
      </c>
      <c r="H2859" s="89" t="s">
        <v>4541</v>
      </c>
      <c r="I2859" s="90">
        <v>8800048112023</v>
      </c>
      <c r="J2859" s="91">
        <v>45243</v>
      </c>
      <c r="K2859" s="92"/>
      <c r="L2859" s="134"/>
    </row>
    <row r="2860" spans="1:12" ht="15.75" customHeight="1">
      <c r="A2860" s="75">
        <v>2858</v>
      </c>
      <c r="B2860" s="94" t="s">
        <v>10965</v>
      </c>
      <c r="C2860" s="95" t="s">
        <v>9039</v>
      </c>
      <c r="D2860" s="96">
        <v>5924455300</v>
      </c>
      <c r="E2860" s="97" t="s">
        <v>2715</v>
      </c>
      <c r="F2860" s="97" t="s">
        <v>2569</v>
      </c>
      <c r="G2860" s="98" t="s">
        <v>9040</v>
      </c>
      <c r="H2860" s="98" t="s">
        <v>6120</v>
      </c>
      <c r="I2860" s="103">
        <v>8800061512023</v>
      </c>
      <c r="J2860" s="100">
        <v>45286</v>
      </c>
      <c r="K2860" s="82">
        <v>1</v>
      </c>
      <c r="L2860" s="138">
        <v>2025</v>
      </c>
    </row>
    <row r="2861" spans="1:12" ht="15.75" customHeight="1">
      <c r="A2861" s="84">
        <v>2859</v>
      </c>
      <c r="B2861" s="85" t="s">
        <v>10965</v>
      </c>
      <c r="C2861" s="86" t="s">
        <v>8156</v>
      </c>
      <c r="D2861" s="87">
        <v>5922982400</v>
      </c>
      <c r="E2861" s="88"/>
      <c r="F2861" s="88" t="s">
        <v>10966</v>
      </c>
      <c r="G2861" s="89" t="s">
        <v>8157</v>
      </c>
      <c r="H2861" s="89" t="s">
        <v>4541</v>
      </c>
      <c r="I2861" s="90">
        <v>8800048732023</v>
      </c>
      <c r="J2861" s="91">
        <v>45245</v>
      </c>
      <c r="K2861" s="92"/>
      <c r="L2861" s="134"/>
    </row>
    <row r="2862" spans="1:12" ht="15.75" customHeight="1">
      <c r="A2862" s="75">
        <v>2861</v>
      </c>
      <c r="B2862" s="94" t="s">
        <v>10967</v>
      </c>
      <c r="C2862" s="95" t="s">
        <v>8796</v>
      </c>
      <c r="D2862" s="96">
        <v>6124285905</v>
      </c>
      <c r="E2862" s="97"/>
      <c r="F2862" s="97"/>
      <c r="G2862" s="98" t="s">
        <v>8797</v>
      </c>
      <c r="H2862" s="98" t="s">
        <v>5582</v>
      </c>
      <c r="I2862" s="103">
        <v>8800059152023</v>
      </c>
      <c r="J2862" s="100">
        <v>45280</v>
      </c>
      <c r="K2862" s="82"/>
      <c r="L2862" s="135"/>
    </row>
    <row r="2863" spans="1:12" ht="15.75" customHeight="1">
      <c r="A2863" s="84">
        <v>2862</v>
      </c>
      <c r="B2863" s="85" t="s">
        <v>10967</v>
      </c>
      <c r="C2863" s="86" t="s">
        <v>8569</v>
      </c>
      <c r="D2863" s="87">
        <v>6123088501</v>
      </c>
      <c r="E2863" s="88"/>
      <c r="F2863" s="88"/>
      <c r="G2863" s="89" t="s">
        <v>8570</v>
      </c>
      <c r="H2863" s="89" t="s">
        <v>6702</v>
      </c>
      <c r="I2863" s="90">
        <v>8800055612023</v>
      </c>
      <c r="J2863" s="91">
        <v>45272</v>
      </c>
      <c r="K2863" s="92"/>
      <c r="L2863" s="134"/>
    </row>
    <row r="2864" spans="1:12" ht="15.75" customHeight="1">
      <c r="A2864" s="75">
        <v>2863</v>
      </c>
      <c r="B2864" s="94" t="s">
        <v>10967</v>
      </c>
      <c r="C2864" s="95" t="s">
        <v>8889</v>
      </c>
      <c r="D2864" s="96">
        <v>6124282802</v>
      </c>
      <c r="E2864" s="97"/>
      <c r="F2864" s="97"/>
      <c r="G2864" s="98" t="s">
        <v>8890</v>
      </c>
      <c r="H2864" s="98" t="s">
        <v>5582</v>
      </c>
      <c r="I2864" s="103">
        <v>8800060122023</v>
      </c>
      <c r="J2864" s="100">
        <v>45282</v>
      </c>
      <c r="K2864" s="82"/>
      <c r="L2864" s="135"/>
    </row>
    <row r="2865" spans="1:12" ht="15.75" customHeight="1">
      <c r="A2865" s="84">
        <v>2864</v>
      </c>
      <c r="B2865" s="85" t="s">
        <v>10967</v>
      </c>
      <c r="C2865" s="86" t="s">
        <v>8812</v>
      </c>
      <c r="D2865" s="87">
        <v>6124282803</v>
      </c>
      <c r="E2865" s="88"/>
      <c r="F2865" s="88"/>
      <c r="G2865" s="89" t="s">
        <v>8813</v>
      </c>
      <c r="H2865" s="89" t="s">
        <v>5582</v>
      </c>
      <c r="I2865" s="90">
        <v>8800059482023</v>
      </c>
      <c r="J2865" s="91">
        <v>45281</v>
      </c>
      <c r="K2865" s="92"/>
      <c r="L2865" s="134"/>
    </row>
    <row r="2866" spans="1:12" ht="15.75" customHeight="1">
      <c r="A2866" s="75">
        <v>2865</v>
      </c>
      <c r="B2866" s="94" t="s">
        <v>10967</v>
      </c>
      <c r="C2866" s="95" t="s">
        <v>8963</v>
      </c>
      <c r="D2866" s="96">
        <v>6125889501</v>
      </c>
      <c r="E2866" s="97"/>
      <c r="F2866" s="97"/>
      <c r="G2866" s="98" t="s">
        <v>8964</v>
      </c>
      <c r="H2866" s="98" t="s">
        <v>7832</v>
      </c>
      <c r="I2866" s="103">
        <v>8800060982023</v>
      </c>
      <c r="J2866" s="100">
        <v>45285</v>
      </c>
      <c r="K2866" s="82"/>
      <c r="L2866" s="135"/>
    </row>
    <row r="2867" spans="1:12" ht="15.75" customHeight="1">
      <c r="A2867" s="84">
        <v>2866</v>
      </c>
      <c r="B2867" s="85" t="s">
        <v>10967</v>
      </c>
      <c r="C2867" s="86" t="s">
        <v>8810</v>
      </c>
      <c r="D2867" s="87">
        <v>6124282801</v>
      </c>
      <c r="E2867" s="88"/>
      <c r="F2867" s="88"/>
      <c r="G2867" s="89" t="s">
        <v>8811</v>
      </c>
      <c r="H2867" s="89" t="s">
        <v>5582</v>
      </c>
      <c r="I2867" s="90">
        <v>8800059472023</v>
      </c>
      <c r="J2867" s="91">
        <v>45281</v>
      </c>
      <c r="K2867" s="92"/>
      <c r="L2867" s="134"/>
    </row>
    <row r="2868" spans="1:12" ht="15.75" customHeight="1">
      <c r="A2868" s="75">
        <v>2867</v>
      </c>
      <c r="B2868" s="94" t="s">
        <v>10967</v>
      </c>
      <c r="C2868" s="95" t="s">
        <v>7822</v>
      </c>
      <c r="D2868" s="96">
        <v>6124285901</v>
      </c>
      <c r="E2868" s="97"/>
      <c r="F2868" s="97"/>
      <c r="G2868" s="98" t="s">
        <v>7823</v>
      </c>
      <c r="H2868" s="98" t="s">
        <v>5582</v>
      </c>
      <c r="I2868" s="103">
        <v>8800045142023</v>
      </c>
      <c r="J2868" s="100">
        <v>45225</v>
      </c>
      <c r="K2868" s="82"/>
      <c r="L2868" s="135"/>
    </row>
    <row r="2869" spans="1:12" ht="15.75" customHeight="1">
      <c r="A2869" s="84">
        <v>2868</v>
      </c>
      <c r="B2869" s="85" t="s">
        <v>10967</v>
      </c>
      <c r="C2869" s="86" t="s">
        <v>7839</v>
      </c>
      <c r="D2869" s="87">
        <v>6122481201</v>
      </c>
      <c r="E2869" s="88"/>
      <c r="F2869" s="88"/>
      <c r="G2869" s="89" t="s">
        <v>7840</v>
      </c>
      <c r="H2869" s="89" t="s">
        <v>7832</v>
      </c>
      <c r="I2869" s="90">
        <v>8800045072023</v>
      </c>
      <c r="J2869" s="91">
        <v>45225</v>
      </c>
      <c r="K2869" s="92"/>
      <c r="L2869" s="134"/>
    </row>
    <row r="2870" spans="1:12" ht="15.75" customHeight="1">
      <c r="A2870" s="75">
        <v>2869</v>
      </c>
      <c r="B2870" s="94" t="s">
        <v>10967</v>
      </c>
      <c r="C2870" s="95" t="s">
        <v>7841</v>
      </c>
      <c r="D2870" s="96">
        <v>6122481203</v>
      </c>
      <c r="E2870" s="97"/>
      <c r="F2870" s="97"/>
      <c r="G2870" s="98" t="s">
        <v>7842</v>
      </c>
      <c r="H2870" s="98" t="s">
        <v>7832</v>
      </c>
      <c r="I2870" s="103">
        <v>8800045082023</v>
      </c>
      <c r="J2870" s="100">
        <v>45225</v>
      </c>
      <c r="K2870" s="82"/>
      <c r="L2870" s="135"/>
    </row>
    <row r="2871" spans="1:12" ht="15.75" customHeight="1">
      <c r="A2871" s="84">
        <v>2870</v>
      </c>
      <c r="B2871" s="85" t="s">
        <v>10967</v>
      </c>
      <c r="C2871" s="86" t="s">
        <v>7827</v>
      </c>
      <c r="D2871" s="87">
        <v>6124286501</v>
      </c>
      <c r="E2871" s="88"/>
      <c r="F2871" s="88"/>
      <c r="G2871" s="89" t="s">
        <v>7828</v>
      </c>
      <c r="H2871" s="89" t="s">
        <v>5582</v>
      </c>
      <c r="I2871" s="90">
        <v>8800045132023</v>
      </c>
      <c r="J2871" s="91">
        <v>45225</v>
      </c>
      <c r="K2871" s="92"/>
      <c r="L2871" s="134"/>
    </row>
    <row r="2872" spans="1:12" ht="15.75" customHeight="1">
      <c r="A2872" s="75">
        <v>2872</v>
      </c>
      <c r="B2872" s="94" t="s">
        <v>10967</v>
      </c>
      <c r="C2872" s="95" t="s">
        <v>8814</v>
      </c>
      <c r="D2872" s="96">
        <v>6124288401</v>
      </c>
      <c r="E2872" s="97"/>
      <c r="F2872" s="97"/>
      <c r="G2872" s="98" t="s">
        <v>8815</v>
      </c>
      <c r="H2872" s="98" t="s">
        <v>5582</v>
      </c>
      <c r="I2872" s="103">
        <v>8800059492023</v>
      </c>
      <c r="J2872" s="100">
        <v>45281</v>
      </c>
      <c r="K2872" s="82"/>
      <c r="L2872" s="135"/>
    </row>
    <row r="2873" spans="1:12" ht="15.75" customHeight="1">
      <c r="A2873" s="84">
        <v>2873</v>
      </c>
      <c r="B2873" s="85" t="s">
        <v>10968</v>
      </c>
      <c r="C2873" s="86" t="s">
        <v>8091</v>
      </c>
      <c r="D2873" s="87">
        <v>6323581701</v>
      </c>
      <c r="E2873" s="88"/>
      <c r="F2873" s="88"/>
      <c r="G2873" s="89" t="s">
        <v>8092</v>
      </c>
      <c r="H2873" s="89" t="s">
        <v>8090</v>
      </c>
      <c r="I2873" s="90">
        <v>8800047922023</v>
      </c>
      <c r="J2873" s="91">
        <v>45240</v>
      </c>
      <c r="K2873" s="92"/>
      <c r="L2873" s="134"/>
    </row>
    <row r="2874" spans="1:12" ht="15.75" customHeight="1">
      <c r="A2874" s="75">
        <v>2874</v>
      </c>
      <c r="B2874" s="94" t="s">
        <v>10968</v>
      </c>
      <c r="C2874" s="95" t="s">
        <v>8816</v>
      </c>
      <c r="D2874" s="96">
        <v>6322080501</v>
      </c>
      <c r="E2874" s="97"/>
      <c r="F2874" s="97"/>
      <c r="G2874" s="98" t="s">
        <v>8817</v>
      </c>
      <c r="H2874" s="98" t="s">
        <v>4185</v>
      </c>
      <c r="I2874" s="103">
        <v>8800059382023</v>
      </c>
      <c r="J2874" s="100">
        <v>45281</v>
      </c>
      <c r="K2874" s="82"/>
      <c r="L2874" s="135"/>
    </row>
    <row r="2875" spans="1:12" ht="15.75" customHeight="1">
      <c r="A2875" s="84">
        <v>2875</v>
      </c>
      <c r="B2875" s="85" t="s">
        <v>10968</v>
      </c>
      <c r="C2875" s="86" t="s">
        <v>8093</v>
      </c>
      <c r="D2875" s="87">
        <v>6323555400</v>
      </c>
      <c r="E2875" s="88"/>
      <c r="F2875" s="88"/>
      <c r="G2875" s="89" t="s">
        <v>8089</v>
      </c>
      <c r="H2875" s="89" t="s">
        <v>8090</v>
      </c>
      <c r="I2875" s="90">
        <v>8800047972023</v>
      </c>
      <c r="J2875" s="91">
        <v>45240</v>
      </c>
      <c r="K2875" s="92"/>
      <c r="L2875" s="134"/>
    </row>
    <row r="2876" spans="1:12" ht="15.75" customHeight="1">
      <c r="A2876" s="75">
        <v>2876</v>
      </c>
      <c r="B2876" s="94" t="s">
        <v>10968</v>
      </c>
      <c r="C2876" s="95" t="s">
        <v>8300</v>
      </c>
      <c r="D2876" s="96">
        <v>6325158500</v>
      </c>
      <c r="E2876" s="97"/>
      <c r="F2876" s="97"/>
      <c r="G2876" s="98" t="s">
        <v>8301</v>
      </c>
      <c r="H2876" s="98" t="s">
        <v>4185</v>
      </c>
      <c r="I2876" s="103">
        <v>8800050982023</v>
      </c>
      <c r="J2876" s="100">
        <v>45254</v>
      </c>
      <c r="K2876" s="82"/>
      <c r="L2876" s="135"/>
    </row>
    <row r="2877" spans="1:12" ht="15.75" customHeight="1">
      <c r="A2877" s="84">
        <v>2877</v>
      </c>
      <c r="B2877" s="85" t="s">
        <v>10968</v>
      </c>
      <c r="C2877" s="86" t="s">
        <v>8968</v>
      </c>
      <c r="D2877" s="87">
        <v>6323385711</v>
      </c>
      <c r="E2877" s="88"/>
      <c r="F2877" s="88"/>
      <c r="G2877" s="89" t="s">
        <v>8969</v>
      </c>
      <c r="H2877" s="89" t="s">
        <v>8967</v>
      </c>
      <c r="I2877" s="90">
        <v>8800060752023</v>
      </c>
      <c r="J2877" s="91">
        <v>45285</v>
      </c>
      <c r="K2877" s="92"/>
      <c r="L2877" s="134"/>
    </row>
    <row r="2878" spans="1:12" ht="15.75" customHeight="1">
      <c r="A2878" s="75">
        <v>2878</v>
      </c>
      <c r="B2878" s="94" t="s">
        <v>10968</v>
      </c>
      <c r="C2878" s="95" t="s">
        <v>8088</v>
      </c>
      <c r="D2878" s="96">
        <v>6323580305</v>
      </c>
      <c r="E2878" s="97"/>
      <c r="F2878" s="97"/>
      <c r="G2878" s="98" t="s">
        <v>8089</v>
      </c>
      <c r="H2878" s="98" t="s">
        <v>8090</v>
      </c>
      <c r="I2878" s="103">
        <v>8800047952023</v>
      </c>
      <c r="J2878" s="100">
        <v>45240</v>
      </c>
      <c r="K2878" s="82"/>
      <c r="L2878" s="135"/>
    </row>
    <row r="2879" spans="1:12" ht="15.75" customHeight="1">
      <c r="A2879" s="84">
        <v>2879</v>
      </c>
      <c r="B2879" s="85" t="s">
        <v>10968</v>
      </c>
      <c r="C2879" s="86" t="s">
        <v>8965</v>
      </c>
      <c r="D2879" s="87">
        <v>6323385711</v>
      </c>
      <c r="E2879" s="88"/>
      <c r="F2879" s="88"/>
      <c r="G2879" s="89" t="s">
        <v>8966</v>
      </c>
      <c r="H2879" s="89" t="s">
        <v>8967</v>
      </c>
      <c r="I2879" s="90">
        <v>8800060602023</v>
      </c>
      <c r="J2879" s="91">
        <v>45285</v>
      </c>
      <c r="K2879" s="92"/>
      <c r="L2879" s="134"/>
    </row>
    <row r="2880" spans="1:12" ht="15.75" customHeight="1">
      <c r="A2880" s="75">
        <v>2880</v>
      </c>
      <c r="B2880" s="94" t="s">
        <v>10968</v>
      </c>
      <c r="C2880" s="95" t="s">
        <v>8421</v>
      </c>
      <c r="D2880" s="96">
        <v>6322057300</v>
      </c>
      <c r="E2880" s="97"/>
      <c r="F2880" s="97"/>
      <c r="G2880" s="98" t="s">
        <v>8422</v>
      </c>
      <c r="H2880" s="98" t="s">
        <v>4185</v>
      </c>
      <c r="I2880" s="103">
        <v>8800052542023</v>
      </c>
      <c r="J2880" s="100">
        <v>45261</v>
      </c>
      <c r="K2880" s="82"/>
      <c r="L2880" s="135"/>
    </row>
    <row r="2881" spans="1:12" ht="15.75" customHeight="1">
      <c r="A2881" s="84">
        <v>2881</v>
      </c>
      <c r="B2881" s="85" t="s">
        <v>10968</v>
      </c>
      <c r="C2881" s="86" t="s">
        <v>8500</v>
      </c>
      <c r="D2881" s="87">
        <v>6322080502</v>
      </c>
      <c r="E2881" s="88"/>
      <c r="F2881" s="88"/>
      <c r="G2881" s="89" t="s">
        <v>8501</v>
      </c>
      <c r="H2881" s="89" t="s">
        <v>4185</v>
      </c>
      <c r="I2881" s="90">
        <v>8800054072023</v>
      </c>
      <c r="J2881" s="91">
        <v>45266</v>
      </c>
      <c r="K2881" s="92"/>
      <c r="L2881" s="134"/>
    </row>
    <row r="2882" spans="1:12" ht="15.75" customHeight="1">
      <c r="A2882" s="75">
        <v>2882</v>
      </c>
      <c r="B2882" s="94" t="s">
        <v>10968</v>
      </c>
      <c r="C2882" s="95" t="s">
        <v>8380</v>
      </c>
      <c r="D2882" s="96">
        <v>6322057302</v>
      </c>
      <c r="E2882" s="97"/>
      <c r="F2882" s="97"/>
      <c r="G2882" s="98" t="s">
        <v>8381</v>
      </c>
      <c r="H2882" s="98" t="s">
        <v>4185</v>
      </c>
      <c r="I2882" s="103">
        <v>8800052502023</v>
      </c>
      <c r="J2882" s="100">
        <v>45260</v>
      </c>
      <c r="K2882" s="82"/>
      <c r="L2882" s="135"/>
    </row>
    <row r="2883" spans="1:12" ht="15.75" customHeight="1">
      <c r="A2883" s="84">
        <v>2883</v>
      </c>
      <c r="B2883" s="85" t="s">
        <v>10969</v>
      </c>
      <c r="C2883" s="86" t="s">
        <v>9096</v>
      </c>
      <c r="D2883" s="87">
        <v>6825280401</v>
      </c>
      <c r="E2883" s="88"/>
      <c r="F2883" s="88"/>
      <c r="G2883" s="89" t="s">
        <v>9044</v>
      </c>
      <c r="H2883" s="89" t="s">
        <v>6521</v>
      </c>
      <c r="I2883" s="90">
        <v>8800062332023</v>
      </c>
      <c r="J2883" s="91">
        <v>45288</v>
      </c>
      <c r="K2883" s="92"/>
      <c r="L2883" s="134"/>
    </row>
    <row r="2884" spans="1:12" ht="15.75" customHeight="1">
      <c r="A2884" s="75">
        <v>2884</v>
      </c>
      <c r="B2884" s="94" t="s">
        <v>10969</v>
      </c>
      <c r="C2884" s="95" t="s">
        <v>9074</v>
      </c>
      <c r="D2884" s="96">
        <v>6825285001</v>
      </c>
      <c r="E2884" s="97"/>
      <c r="F2884" s="97"/>
      <c r="G2884" s="98" t="s">
        <v>9044</v>
      </c>
      <c r="H2884" s="98" t="s">
        <v>6521</v>
      </c>
      <c r="I2884" s="103">
        <v>8800062422023</v>
      </c>
      <c r="J2884" s="100">
        <v>45288</v>
      </c>
      <c r="K2884" s="82"/>
      <c r="L2884" s="135"/>
    </row>
    <row r="2885" spans="1:12" ht="15.75" customHeight="1">
      <c r="A2885" s="84">
        <v>2885</v>
      </c>
      <c r="B2885" s="85" t="s">
        <v>10969</v>
      </c>
      <c r="C2885" s="86" t="s">
        <v>8460</v>
      </c>
      <c r="D2885" s="87">
        <v>6823982100</v>
      </c>
      <c r="E2885" s="88"/>
      <c r="F2885" s="88"/>
      <c r="G2885" s="89" t="s">
        <v>4066</v>
      </c>
      <c r="H2885" s="89" t="s">
        <v>3392</v>
      </c>
      <c r="I2885" s="90">
        <v>8800053112023</v>
      </c>
      <c r="J2885" s="91">
        <v>45264</v>
      </c>
      <c r="K2885" s="92"/>
      <c r="L2885" s="134"/>
    </row>
    <row r="2886" spans="1:12" ht="15.75" customHeight="1">
      <c r="A2886" s="75">
        <v>2886</v>
      </c>
      <c r="B2886" s="94" t="s">
        <v>10969</v>
      </c>
      <c r="C2886" s="95" t="s">
        <v>8520</v>
      </c>
      <c r="D2886" s="96">
        <v>6823386500</v>
      </c>
      <c r="E2886" s="97"/>
      <c r="F2886" s="97"/>
      <c r="G2886" s="98" t="s">
        <v>8503</v>
      </c>
      <c r="H2886" s="98" t="s">
        <v>3200</v>
      </c>
      <c r="I2886" s="103">
        <v>8800054322023</v>
      </c>
      <c r="J2886" s="100">
        <v>45267</v>
      </c>
      <c r="K2886" s="82"/>
      <c r="L2886" s="135"/>
    </row>
    <row r="2887" spans="1:12" ht="15.75" customHeight="1">
      <c r="A2887" s="84">
        <v>2887</v>
      </c>
      <c r="B2887" s="85" t="s">
        <v>10969</v>
      </c>
      <c r="C2887" s="86" t="s">
        <v>8911</v>
      </c>
      <c r="D2887" s="87">
        <v>6821586400</v>
      </c>
      <c r="E2887" s="88"/>
      <c r="F2887" s="88"/>
      <c r="G2887" s="89" t="s">
        <v>8912</v>
      </c>
      <c r="H2887" s="89" t="s">
        <v>8902</v>
      </c>
      <c r="I2887" s="90">
        <v>8800060392023</v>
      </c>
      <c r="J2887" s="91">
        <v>45282</v>
      </c>
      <c r="K2887" s="92"/>
      <c r="L2887" s="134"/>
    </row>
    <row r="2888" spans="1:12" ht="15.75" customHeight="1">
      <c r="A2888" s="75">
        <v>2888</v>
      </c>
      <c r="B2888" s="94" t="s">
        <v>10969</v>
      </c>
      <c r="C2888" s="95" t="s">
        <v>7933</v>
      </c>
      <c r="D2888" s="96">
        <v>6824782501</v>
      </c>
      <c r="E2888" s="97"/>
      <c r="F2888" s="97"/>
      <c r="G2888" s="98" t="s">
        <v>7934</v>
      </c>
      <c r="H2888" s="98" t="s">
        <v>3334</v>
      </c>
      <c r="I2888" s="103">
        <v>8800046082023</v>
      </c>
      <c r="J2888" s="100">
        <v>45231</v>
      </c>
      <c r="K2888" s="82"/>
      <c r="L2888" s="135"/>
    </row>
    <row r="2889" spans="1:12" ht="15.75" customHeight="1">
      <c r="A2889" s="84">
        <v>2889</v>
      </c>
      <c r="B2889" s="85" t="s">
        <v>10969</v>
      </c>
      <c r="C2889" s="86" t="s">
        <v>7926</v>
      </c>
      <c r="D2889" s="87">
        <v>6825089901</v>
      </c>
      <c r="E2889" s="88"/>
      <c r="F2889" s="88"/>
      <c r="G2889" s="89" t="s">
        <v>7146</v>
      </c>
      <c r="H2889" s="89" t="s">
        <v>3334</v>
      </c>
      <c r="I2889" s="90">
        <v>8800046102023</v>
      </c>
      <c r="J2889" s="91">
        <v>45231</v>
      </c>
      <c r="K2889" s="92"/>
      <c r="L2889" s="134"/>
    </row>
    <row r="2890" spans="1:12" ht="15.75" customHeight="1">
      <c r="A2890" s="75">
        <v>2890</v>
      </c>
      <c r="B2890" s="94" t="s">
        <v>10969</v>
      </c>
      <c r="C2890" s="95" t="s">
        <v>8132</v>
      </c>
      <c r="D2890" s="96">
        <v>6821210135</v>
      </c>
      <c r="E2890" s="97"/>
      <c r="F2890" s="97"/>
      <c r="G2890" s="98" t="s">
        <v>5024</v>
      </c>
      <c r="H2890" s="98" t="s">
        <v>5025</v>
      </c>
      <c r="I2890" s="103">
        <v>8800048212023</v>
      </c>
      <c r="J2890" s="100">
        <v>45243</v>
      </c>
      <c r="K2890" s="82"/>
      <c r="L2890" s="135"/>
    </row>
    <row r="2891" spans="1:12" ht="15.75" customHeight="1">
      <c r="A2891" s="84">
        <v>2891</v>
      </c>
      <c r="B2891" s="85" t="s">
        <v>10969</v>
      </c>
      <c r="C2891" s="86" t="s">
        <v>7962</v>
      </c>
      <c r="D2891" s="87">
        <v>6824784002</v>
      </c>
      <c r="E2891" s="88"/>
      <c r="F2891" s="88"/>
      <c r="G2891" s="89" t="s">
        <v>7963</v>
      </c>
      <c r="H2891" s="89" t="s">
        <v>3334</v>
      </c>
      <c r="I2891" s="90">
        <v>8800046272023</v>
      </c>
      <c r="J2891" s="91">
        <v>45232</v>
      </c>
      <c r="K2891" s="92"/>
      <c r="L2891" s="134"/>
    </row>
    <row r="2892" spans="1:12" ht="15.75" customHeight="1">
      <c r="A2892" s="75">
        <v>2892</v>
      </c>
      <c r="B2892" s="94" t="s">
        <v>10969</v>
      </c>
      <c r="C2892" s="95" t="s">
        <v>8094</v>
      </c>
      <c r="D2892" s="96">
        <v>6825087203</v>
      </c>
      <c r="E2892" s="97"/>
      <c r="F2892" s="97"/>
      <c r="G2892" s="98" t="s">
        <v>7146</v>
      </c>
      <c r="H2892" s="98" t="s">
        <v>3334</v>
      </c>
      <c r="I2892" s="103">
        <v>8800047982023</v>
      </c>
      <c r="J2892" s="100">
        <v>45240</v>
      </c>
      <c r="K2892" s="82"/>
      <c r="L2892" s="135"/>
    </row>
    <row r="2893" spans="1:12" ht="15.75" customHeight="1">
      <c r="A2893" s="84">
        <v>2893</v>
      </c>
      <c r="B2893" s="85" t="s">
        <v>10969</v>
      </c>
      <c r="C2893" s="86" t="s">
        <v>8151</v>
      </c>
      <c r="D2893" s="87">
        <v>6822789503</v>
      </c>
      <c r="E2893" s="88"/>
      <c r="F2893" s="88"/>
      <c r="G2893" s="89" t="s">
        <v>7132</v>
      </c>
      <c r="H2893" s="89" t="s">
        <v>3334</v>
      </c>
      <c r="I2893" s="90">
        <v>8800048582023</v>
      </c>
      <c r="J2893" s="91">
        <v>45244</v>
      </c>
      <c r="K2893" s="92"/>
      <c r="L2893" s="134"/>
    </row>
    <row r="2894" spans="1:12" ht="15.75" customHeight="1">
      <c r="A2894" s="75">
        <v>2894</v>
      </c>
      <c r="B2894" s="94" t="s">
        <v>10969</v>
      </c>
      <c r="C2894" s="95" t="s">
        <v>8152</v>
      </c>
      <c r="D2894" s="96">
        <v>6822782401</v>
      </c>
      <c r="E2894" s="97"/>
      <c r="F2894" s="97"/>
      <c r="G2894" s="98" t="s">
        <v>8153</v>
      </c>
      <c r="H2894" s="98" t="s">
        <v>3334</v>
      </c>
      <c r="I2894" s="103">
        <v>8800048412023</v>
      </c>
      <c r="J2894" s="100">
        <v>45244</v>
      </c>
      <c r="K2894" s="82"/>
      <c r="L2894" s="135"/>
    </row>
    <row r="2895" spans="1:12" ht="15.75" customHeight="1">
      <c r="A2895" s="84">
        <v>2895</v>
      </c>
      <c r="B2895" s="85" t="s">
        <v>10969</v>
      </c>
      <c r="C2895" s="86" t="s">
        <v>8158</v>
      </c>
      <c r="D2895" s="87">
        <v>6825087204</v>
      </c>
      <c r="E2895" s="88"/>
      <c r="F2895" s="88"/>
      <c r="G2895" s="89" t="s">
        <v>7146</v>
      </c>
      <c r="H2895" s="89" t="s">
        <v>3334</v>
      </c>
      <c r="I2895" s="90">
        <v>8800048682023</v>
      </c>
      <c r="J2895" s="91">
        <v>45245</v>
      </c>
      <c r="K2895" s="92"/>
      <c r="L2895" s="134"/>
    </row>
    <row r="2896" spans="1:12" ht="15.75" customHeight="1">
      <c r="A2896" s="75">
        <v>2896</v>
      </c>
      <c r="B2896" s="94" t="s">
        <v>10969</v>
      </c>
      <c r="C2896" s="95" t="s">
        <v>8170</v>
      </c>
      <c r="D2896" s="96">
        <v>6825880803</v>
      </c>
      <c r="E2896" s="97"/>
      <c r="F2896" s="97"/>
      <c r="G2896" s="98" t="s">
        <v>7146</v>
      </c>
      <c r="H2896" s="98" t="s">
        <v>3334</v>
      </c>
      <c r="I2896" s="103">
        <v>8800048782023</v>
      </c>
      <c r="J2896" s="100">
        <v>45246</v>
      </c>
      <c r="K2896" s="82"/>
      <c r="L2896" s="135"/>
    </row>
    <row r="2897" spans="1:12" ht="15.75" customHeight="1">
      <c r="A2897" s="84">
        <v>2897</v>
      </c>
      <c r="B2897" s="85" t="s">
        <v>10969</v>
      </c>
      <c r="C2897" s="86" t="s">
        <v>8004</v>
      </c>
      <c r="D2897" s="87">
        <v>6825880802</v>
      </c>
      <c r="E2897" s="88"/>
      <c r="F2897" s="88"/>
      <c r="G2897" s="89" t="s">
        <v>7146</v>
      </c>
      <c r="H2897" s="89" t="s">
        <v>3334</v>
      </c>
      <c r="I2897" s="90">
        <v>8800046822023</v>
      </c>
      <c r="J2897" s="91">
        <v>45236</v>
      </c>
      <c r="K2897" s="92"/>
      <c r="L2897" s="134"/>
    </row>
    <row r="2898" spans="1:12" ht="15.75" customHeight="1">
      <c r="A2898" s="75">
        <v>2898</v>
      </c>
      <c r="B2898" s="94" t="s">
        <v>10969</v>
      </c>
      <c r="C2898" s="95" t="s">
        <v>8188</v>
      </c>
      <c r="D2898" s="96">
        <v>6825886403</v>
      </c>
      <c r="E2898" s="97"/>
      <c r="F2898" s="97"/>
      <c r="G2898" s="98" t="s">
        <v>7146</v>
      </c>
      <c r="H2898" s="98" t="s">
        <v>3334</v>
      </c>
      <c r="I2898" s="103">
        <v>8800049182023</v>
      </c>
      <c r="J2898" s="100">
        <v>45247</v>
      </c>
      <c r="K2898" s="82"/>
      <c r="L2898" s="135"/>
    </row>
    <row r="2899" spans="1:12" ht="15.75" customHeight="1">
      <c r="A2899" s="84">
        <v>2899</v>
      </c>
      <c r="B2899" s="85" t="s">
        <v>10969</v>
      </c>
      <c r="C2899" s="86" t="s">
        <v>8292</v>
      </c>
      <c r="D2899" s="87">
        <v>6820986301</v>
      </c>
      <c r="E2899" s="88"/>
      <c r="F2899" s="88"/>
      <c r="G2899" s="89" t="s">
        <v>8293</v>
      </c>
      <c r="H2899" s="89" t="s">
        <v>3334</v>
      </c>
      <c r="I2899" s="90">
        <v>8800050442023</v>
      </c>
      <c r="J2899" s="91">
        <v>45253</v>
      </c>
      <c r="K2899" s="92"/>
      <c r="L2899" s="134"/>
    </row>
    <row r="2900" spans="1:12" ht="15.75" customHeight="1">
      <c r="A2900" s="75">
        <v>2900</v>
      </c>
      <c r="B2900" s="94" t="s">
        <v>10969</v>
      </c>
      <c r="C2900" s="95" t="s">
        <v>7872</v>
      </c>
      <c r="D2900" s="96">
        <v>6824288000</v>
      </c>
      <c r="E2900" s="97"/>
      <c r="F2900" s="97"/>
      <c r="G2900" s="98" t="s">
        <v>7791</v>
      </c>
      <c r="H2900" s="98" t="s">
        <v>3334</v>
      </c>
      <c r="I2900" s="103">
        <v>8800045452023</v>
      </c>
      <c r="J2900" s="100">
        <v>45229</v>
      </c>
      <c r="K2900" s="82"/>
      <c r="L2900" s="135"/>
    </row>
    <row r="2901" spans="1:12" ht="15.75" customHeight="1">
      <c r="A2901" s="84">
        <v>2901</v>
      </c>
      <c r="B2901" s="85" t="s">
        <v>10969</v>
      </c>
      <c r="C2901" s="86" t="s">
        <v>7929</v>
      </c>
      <c r="D2901" s="87">
        <v>6824780303</v>
      </c>
      <c r="E2901" s="88"/>
      <c r="F2901" s="88"/>
      <c r="G2901" s="89" t="s">
        <v>7930</v>
      </c>
      <c r="H2901" s="89" t="s">
        <v>3334</v>
      </c>
      <c r="I2901" s="90">
        <v>8800045992023</v>
      </c>
      <c r="J2901" s="91">
        <v>45231</v>
      </c>
      <c r="K2901" s="92"/>
      <c r="L2901" s="134"/>
    </row>
    <row r="2902" spans="1:12" ht="15.75" customHeight="1">
      <c r="A2902" s="75">
        <v>2902</v>
      </c>
      <c r="B2902" s="94" t="s">
        <v>10969</v>
      </c>
      <c r="C2902" s="95" t="s">
        <v>7958</v>
      </c>
      <c r="D2902" s="96">
        <v>6824780202</v>
      </c>
      <c r="E2902" s="97"/>
      <c r="F2902" s="97"/>
      <c r="G2902" s="98" t="s">
        <v>7959</v>
      </c>
      <c r="H2902" s="98" t="s">
        <v>3334</v>
      </c>
      <c r="I2902" s="103">
        <v>8800046302023</v>
      </c>
      <c r="J2902" s="100">
        <v>45232</v>
      </c>
      <c r="K2902" s="82"/>
      <c r="L2902" s="135"/>
    </row>
    <row r="2903" spans="1:12" ht="15.75" customHeight="1">
      <c r="A2903" s="84">
        <v>2903</v>
      </c>
      <c r="B2903" s="85" t="s">
        <v>10969</v>
      </c>
      <c r="C2903" s="86" t="s">
        <v>7960</v>
      </c>
      <c r="D2903" s="87">
        <v>6823610123</v>
      </c>
      <c r="E2903" s="88"/>
      <c r="F2903" s="88"/>
      <c r="G2903" s="89" t="s">
        <v>7961</v>
      </c>
      <c r="H2903" s="89" t="s">
        <v>3392</v>
      </c>
      <c r="I2903" s="90">
        <v>8800046362023</v>
      </c>
      <c r="J2903" s="91">
        <v>45232</v>
      </c>
      <c r="K2903" s="92"/>
      <c r="L2903" s="134"/>
    </row>
    <row r="2904" spans="1:12" ht="15.75" customHeight="1">
      <c r="A2904" s="75">
        <v>2904</v>
      </c>
      <c r="B2904" s="94" t="s">
        <v>10969</v>
      </c>
      <c r="C2904" s="95" t="s">
        <v>8046</v>
      </c>
      <c r="D2904" s="96">
        <v>6822780801</v>
      </c>
      <c r="E2904" s="97"/>
      <c r="F2904" s="97"/>
      <c r="G2904" s="98" t="s">
        <v>8047</v>
      </c>
      <c r="H2904" s="98" t="s">
        <v>3334</v>
      </c>
      <c r="I2904" s="103">
        <v>8800047282023</v>
      </c>
      <c r="J2904" s="100">
        <v>45238</v>
      </c>
      <c r="K2904" s="82"/>
      <c r="L2904" s="135"/>
    </row>
    <row r="2905" spans="1:12" ht="15.75" customHeight="1">
      <c r="A2905" s="84">
        <v>2905</v>
      </c>
      <c r="B2905" s="85" t="s">
        <v>10969</v>
      </c>
      <c r="C2905" s="86" t="s">
        <v>7874</v>
      </c>
      <c r="D2905" s="87">
        <v>6825084201</v>
      </c>
      <c r="E2905" s="88"/>
      <c r="F2905" s="88"/>
      <c r="G2905" s="89" t="s">
        <v>7146</v>
      </c>
      <c r="H2905" s="89" t="s">
        <v>3334</v>
      </c>
      <c r="I2905" s="90">
        <v>8800045482023</v>
      </c>
      <c r="J2905" s="91">
        <v>45229</v>
      </c>
      <c r="K2905" s="92"/>
      <c r="L2905" s="134"/>
    </row>
    <row r="2906" spans="1:12" ht="15.75" customHeight="1">
      <c r="A2906" s="75">
        <v>2906</v>
      </c>
      <c r="B2906" s="94" t="s">
        <v>10969</v>
      </c>
      <c r="C2906" s="95" t="s">
        <v>7927</v>
      </c>
      <c r="D2906" s="96">
        <v>6824780301</v>
      </c>
      <c r="E2906" s="97"/>
      <c r="F2906" s="97"/>
      <c r="G2906" s="98" t="s">
        <v>7928</v>
      </c>
      <c r="H2906" s="98" t="s">
        <v>3334</v>
      </c>
      <c r="I2906" s="103">
        <v>8800045962023</v>
      </c>
      <c r="J2906" s="100">
        <v>45231</v>
      </c>
      <c r="K2906" s="82"/>
      <c r="L2906" s="135"/>
    </row>
    <row r="2907" spans="1:12" ht="15.75" customHeight="1">
      <c r="A2907" s="84">
        <v>2907</v>
      </c>
      <c r="B2907" s="85" t="s">
        <v>10969</v>
      </c>
      <c r="C2907" s="86" t="s">
        <v>7931</v>
      </c>
      <c r="D2907" s="87">
        <v>6824781301</v>
      </c>
      <c r="E2907" s="88"/>
      <c r="F2907" s="88"/>
      <c r="G2907" s="89" t="s">
        <v>7932</v>
      </c>
      <c r="H2907" s="89" t="s">
        <v>3334</v>
      </c>
      <c r="I2907" s="90">
        <v>8800046072023</v>
      </c>
      <c r="J2907" s="91">
        <v>45231</v>
      </c>
      <c r="K2907" s="92"/>
      <c r="L2907" s="134"/>
    </row>
    <row r="2908" spans="1:12" ht="15.75" customHeight="1">
      <c r="A2908" s="75">
        <v>2908</v>
      </c>
      <c r="B2908" s="94" t="s">
        <v>10969</v>
      </c>
      <c r="C2908" s="95" t="s">
        <v>7901</v>
      </c>
      <c r="D2908" s="96">
        <v>6824288600</v>
      </c>
      <c r="E2908" s="97"/>
      <c r="F2908" s="97"/>
      <c r="G2908" s="98" t="s">
        <v>7791</v>
      </c>
      <c r="H2908" s="98" t="s">
        <v>3334</v>
      </c>
      <c r="I2908" s="103">
        <v>8800045552023</v>
      </c>
      <c r="J2908" s="100">
        <v>45230</v>
      </c>
      <c r="K2908" s="82"/>
      <c r="L2908" s="135"/>
    </row>
    <row r="2909" spans="1:12" ht="15.75" customHeight="1">
      <c r="A2909" s="84">
        <v>2909</v>
      </c>
      <c r="B2909" s="85" t="s">
        <v>10969</v>
      </c>
      <c r="C2909" s="86" t="s">
        <v>7873</v>
      </c>
      <c r="D2909" s="87">
        <v>6824288000</v>
      </c>
      <c r="E2909" s="88"/>
      <c r="F2909" s="88"/>
      <c r="G2909" s="89" t="s">
        <v>7791</v>
      </c>
      <c r="H2909" s="89" t="s">
        <v>3334</v>
      </c>
      <c r="I2909" s="90">
        <v>8800045472023</v>
      </c>
      <c r="J2909" s="91">
        <v>45229</v>
      </c>
      <c r="K2909" s="92"/>
      <c r="L2909" s="134"/>
    </row>
    <row r="2910" spans="1:12" ht="15.75" customHeight="1">
      <c r="A2910" s="75">
        <v>2910</v>
      </c>
      <c r="B2910" s="94" t="s">
        <v>10969</v>
      </c>
      <c r="C2910" s="95" t="s">
        <v>7964</v>
      </c>
      <c r="D2910" s="96">
        <v>6824785006</v>
      </c>
      <c r="E2910" s="97"/>
      <c r="F2910" s="97"/>
      <c r="G2910" s="98" t="s">
        <v>7965</v>
      </c>
      <c r="H2910" s="98" t="s">
        <v>3334</v>
      </c>
      <c r="I2910" s="103">
        <v>8800046332023</v>
      </c>
      <c r="J2910" s="100">
        <v>45232</v>
      </c>
      <c r="K2910" s="82"/>
      <c r="L2910" s="135"/>
    </row>
    <row r="2911" spans="1:12" ht="15.75" customHeight="1">
      <c r="A2911" s="84">
        <v>2911</v>
      </c>
      <c r="B2911" s="85" t="s">
        <v>10969</v>
      </c>
      <c r="C2911" s="86" t="s">
        <v>7966</v>
      </c>
      <c r="D2911" s="87">
        <v>6824784003</v>
      </c>
      <c r="E2911" s="88"/>
      <c r="F2911" s="88"/>
      <c r="G2911" s="89" t="s">
        <v>7967</v>
      </c>
      <c r="H2911" s="89" t="s">
        <v>3334</v>
      </c>
      <c r="I2911" s="90">
        <v>8800046282023</v>
      </c>
      <c r="J2911" s="91">
        <v>45232</v>
      </c>
      <c r="K2911" s="92"/>
      <c r="L2911" s="134"/>
    </row>
    <row r="2912" spans="1:12" ht="15.75" customHeight="1">
      <c r="A2912" s="75">
        <v>2912</v>
      </c>
      <c r="B2912" s="94" t="s">
        <v>10969</v>
      </c>
      <c r="C2912" s="95" t="s">
        <v>8891</v>
      </c>
      <c r="D2912" s="96">
        <v>6822789501</v>
      </c>
      <c r="E2912" s="97"/>
      <c r="F2912" s="97"/>
      <c r="G2912" s="98" t="s">
        <v>7132</v>
      </c>
      <c r="H2912" s="98" t="s">
        <v>3334</v>
      </c>
      <c r="I2912" s="103">
        <v>8800060092023</v>
      </c>
      <c r="J2912" s="100">
        <v>45282</v>
      </c>
      <c r="K2912" s="82"/>
      <c r="L2912" s="135"/>
    </row>
    <row r="2913" spans="1:12" ht="15.75" customHeight="1">
      <c r="A2913" s="84">
        <v>2913</v>
      </c>
      <c r="B2913" s="85" t="s">
        <v>10969</v>
      </c>
      <c r="C2913" s="86" t="s">
        <v>9098</v>
      </c>
      <c r="D2913" s="87">
        <v>6825283001</v>
      </c>
      <c r="E2913" s="88"/>
      <c r="F2913" s="88"/>
      <c r="G2913" s="89" t="s">
        <v>9044</v>
      </c>
      <c r="H2913" s="89" t="s">
        <v>6521</v>
      </c>
      <c r="I2913" s="90">
        <v>8800062352023</v>
      </c>
      <c r="J2913" s="91">
        <v>45288</v>
      </c>
      <c r="K2913" s="92"/>
      <c r="L2913" s="134"/>
    </row>
    <row r="2914" spans="1:12" ht="15.75" customHeight="1">
      <c r="A2914" s="75">
        <v>2914</v>
      </c>
      <c r="B2914" s="94" t="s">
        <v>10969</v>
      </c>
      <c r="C2914" s="95" t="s">
        <v>9095</v>
      </c>
      <c r="D2914" s="96">
        <v>6825280501</v>
      </c>
      <c r="E2914" s="97"/>
      <c r="F2914" s="97"/>
      <c r="G2914" s="98" t="s">
        <v>9044</v>
      </c>
      <c r="H2914" s="98" t="s">
        <v>6521</v>
      </c>
      <c r="I2914" s="103">
        <v>8800062312023</v>
      </c>
      <c r="J2914" s="100">
        <v>45288</v>
      </c>
      <c r="K2914" s="82"/>
      <c r="L2914" s="135"/>
    </row>
    <row r="2915" spans="1:12" ht="15.75" customHeight="1">
      <c r="A2915" s="84">
        <v>2915</v>
      </c>
      <c r="B2915" s="85" t="s">
        <v>10969</v>
      </c>
      <c r="C2915" s="86" t="s">
        <v>9097</v>
      </c>
      <c r="D2915" s="87">
        <v>6825281201</v>
      </c>
      <c r="E2915" s="88"/>
      <c r="F2915" s="88"/>
      <c r="G2915" s="89" t="s">
        <v>9044</v>
      </c>
      <c r="H2915" s="89" t="s">
        <v>6521</v>
      </c>
      <c r="I2915" s="90">
        <v>8800062342023</v>
      </c>
      <c r="J2915" s="91">
        <v>45288</v>
      </c>
      <c r="K2915" s="92"/>
      <c r="L2915" s="134"/>
    </row>
    <row r="2916" spans="1:12" ht="15.75" customHeight="1">
      <c r="A2916" s="75">
        <v>2916</v>
      </c>
      <c r="B2916" s="94" t="s">
        <v>10969</v>
      </c>
      <c r="C2916" s="95" t="s">
        <v>8653</v>
      </c>
      <c r="D2916" s="96">
        <v>6821810106</v>
      </c>
      <c r="E2916" s="97"/>
      <c r="F2916" s="97"/>
      <c r="G2916" s="98" t="s">
        <v>6547</v>
      </c>
      <c r="H2916" s="98" t="s">
        <v>6521</v>
      </c>
      <c r="I2916" s="103">
        <v>8800057412023</v>
      </c>
      <c r="J2916" s="100">
        <v>45278</v>
      </c>
      <c r="K2916" s="82"/>
      <c r="L2916" s="135"/>
    </row>
    <row r="2917" spans="1:12" ht="15.75" customHeight="1">
      <c r="A2917" s="84">
        <v>2917</v>
      </c>
      <c r="B2917" s="85" t="s">
        <v>10969</v>
      </c>
      <c r="C2917" s="86" t="s">
        <v>8798</v>
      </c>
      <c r="D2917" s="87">
        <v>6822184802</v>
      </c>
      <c r="E2917" s="88"/>
      <c r="F2917" s="88"/>
      <c r="G2917" s="89" t="s">
        <v>8799</v>
      </c>
      <c r="H2917" s="89" t="s">
        <v>3392</v>
      </c>
      <c r="I2917" s="90">
        <v>8800058492023</v>
      </c>
      <c r="J2917" s="91">
        <v>45280</v>
      </c>
      <c r="K2917" s="92"/>
      <c r="L2917" s="134"/>
    </row>
    <row r="2918" spans="1:12" ht="15.75" customHeight="1">
      <c r="A2918" s="75">
        <v>2918</v>
      </c>
      <c r="B2918" s="94" t="s">
        <v>10969</v>
      </c>
      <c r="C2918" s="95" t="s">
        <v>9079</v>
      </c>
      <c r="D2918" s="96">
        <v>6825288001</v>
      </c>
      <c r="E2918" s="97"/>
      <c r="F2918" s="97"/>
      <c r="G2918" s="98" t="s">
        <v>9044</v>
      </c>
      <c r="H2918" s="98" t="s">
        <v>6521</v>
      </c>
      <c r="I2918" s="103">
        <v>8800062462023</v>
      </c>
      <c r="J2918" s="100">
        <v>45288</v>
      </c>
      <c r="K2918" s="82"/>
      <c r="L2918" s="135"/>
    </row>
    <row r="2919" spans="1:12" ht="15.75" customHeight="1">
      <c r="A2919" s="84">
        <v>2919</v>
      </c>
      <c r="B2919" s="85" t="s">
        <v>10969</v>
      </c>
      <c r="C2919" s="86" t="s">
        <v>9102</v>
      </c>
      <c r="D2919" s="87">
        <v>6825284701</v>
      </c>
      <c r="E2919" s="88"/>
      <c r="F2919" s="88"/>
      <c r="G2919" s="89" t="s">
        <v>9044</v>
      </c>
      <c r="H2919" s="89" t="s">
        <v>6521</v>
      </c>
      <c r="I2919" s="90">
        <v>8800062402023</v>
      </c>
      <c r="J2919" s="91">
        <v>45288</v>
      </c>
      <c r="K2919" s="92"/>
      <c r="L2919" s="134"/>
    </row>
    <row r="2920" spans="1:12" ht="15.75" customHeight="1">
      <c r="A2920" s="75">
        <v>2920</v>
      </c>
      <c r="B2920" s="94" t="s">
        <v>10969</v>
      </c>
      <c r="C2920" s="95" t="s">
        <v>9100</v>
      </c>
      <c r="D2920" s="96">
        <v>6825283801</v>
      </c>
      <c r="E2920" s="97"/>
      <c r="F2920" s="97"/>
      <c r="G2920" s="98" t="s">
        <v>9044</v>
      </c>
      <c r="H2920" s="98" t="s">
        <v>6521</v>
      </c>
      <c r="I2920" s="103">
        <v>8800062382023</v>
      </c>
      <c r="J2920" s="100">
        <v>45288</v>
      </c>
      <c r="K2920" s="82"/>
      <c r="L2920" s="135"/>
    </row>
    <row r="2921" spans="1:12" ht="15.75" customHeight="1">
      <c r="A2921" s="84">
        <v>2921</v>
      </c>
      <c r="B2921" s="85" t="s">
        <v>10969</v>
      </c>
      <c r="C2921" s="86" t="s">
        <v>9083</v>
      </c>
      <c r="D2921" s="87">
        <v>6825289401</v>
      </c>
      <c r="E2921" s="88"/>
      <c r="F2921" s="88"/>
      <c r="G2921" s="89" t="s">
        <v>9044</v>
      </c>
      <c r="H2921" s="89" t="s">
        <v>6521</v>
      </c>
      <c r="I2921" s="90">
        <v>8800062512023</v>
      </c>
      <c r="J2921" s="91">
        <v>45288</v>
      </c>
      <c r="K2921" s="92"/>
      <c r="L2921" s="134"/>
    </row>
    <row r="2922" spans="1:12" ht="15.75" customHeight="1">
      <c r="A2922" s="75">
        <v>2922</v>
      </c>
      <c r="B2922" s="94" t="s">
        <v>10969</v>
      </c>
      <c r="C2922" s="95" t="s">
        <v>8502</v>
      </c>
      <c r="D2922" s="96">
        <v>6823387000</v>
      </c>
      <c r="E2922" s="97"/>
      <c r="F2922" s="97"/>
      <c r="G2922" s="98" t="s">
        <v>8503</v>
      </c>
      <c r="H2922" s="98" t="s">
        <v>3200</v>
      </c>
      <c r="I2922" s="103">
        <v>8800054042023</v>
      </c>
      <c r="J2922" s="100">
        <v>45266</v>
      </c>
      <c r="K2922" s="82"/>
      <c r="L2922" s="135"/>
    </row>
    <row r="2923" spans="1:12" ht="15.75" customHeight="1">
      <c r="A2923" s="84">
        <v>2923</v>
      </c>
      <c r="B2923" s="85" t="s">
        <v>10969</v>
      </c>
      <c r="C2923" s="86" t="s">
        <v>8558</v>
      </c>
      <c r="D2923" s="87">
        <v>6820955300</v>
      </c>
      <c r="E2923" s="88"/>
      <c r="F2923" s="88"/>
      <c r="G2923" s="89" t="s">
        <v>8559</v>
      </c>
      <c r="H2923" s="89" t="s">
        <v>3334</v>
      </c>
      <c r="I2923" s="90">
        <v>8800055472023</v>
      </c>
      <c r="J2923" s="91">
        <v>45271</v>
      </c>
      <c r="K2923" s="92"/>
      <c r="L2923" s="134"/>
    </row>
    <row r="2924" spans="1:12" ht="15.75" customHeight="1">
      <c r="A2924" s="75">
        <v>2924</v>
      </c>
      <c r="B2924" s="94" t="s">
        <v>10969</v>
      </c>
      <c r="C2924" s="95" t="s">
        <v>8897</v>
      </c>
      <c r="D2924" s="96">
        <v>6820987800</v>
      </c>
      <c r="E2924" s="97"/>
      <c r="F2924" s="97"/>
      <c r="G2924" s="98" t="s">
        <v>8893</v>
      </c>
      <c r="H2924" s="98" t="s">
        <v>3334</v>
      </c>
      <c r="I2924" s="103">
        <v>8800060302023</v>
      </c>
      <c r="J2924" s="100">
        <v>45282</v>
      </c>
      <c r="K2924" s="82"/>
      <c r="L2924" s="135"/>
    </row>
    <row r="2925" spans="1:12" ht="15.75" customHeight="1">
      <c r="A2925" s="84">
        <v>2925</v>
      </c>
      <c r="B2925" s="85" t="s">
        <v>10969</v>
      </c>
      <c r="C2925" s="86" t="s">
        <v>9045</v>
      </c>
      <c r="D2925" s="87">
        <v>6825289901</v>
      </c>
      <c r="E2925" s="88"/>
      <c r="F2925" s="88"/>
      <c r="G2925" s="89" t="s">
        <v>9044</v>
      </c>
      <c r="H2925" s="89" t="s">
        <v>6521</v>
      </c>
      <c r="I2925" s="90">
        <v>8800061302023</v>
      </c>
      <c r="J2925" s="91">
        <v>45286</v>
      </c>
      <c r="K2925" s="92"/>
      <c r="L2925" s="134"/>
    </row>
    <row r="2926" spans="1:12" ht="15.75" customHeight="1">
      <c r="A2926" s="75">
        <v>2926</v>
      </c>
      <c r="B2926" s="94" t="s">
        <v>10969</v>
      </c>
      <c r="C2926" s="95" t="s">
        <v>8800</v>
      </c>
      <c r="D2926" s="96">
        <v>6822184801</v>
      </c>
      <c r="E2926" s="97"/>
      <c r="F2926" s="97"/>
      <c r="G2926" s="98" t="s">
        <v>8799</v>
      </c>
      <c r="H2926" s="98" t="s">
        <v>3392</v>
      </c>
      <c r="I2926" s="103">
        <v>8800058512023</v>
      </c>
      <c r="J2926" s="100">
        <v>45280</v>
      </c>
      <c r="K2926" s="82"/>
      <c r="L2926" s="135"/>
    </row>
    <row r="2927" spans="1:12" ht="15.75" customHeight="1">
      <c r="A2927" s="84">
        <v>2927</v>
      </c>
      <c r="B2927" s="85" t="s">
        <v>10969</v>
      </c>
      <c r="C2927" s="86" t="s">
        <v>8909</v>
      </c>
      <c r="D2927" s="87">
        <v>6821584400</v>
      </c>
      <c r="E2927" s="88"/>
      <c r="F2927" s="88"/>
      <c r="G2927" s="89" t="s">
        <v>8910</v>
      </c>
      <c r="H2927" s="89" t="s">
        <v>3334</v>
      </c>
      <c r="I2927" s="90">
        <v>8800060382023</v>
      </c>
      <c r="J2927" s="91">
        <v>45282</v>
      </c>
      <c r="K2927" s="92"/>
      <c r="L2927" s="134"/>
    </row>
    <row r="2928" spans="1:12" ht="15.75" customHeight="1">
      <c r="A2928" s="75">
        <v>2928</v>
      </c>
      <c r="B2928" s="94" t="s">
        <v>10969</v>
      </c>
      <c r="C2928" s="95" t="s">
        <v>8905</v>
      </c>
      <c r="D2928" s="96">
        <v>6821583200</v>
      </c>
      <c r="E2928" s="97"/>
      <c r="F2928" s="97"/>
      <c r="G2928" s="98" t="s">
        <v>8906</v>
      </c>
      <c r="H2928" s="98" t="s">
        <v>8902</v>
      </c>
      <c r="I2928" s="103">
        <v>8800060352023</v>
      </c>
      <c r="J2928" s="100">
        <v>45282</v>
      </c>
      <c r="K2928" s="82"/>
      <c r="L2928" s="135"/>
    </row>
    <row r="2929" spans="1:12" ht="15.75" customHeight="1">
      <c r="A2929" s="84">
        <v>2929</v>
      </c>
      <c r="B2929" s="85" t="s">
        <v>10969</v>
      </c>
      <c r="C2929" s="86" t="s">
        <v>8818</v>
      </c>
      <c r="D2929" s="87">
        <v>6820384501</v>
      </c>
      <c r="E2929" s="88"/>
      <c r="F2929" s="88"/>
      <c r="G2929" s="89" t="s">
        <v>8819</v>
      </c>
      <c r="H2929" s="89" t="s">
        <v>3392</v>
      </c>
      <c r="I2929" s="90">
        <v>8800059672023</v>
      </c>
      <c r="J2929" s="91">
        <v>45281</v>
      </c>
      <c r="K2929" s="92"/>
      <c r="L2929" s="134"/>
    </row>
    <row r="2930" spans="1:12" ht="15.75" customHeight="1">
      <c r="A2930" s="75">
        <v>2930</v>
      </c>
      <c r="B2930" s="94" t="s">
        <v>10969</v>
      </c>
      <c r="C2930" s="95" t="s">
        <v>8892</v>
      </c>
      <c r="D2930" s="96">
        <v>6820981500</v>
      </c>
      <c r="E2930" s="97"/>
      <c r="F2930" s="97"/>
      <c r="G2930" s="98" t="s">
        <v>8893</v>
      </c>
      <c r="H2930" s="98" t="s">
        <v>3334</v>
      </c>
      <c r="I2930" s="103">
        <v>8800060132023</v>
      </c>
      <c r="J2930" s="100">
        <v>45282</v>
      </c>
      <c r="K2930" s="82"/>
      <c r="L2930" s="135"/>
    </row>
    <row r="2931" spans="1:12" ht="15.75" customHeight="1">
      <c r="A2931" s="84">
        <v>2931</v>
      </c>
      <c r="B2931" s="85" t="s">
        <v>10969</v>
      </c>
      <c r="C2931" s="86" t="s">
        <v>9103</v>
      </c>
      <c r="D2931" s="87">
        <v>6820983701</v>
      </c>
      <c r="E2931" s="88"/>
      <c r="F2931" s="88"/>
      <c r="G2931" s="89" t="s">
        <v>9104</v>
      </c>
      <c r="H2931" s="89" t="s">
        <v>3334</v>
      </c>
      <c r="I2931" s="90">
        <v>8800062202023</v>
      </c>
      <c r="J2931" s="91">
        <v>45288</v>
      </c>
      <c r="K2931" s="92"/>
      <c r="L2931" s="134"/>
    </row>
    <row r="2932" spans="1:12" ht="15.75" customHeight="1">
      <c r="A2932" s="75">
        <v>2932</v>
      </c>
      <c r="B2932" s="94" t="s">
        <v>10969</v>
      </c>
      <c r="C2932" s="95" t="s">
        <v>9076</v>
      </c>
      <c r="D2932" s="96">
        <v>6825286401</v>
      </c>
      <c r="E2932" s="97"/>
      <c r="F2932" s="97"/>
      <c r="G2932" s="98" t="s">
        <v>9044</v>
      </c>
      <c r="H2932" s="98" t="s">
        <v>6521</v>
      </c>
      <c r="I2932" s="103">
        <v>8800062442023</v>
      </c>
      <c r="J2932" s="100">
        <v>45288</v>
      </c>
      <c r="K2932" s="82"/>
      <c r="L2932" s="135"/>
    </row>
    <row r="2933" spans="1:12" ht="15.75" customHeight="1">
      <c r="A2933" s="84">
        <v>2933</v>
      </c>
      <c r="B2933" s="85" t="s">
        <v>10969</v>
      </c>
      <c r="C2933" s="86" t="s">
        <v>9084</v>
      </c>
      <c r="D2933" s="87">
        <v>6825289801</v>
      </c>
      <c r="E2933" s="88"/>
      <c r="F2933" s="88"/>
      <c r="G2933" s="89" t="s">
        <v>9044</v>
      </c>
      <c r="H2933" s="89" t="s">
        <v>6521</v>
      </c>
      <c r="I2933" s="90">
        <v>8800062522023</v>
      </c>
      <c r="J2933" s="91">
        <v>45288</v>
      </c>
      <c r="K2933" s="92"/>
      <c r="L2933" s="134"/>
    </row>
    <row r="2934" spans="1:12" ht="15.75" customHeight="1">
      <c r="A2934" s="75">
        <v>2934</v>
      </c>
      <c r="B2934" s="94" t="s">
        <v>10969</v>
      </c>
      <c r="C2934" s="95" t="s">
        <v>8903</v>
      </c>
      <c r="D2934" s="96">
        <v>6821582500</v>
      </c>
      <c r="E2934" s="97"/>
      <c r="F2934" s="97"/>
      <c r="G2934" s="98" t="s">
        <v>8904</v>
      </c>
      <c r="H2934" s="98" t="s">
        <v>8902</v>
      </c>
      <c r="I2934" s="103">
        <v>8800060332023</v>
      </c>
      <c r="J2934" s="100">
        <v>45282</v>
      </c>
      <c r="K2934" s="82"/>
      <c r="L2934" s="135"/>
    </row>
    <row r="2935" spans="1:12" ht="15.75" customHeight="1">
      <c r="A2935" s="84">
        <v>2935</v>
      </c>
      <c r="B2935" s="85" t="s">
        <v>10969</v>
      </c>
      <c r="C2935" s="86" t="s">
        <v>8907</v>
      </c>
      <c r="D2935" s="87">
        <v>6821584400</v>
      </c>
      <c r="E2935" s="88"/>
      <c r="F2935" s="88"/>
      <c r="G2935" s="89" t="s">
        <v>8908</v>
      </c>
      <c r="H2935" s="89" t="s">
        <v>8902</v>
      </c>
      <c r="I2935" s="90">
        <v>8800060372023</v>
      </c>
      <c r="J2935" s="91">
        <v>45282</v>
      </c>
      <c r="K2935" s="92"/>
      <c r="L2935" s="134"/>
    </row>
    <row r="2936" spans="1:12" ht="15.75" customHeight="1">
      <c r="A2936" s="75">
        <v>2936</v>
      </c>
      <c r="B2936" s="94" t="s">
        <v>10969</v>
      </c>
      <c r="C2936" s="95" t="s">
        <v>8900</v>
      </c>
      <c r="D2936" s="96">
        <v>6821582400</v>
      </c>
      <c r="E2936" s="97"/>
      <c r="F2936" s="97"/>
      <c r="G2936" s="98" t="s">
        <v>8901</v>
      </c>
      <c r="H2936" s="98" t="s">
        <v>8902</v>
      </c>
      <c r="I2936" s="103">
        <v>8800060322023</v>
      </c>
      <c r="J2936" s="100">
        <v>45282</v>
      </c>
      <c r="K2936" s="82"/>
      <c r="L2936" s="135"/>
    </row>
    <row r="2937" spans="1:12" ht="15.75" customHeight="1">
      <c r="A2937" s="84">
        <v>2937</v>
      </c>
      <c r="B2937" s="85" t="s">
        <v>10969</v>
      </c>
      <c r="C2937" s="86" t="s">
        <v>8650</v>
      </c>
      <c r="D2937" s="87">
        <v>6823655400</v>
      </c>
      <c r="E2937" s="88"/>
      <c r="F2937" s="88"/>
      <c r="G2937" s="89" t="s">
        <v>8651</v>
      </c>
      <c r="H2937" s="89" t="s">
        <v>3392</v>
      </c>
      <c r="I2937" s="90">
        <v>8800057442023</v>
      </c>
      <c r="J2937" s="91">
        <v>45278</v>
      </c>
      <c r="K2937" s="92"/>
      <c r="L2937" s="134"/>
    </row>
    <row r="2938" spans="1:12" ht="15.75" customHeight="1">
      <c r="A2938" s="75">
        <v>2938</v>
      </c>
      <c r="B2938" s="94" t="s">
        <v>10969</v>
      </c>
      <c r="C2938" s="95" t="s">
        <v>8913</v>
      </c>
      <c r="D2938" s="96">
        <v>6821588400</v>
      </c>
      <c r="E2938" s="97"/>
      <c r="F2938" s="97"/>
      <c r="G2938" s="98" t="s">
        <v>8914</v>
      </c>
      <c r="H2938" s="98" t="s">
        <v>3334</v>
      </c>
      <c r="I2938" s="103">
        <v>8800060402023</v>
      </c>
      <c r="J2938" s="100">
        <v>45282</v>
      </c>
      <c r="K2938" s="82"/>
      <c r="L2938" s="135"/>
    </row>
    <row r="2939" spans="1:12" ht="15.75" customHeight="1">
      <c r="A2939" s="84">
        <v>2939</v>
      </c>
      <c r="B2939" s="85" t="s">
        <v>10969</v>
      </c>
      <c r="C2939" s="86" t="s">
        <v>8970</v>
      </c>
      <c r="D2939" s="87">
        <v>6823055404</v>
      </c>
      <c r="E2939" s="88"/>
      <c r="F2939" s="88"/>
      <c r="G2939" s="89" t="s">
        <v>8717</v>
      </c>
      <c r="H2939" s="89" t="s">
        <v>3334</v>
      </c>
      <c r="I2939" s="90">
        <v>8800060582023</v>
      </c>
      <c r="J2939" s="91">
        <v>45285</v>
      </c>
      <c r="K2939" s="92"/>
      <c r="L2939" s="134"/>
    </row>
    <row r="2940" spans="1:12" ht="15.75" customHeight="1">
      <c r="A2940" s="75">
        <v>2940</v>
      </c>
      <c r="B2940" s="94" t="s">
        <v>10969</v>
      </c>
      <c r="C2940" s="95" t="s">
        <v>9043</v>
      </c>
      <c r="D2940" s="96">
        <v>6825287801</v>
      </c>
      <c r="E2940" s="97"/>
      <c r="F2940" s="97"/>
      <c r="G2940" s="98" t="s">
        <v>9044</v>
      </c>
      <c r="H2940" s="98" t="s">
        <v>6521</v>
      </c>
      <c r="I2940" s="103">
        <v>8800061312023</v>
      </c>
      <c r="J2940" s="100">
        <v>45286</v>
      </c>
      <c r="K2940" s="82"/>
      <c r="L2940" s="135"/>
    </row>
    <row r="2941" spans="1:12" ht="15.75" customHeight="1">
      <c r="A2941" s="84">
        <v>2941</v>
      </c>
      <c r="B2941" s="85" t="s">
        <v>10969</v>
      </c>
      <c r="C2941" s="86" t="s">
        <v>9041</v>
      </c>
      <c r="D2941" s="87">
        <v>6820982100</v>
      </c>
      <c r="E2941" s="88"/>
      <c r="F2941" s="88"/>
      <c r="G2941" s="89" t="s">
        <v>8893</v>
      </c>
      <c r="H2941" s="89" t="s">
        <v>3334</v>
      </c>
      <c r="I2941" s="90">
        <v>8800061802023</v>
      </c>
      <c r="J2941" s="91">
        <v>45286</v>
      </c>
      <c r="K2941" s="92"/>
      <c r="L2941" s="134"/>
    </row>
    <row r="2942" spans="1:12" ht="15.75" customHeight="1">
      <c r="A2942" s="75">
        <v>2942</v>
      </c>
      <c r="B2942" s="94" t="s">
        <v>10969</v>
      </c>
      <c r="C2942" s="95" t="s">
        <v>9042</v>
      </c>
      <c r="D2942" s="96">
        <v>6820985300</v>
      </c>
      <c r="E2942" s="97"/>
      <c r="F2942" s="97"/>
      <c r="G2942" s="98" t="s">
        <v>8893</v>
      </c>
      <c r="H2942" s="98" t="s">
        <v>3334</v>
      </c>
      <c r="I2942" s="103">
        <v>8800061522023</v>
      </c>
      <c r="J2942" s="100">
        <v>45286</v>
      </c>
      <c r="K2942" s="82"/>
      <c r="L2942" s="135"/>
    </row>
    <row r="2943" spans="1:12" ht="15.75" customHeight="1">
      <c r="A2943" s="84">
        <v>2943</v>
      </c>
      <c r="B2943" s="85" t="s">
        <v>10969</v>
      </c>
      <c r="C2943" s="86" t="s">
        <v>8189</v>
      </c>
      <c r="D2943" s="87">
        <v>6825880806</v>
      </c>
      <c r="E2943" s="88"/>
      <c r="F2943" s="88"/>
      <c r="G2943" s="89" t="s">
        <v>7146</v>
      </c>
      <c r="H2943" s="89" t="s">
        <v>3334</v>
      </c>
      <c r="I2943" s="90">
        <v>8800049162023</v>
      </c>
      <c r="J2943" s="91">
        <v>45247</v>
      </c>
      <c r="K2943" s="92"/>
      <c r="L2943" s="134"/>
    </row>
    <row r="2944" spans="1:12" ht="15.75" customHeight="1">
      <c r="A2944" s="75">
        <v>2944</v>
      </c>
      <c r="B2944" s="94" t="s">
        <v>10969</v>
      </c>
      <c r="C2944" s="95" t="s">
        <v>8820</v>
      </c>
      <c r="D2944" s="96">
        <v>6820389001</v>
      </c>
      <c r="E2944" s="97"/>
      <c r="F2944" s="97"/>
      <c r="G2944" s="98" t="s">
        <v>8819</v>
      </c>
      <c r="H2944" s="98" t="s">
        <v>3392</v>
      </c>
      <c r="I2944" s="103">
        <v>8800059682023</v>
      </c>
      <c r="J2944" s="100">
        <v>45281</v>
      </c>
      <c r="K2944" s="82"/>
      <c r="L2944" s="135"/>
    </row>
    <row r="2945" spans="1:12" ht="15.75" customHeight="1">
      <c r="A2945" s="84">
        <v>2945</v>
      </c>
      <c r="B2945" s="85" t="s">
        <v>10969</v>
      </c>
      <c r="C2945" s="86" t="s">
        <v>9075</v>
      </c>
      <c r="D2945" s="87">
        <v>6825285801</v>
      </c>
      <c r="E2945" s="88"/>
      <c r="F2945" s="88"/>
      <c r="G2945" s="89" t="s">
        <v>9044</v>
      </c>
      <c r="H2945" s="89" t="s">
        <v>6521</v>
      </c>
      <c r="I2945" s="90">
        <v>8800062432023</v>
      </c>
      <c r="J2945" s="91">
        <v>45288</v>
      </c>
      <c r="K2945" s="92"/>
      <c r="L2945" s="134"/>
    </row>
    <row r="2946" spans="1:12" ht="15.75" customHeight="1">
      <c r="A2946" s="75">
        <v>2946</v>
      </c>
      <c r="B2946" s="94" t="s">
        <v>10969</v>
      </c>
      <c r="C2946" s="95" t="s">
        <v>8894</v>
      </c>
      <c r="D2946" s="96">
        <v>6820987800</v>
      </c>
      <c r="E2946" s="97"/>
      <c r="F2946" s="97"/>
      <c r="G2946" s="98" t="s">
        <v>8893</v>
      </c>
      <c r="H2946" s="98" t="s">
        <v>3334</v>
      </c>
      <c r="I2946" s="103">
        <v>8800060272023</v>
      </c>
      <c r="J2946" s="100">
        <v>45282</v>
      </c>
      <c r="K2946" s="82"/>
      <c r="L2946" s="135"/>
    </row>
    <row r="2947" spans="1:12" ht="15.75" customHeight="1">
      <c r="A2947" s="84">
        <v>2947</v>
      </c>
      <c r="B2947" s="85" t="s">
        <v>10969</v>
      </c>
      <c r="C2947" s="86" t="s">
        <v>9089</v>
      </c>
      <c r="D2947" s="87">
        <v>6821855300</v>
      </c>
      <c r="E2947" s="88"/>
      <c r="F2947" s="88"/>
      <c r="G2947" s="89" t="s">
        <v>9087</v>
      </c>
      <c r="H2947" s="89" t="s">
        <v>3200</v>
      </c>
      <c r="I2947" s="90">
        <v>8800062532023</v>
      </c>
      <c r="J2947" s="91">
        <v>45288</v>
      </c>
      <c r="K2947" s="92"/>
      <c r="L2947" s="134"/>
    </row>
    <row r="2948" spans="1:12" ht="15.75" customHeight="1">
      <c r="A2948" s="75">
        <v>2948</v>
      </c>
      <c r="B2948" s="94" t="s">
        <v>10969</v>
      </c>
      <c r="C2948" s="95" t="s">
        <v>9090</v>
      </c>
      <c r="D2948" s="96">
        <v>6821888900</v>
      </c>
      <c r="E2948" s="97"/>
      <c r="F2948" s="97"/>
      <c r="G2948" s="98" t="s">
        <v>9087</v>
      </c>
      <c r="H2948" s="98" t="s">
        <v>3200</v>
      </c>
      <c r="I2948" s="103">
        <v>8800062552023</v>
      </c>
      <c r="J2948" s="100">
        <v>45288</v>
      </c>
      <c r="K2948" s="82"/>
      <c r="L2948" s="135"/>
    </row>
    <row r="2949" spans="1:12" ht="15.75" customHeight="1">
      <c r="A2949" s="84">
        <v>2949</v>
      </c>
      <c r="B2949" s="85" t="s">
        <v>10969</v>
      </c>
      <c r="C2949" s="86" t="s">
        <v>9088</v>
      </c>
      <c r="D2949" s="87">
        <v>6821582500</v>
      </c>
      <c r="E2949" s="88"/>
      <c r="F2949" s="88"/>
      <c r="G2949" s="89" t="s">
        <v>8906</v>
      </c>
      <c r="H2949" s="89" t="s">
        <v>8902</v>
      </c>
      <c r="I2949" s="90">
        <v>8800062272023</v>
      </c>
      <c r="J2949" s="91">
        <v>45288</v>
      </c>
      <c r="K2949" s="92"/>
      <c r="L2949" s="134"/>
    </row>
    <row r="2950" spans="1:12" ht="15.75" customHeight="1">
      <c r="A2950" s="75">
        <v>2950</v>
      </c>
      <c r="B2950" s="94" t="s">
        <v>10969</v>
      </c>
      <c r="C2950" s="95" t="s">
        <v>9099</v>
      </c>
      <c r="D2950" s="96">
        <v>6825283401</v>
      </c>
      <c r="E2950" s="97"/>
      <c r="F2950" s="97"/>
      <c r="G2950" s="98" t="s">
        <v>9044</v>
      </c>
      <c r="H2950" s="98" t="s">
        <v>6521</v>
      </c>
      <c r="I2950" s="103">
        <v>8800062372023</v>
      </c>
      <c r="J2950" s="100">
        <v>45288</v>
      </c>
      <c r="K2950" s="82"/>
      <c r="L2950" s="135"/>
    </row>
    <row r="2951" spans="1:12" ht="15.75" customHeight="1">
      <c r="A2951" s="84">
        <v>2951</v>
      </c>
      <c r="B2951" s="85" t="s">
        <v>10969</v>
      </c>
      <c r="C2951" s="86" t="s">
        <v>9101</v>
      </c>
      <c r="D2951" s="87">
        <v>6825284401</v>
      </c>
      <c r="E2951" s="88"/>
      <c r="F2951" s="88"/>
      <c r="G2951" s="89" t="s">
        <v>9044</v>
      </c>
      <c r="H2951" s="89" t="s">
        <v>6521</v>
      </c>
      <c r="I2951" s="90">
        <v>8800062392023</v>
      </c>
      <c r="J2951" s="91">
        <v>45288</v>
      </c>
      <c r="K2951" s="92"/>
      <c r="L2951" s="134"/>
    </row>
    <row r="2952" spans="1:12" ht="15.75" customHeight="1">
      <c r="A2952" s="75">
        <v>2952</v>
      </c>
      <c r="B2952" s="94" t="s">
        <v>10969</v>
      </c>
      <c r="C2952" s="95" t="s">
        <v>8519</v>
      </c>
      <c r="D2952" s="96">
        <v>6823388500</v>
      </c>
      <c r="E2952" s="97"/>
      <c r="F2952" s="97"/>
      <c r="G2952" s="98" t="s">
        <v>8503</v>
      </c>
      <c r="H2952" s="98" t="s">
        <v>3200</v>
      </c>
      <c r="I2952" s="103">
        <v>8800054312023</v>
      </c>
      <c r="J2952" s="100">
        <v>45267</v>
      </c>
      <c r="K2952" s="82"/>
      <c r="L2952" s="135"/>
    </row>
    <row r="2953" spans="1:12" ht="15.75" customHeight="1">
      <c r="A2953" s="84">
        <v>2953</v>
      </c>
      <c r="B2953" s="85" t="s">
        <v>10969</v>
      </c>
      <c r="C2953" s="86" t="s">
        <v>8518</v>
      </c>
      <c r="D2953" s="87">
        <v>6823387000</v>
      </c>
      <c r="E2953" s="88"/>
      <c r="F2953" s="88"/>
      <c r="G2953" s="89" t="s">
        <v>8503</v>
      </c>
      <c r="H2953" s="89" t="s">
        <v>3200</v>
      </c>
      <c r="I2953" s="90">
        <v>8800054302023</v>
      </c>
      <c r="J2953" s="91">
        <v>45267</v>
      </c>
      <c r="K2953" s="92"/>
      <c r="L2953" s="134"/>
    </row>
    <row r="2954" spans="1:12" ht="15.75" customHeight="1">
      <c r="A2954" s="75">
        <v>2954</v>
      </c>
      <c r="B2954" s="94" t="s">
        <v>10969</v>
      </c>
      <c r="C2954" s="95" t="s">
        <v>8895</v>
      </c>
      <c r="D2954" s="96">
        <v>6821555400</v>
      </c>
      <c r="E2954" s="97"/>
      <c r="F2954" s="97"/>
      <c r="G2954" s="98" t="s">
        <v>8896</v>
      </c>
      <c r="H2954" s="98" t="s">
        <v>3334</v>
      </c>
      <c r="I2954" s="103">
        <v>8800060292023</v>
      </c>
      <c r="J2954" s="100">
        <v>45282</v>
      </c>
      <c r="K2954" s="82"/>
      <c r="L2954" s="135"/>
    </row>
    <row r="2955" spans="1:12" ht="15.75" customHeight="1">
      <c r="A2955" s="84">
        <v>2955</v>
      </c>
      <c r="B2955" s="85" t="s">
        <v>10969</v>
      </c>
      <c r="C2955" s="86" t="s">
        <v>8525</v>
      </c>
      <c r="D2955" s="87">
        <v>6825087302</v>
      </c>
      <c r="E2955" s="88"/>
      <c r="F2955" s="88"/>
      <c r="G2955" s="89" t="s">
        <v>8526</v>
      </c>
      <c r="H2955" s="89" t="s">
        <v>3334</v>
      </c>
      <c r="I2955" s="90">
        <v>8800054792023</v>
      </c>
      <c r="J2955" s="91">
        <v>45268</v>
      </c>
      <c r="K2955" s="92"/>
      <c r="L2955" s="134"/>
    </row>
    <row r="2956" spans="1:12" ht="15.75" customHeight="1">
      <c r="A2956" s="75">
        <v>2956</v>
      </c>
      <c r="B2956" s="94" t="s">
        <v>10969</v>
      </c>
      <c r="C2956" s="95" t="s">
        <v>9072</v>
      </c>
      <c r="D2956" s="96">
        <v>6821584400</v>
      </c>
      <c r="E2956" s="97"/>
      <c r="F2956" s="97"/>
      <c r="G2956" s="98" t="s">
        <v>9073</v>
      </c>
      <c r="H2956" s="98" t="s">
        <v>8902</v>
      </c>
      <c r="I2956" s="103">
        <v>8800062282023</v>
      </c>
      <c r="J2956" s="100">
        <v>45288</v>
      </c>
      <c r="K2956" s="82"/>
      <c r="L2956" s="135"/>
    </row>
    <row r="2957" spans="1:12" ht="15.75" customHeight="1">
      <c r="A2957" s="84">
        <v>2957</v>
      </c>
      <c r="B2957" s="85" t="s">
        <v>10969</v>
      </c>
      <c r="C2957" s="86" t="s">
        <v>8527</v>
      </c>
      <c r="D2957" s="87">
        <v>6825087301</v>
      </c>
      <c r="E2957" s="88"/>
      <c r="F2957" s="88"/>
      <c r="G2957" s="89" t="s">
        <v>8528</v>
      </c>
      <c r="H2957" s="89" t="s">
        <v>3334</v>
      </c>
      <c r="I2957" s="90">
        <v>8800054782023</v>
      </c>
      <c r="J2957" s="91">
        <v>45268</v>
      </c>
      <c r="K2957" s="92"/>
      <c r="L2957" s="134"/>
    </row>
    <row r="2958" spans="1:12" ht="15.75" customHeight="1">
      <c r="A2958" s="75">
        <v>2958</v>
      </c>
      <c r="B2958" s="94" t="s">
        <v>10969</v>
      </c>
      <c r="C2958" s="95" t="s">
        <v>9094</v>
      </c>
      <c r="D2958" s="96">
        <v>6825280201</v>
      </c>
      <c r="E2958" s="97"/>
      <c r="F2958" s="97"/>
      <c r="G2958" s="98" t="s">
        <v>9044</v>
      </c>
      <c r="H2958" s="98" t="s">
        <v>6521</v>
      </c>
      <c r="I2958" s="103">
        <v>8800062302023</v>
      </c>
      <c r="J2958" s="100">
        <v>45288</v>
      </c>
      <c r="K2958" s="82"/>
      <c r="L2958" s="135"/>
    </row>
    <row r="2959" spans="1:12" ht="15.75" customHeight="1">
      <c r="A2959" s="84">
        <v>2959</v>
      </c>
      <c r="B2959" s="85" t="s">
        <v>10969</v>
      </c>
      <c r="C2959" s="86" t="s">
        <v>9082</v>
      </c>
      <c r="D2959" s="87">
        <v>6825289001</v>
      </c>
      <c r="E2959" s="88"/>
      <c r="F2959" s="88"/>
      <c r="G2959" s="89" t="s">
        <v>9044</v>
      </c>
      <c r="H2959" s="89" t="s">
        <v>6521</v>
      </c>
      <c r="I2959" s="90">
        <v>8800062492023</v>
      </c>
      <c r="J2959" s="91">
        <v>45288</v>
      </c>
      <c r="K2959" s="92"/>
      <c r="L2959" s="134"/>
    </row>
    <row r="2960" spans="1:12" ht="15.75" customHeight="1">
      <c r="A2960" s="75">
        <v>2960</v>
      </c>
      <c r="B2960" s="94" t="s">
        <v>10969</v>
      </c>
      <c r="C2960" s="95" t="s">
        <v>8384</v>
      </c>
      <c r="D2960" s="96">
        <v>6824781201</v>
      </c>
      <c r="E2960" s="97"/>
      <c r="F2960" s="97"/>
      <c r="G2960" s="98" t="s">
        <v>8385</v>
      </c>
      <c r="H2960" s="98" t="s">
        <v>3334</v>
      </c>
      <c r="I2960" s="103">
        <v>8800051892023</v>
      </c>
      <c r="J2960" s="100">
        <v>45260</v>
      </c>
      <c r="K2960" s="82"/>
      <c r="L2960" s="135"/>
    </row>
    <row r="2961" spans="1:12" ht="15.75" customHeight="1">
      <c r="A2961" s="84">
        <v>2961</v>
      </c>
      <c r="B2961" s="85" t="s">
        <v>10969</v>
      </c>
      <c r="C2961" s="86" t="s">
        <v>8716</v>
      </c>
      <c r="D2961" s="87">
        <v>6823055403</v>
      </c>
      <c r="E2961" s="88"/>
      <c r="F2961" s="88"/>
      <c r="G2961" s="89" t="s">
        <v>8717</v>
      </c>
      <c r="H2961" s="89" t="s">
        <v>3334</v>
      </c>
      <c r="I2961" s="90">
        <v>8800058362023</v>
      </c>
      <c r="J2961" s="91">
        <v>45279</v>
      </c>
      <c r="K2961" s="92"/>
      <c r="L2961" s="134"/>
    </row>
    <row r="2962" spans="1:12" ht="15.75" customHeight="1">
      <c r="A2962" s="75">
        <v>2962</v>
      </c>
      <c r="B2962" s="94" t="s">
        <v>10969</v>
      </c>
      <c r="C2962" s="95" t="s">
        <v>8652</v>
      </c>
      <c r="D2962" s="96">
        <v>6821810147</v>
      </c>
      <c r="E2962" s="97"/>
      <c r="F2962" s="97"/>
      <c r="G2962" s="98" t="s">
        <v>6547</v>
      </c>
      <c r="H2962" s="98" t="s">
        <v>6521</v>
      </c>
      <c r="I2962" s="103">
        <v>8800057402023</v>
      </c>
      <c r="J2962" s="100">
        <v>45278</v>
      </c>
      <c r="K2962" s="82"/>
      <c r="L2962" s="135"/>
    </row>
    <row r="2963" spans="1:12" ht="15.75" customHeight="1">
      <c r="A2963" s="84">
        <v>2963</v>
      </c>
      <c r="B2963" s="85" t="s">
        <v>10969</v>
      </c>
      <c r="C2963" s="86" t="s">
        <v>8128</v>
      </c>
      <c r="D2963" s="87">
        <v>6824780201</v>
      </c>
      <c r="E2963" s="88"/>
      <c r="F2963" s="88"/>
      <c r="G2963" s="89" t="s">
        <v>8129</v>
      </c>
      <c r="H2963" s="89" t="s">
        <v>3334</v>
      </c>
      <c r="I2963" s="90">
        <v>8800048132023</v>
      </c>
      <c r="J2963" s="91">
        <v>45243</v>
      </c>
      <c r="K2963" s="92"/>
      <c r="L2963" s="134"/>
    </row>
    <row r="2964" spans="1:12" ht="15.75" customHeight="1">
      <c r="A2964" s="75">
        <v>2964</v>
      </c>
      <c r="B2964" s="94" t="s">
        <v>10969</v>
      </c>
      <c r="C2964" s="95" t="s">
        <v>8130</v>
      </c>
      <c r="D2964" s="96">
        <v>6810700000</v>
      </c>
      <c r="E2964" s="97"/>
      <c r="F2964" s="97"/>
      <c r="G2964" s="98" t="s">
        <v>8131</v>
      </c>
      <c r="H2964" s="98" t="s">
        <v>3392</v>
      </c>
      <c r="I2964" s="103">
        <v>8800048382023</v>
      </c>
      <c r="J2964" s="100">
        <v>45243</v>
      </c>
      <c r="K2964" s="82"/>
      <c r="L2964" s="135"/>
    </row>
    <row r="2965" spans="1:12" ht="15.75" customHeight="1">
      <c r="A2965" s="84">
        <v>2965</v>
      </c>
      <c r="B2965" s="85" t="s">
        <v>10969</v>
      </c>
      <c r="C2965" s="86" t="s">
        <v>8186</v>
      </c>
      <c r="D2965" s="87">
        <v>6825087202</v>
      </c>
      <c r="E2965" s="88"/>
      <c r="F2965" s="88"/>
      <c r="G2965" s="89" t="s">
        <v>7146</v>
      </c>
      <c r="H2965" s="89" t="s">
        <v>3334</v>
      </c>
      <c r="I2965" s="90">
        <v>8800049302023</v>
      </c>
      <c r="J2965" s="91">
        <v>45247</v>
      </c>
      <c r="K2965" s="92"/>
      <c r="L2965" s="134"/>
    </row>
    <row r="2966" spans="1:12" ht="15.75" customHeight="1">
      <c r="A2966" s="75">
        <v>2966</v>
      </c>
      <c r="B2966" s="94" t="s">
        <v>10969</v>
      </c>
      <c r="C2966" s="95" t="s">
        <v>8190</v>
      </c>
      <c r="D2966" s="96">
        <v>6825886402</v>
      </c>
      <c r="E2966" s="97"/>
      <c r="F2966" s="97"/>
      <c r="G2966" s="98" t="s">
        <v>7146</v>
      </c>
      <c r="H2966" s="98" t="s">
        <v>3334</v>
      </c>
      <c r="I2966" s="103">
        <v>8800049112023</v>
      </c>
      <c r="J2966" s="100">
        <v>45247</v>
      </c>
      <c r="K2966" s="82"/>
      <c r="L2966" s="135"/>
    </row>
    <row r="2967" spans="1:12" ht="15.75" customHeight="1">
      <c r="A2967" s="84">
        <v>2967</v>
      </c>
      <c r="B2967" s="85" t="s">
        <v>10969</v>
      </c>
      <c r="C2967" s="86" t="s">
        <v>8382</v>
      </c>
      <c r="D2967" s="87">
        <v>6824781303</v>
      </c>
      <c r="E2967" s="88"/>
      <c r="F2967" s="88"/>
      <c r="G2967" s="89" t="s">
        <v>8383</v>
      </c>
      <c r="H2967" s="89" t="s">
        <v>3334</v>
      </c>
      <c r="I2967" s="90">
        <v>8800051952023</v>
      </c>
      <c r="J2967" s="91">
        <v>45260</v>
      </c>
      <c r="K2967" s="92"/>
      <c r="L2967" s="134"/>
    </row>
    <row r="2968" spans="1:12" ht="15.75" customHeight="1">
      <c r="A2968" s="75">
        <v>2968</v>
      </c>
      <c r="B2968" s="94" t="s">
        <v>10969</v>
      </c>
      <c r="C2968" s="95" t="s">
        <v>8187</v>
      </c>
      <c r="D2968" s="96">
        <v>6825880805</v>
      </c>
      <c r="E2968" s="97"/>
      <c r="F2968" s="97"/>
      <c r="G2968" s="98" t="s">
        <v>7146</v>
      </c>
      <c r="H2968" s="98" t="s">
        <v>3334</v>
      </c>
      <c r="I2968" s="103">
        <v>8800049232023</v>
      </c>
      <c r="J2968" s="100">
        <v>45247</v>
      </c>
      <c r="K2968" s="82"/>
      <c r="L2968" s="135"/>
    </row>
    <row r="2969" spans="1:12" ht="15.75" customHeight="1">
      <c r="A2969" s="84">
        <v>2969</v>
      </c>
      <c r="B2969" s="85" t="s">
        <v>10969</v>
      </c>
      <c r="C2969" s="86" t="s">
        <v>8191</v>
      </c>
      <c r="D2969" s="87">
        <v>6825880804</v>
      </c>
      <c r="E2969" s="88"/>
      <c r="F2969" s="88"/>
      <c r="G2969" s="89" t="s">
        <v>7146</v>
      </c>
      <c r="H2969" s="89" t="s">
        <v>3334</v>
      </c>
      <c r="I2969" s="90">
        <v>8800049342023</v>
      </c>
      <c r="J2969" s="91">
        <v>45247</v>
      </c>
      <c r="K2969" s="92"/>
      <c r="L2969" s="134"/>
    </row>
    <row r="2970" spans="1:12" ht="15.75" customHeight="1">
      <c r="A2970" s="75">
        <v>2970</v>
      </c>
      <c r="B2970" s="94" t="s">
        <v>10969</v>
      </c>
      <c r="C2970" s="95" t="s">
        <v>8249</v>
      </c>
      <c r="D2970" s="96">
        <v>6825880807</v>
      </c>
      <c r="E2970" s="97"/>
      <c r="F2970" s="97"/>
      <c r="G2970" s="98" t="s">
        <v>7146</v>
      </c>
      <c r="H2970" s="98" t="s">
        <v>3334</v>
      </c>
      <c r="I2970" s="103">
        <v>8800050022023</v>
      </c>
      <c r="J2970" s="100">
        <v>45252</v>
      </c>
      <c r="K2970" s="82"/>
      <c r="L2970" s="135"/>
    </row>
    <row r="2971" spans="1:12" ht="15.75" customHeight="1">
      <c r="A2971" s="84">
        <v>2971</v>
      </c>
      <c r="B2971" s="85" t="s">
        <v>10970</v>
      </c>
      <c r="C2971" s="86" t="s">
        <v>8349</v>
      </c>
      <c r="D2971" s="87">
        <v>7123155300</v>
      </c>
      <c r="E2971" s="88"/>
      <c r="F2971" s="88"/>
      <c r="G2971" s="89" t="s">
        <v>7969</v>
      </c>
      <c r="H2971" s="89" t="s">
        <v>3224</v>
      </c>
      <c r="I2971" s="90">
        <v>8800051642023</v>
      </c>
      <c r="J2971" s="91">
        <v>45259</v>
      </c>
      <c r="K2971" s="92"/>
      <c r="L2971" s="134"/>
    </row>
    <row r="2972" spans="1:12" ht="15.75" customHeight="1">
      <c r="A2972" s="75">
        <v>2972</v>
      </c>
      <c r="B2972" s="94" t="s">
        <v>10970</v>
      </c>
      <c r="C2972" s="95" t="s">
        <v>8244</v>
      </c>
      <c r="D2972" s="96">
        <v>7124388001</v>
      </c>
      <c r="E2972" s="97"/>
      <c r="F2972" s="97"/>
      <c r="G2972" s="98" t="s">
        <v>8245</v>
      </c>
      <c r="H2972" s="98" t="s">
        <v>3224</v>
      </c>
      <c r="I2972" s="103">
        <v>8800049882023</v>
      </c>
      <c r="J2972" s="100">
        <v>45251</v>
      </c>
      <c r="K2972" s="82"/>
      <c r="L2972" s="135"/>
    </row>
    <row r="2973" spans="1:12" ht="15.75" customHeight="1">
      <c r="A2973" s="84">
        <v>2973</v>
      </c>
      <c r="B2973" s="85" t="s">
        <v>10970</v>
      </c>
      <c r="C2973" s="86" t="s">
        <v>8609</v>
      </c>
      <c r="D2973" s="87">
        <v>7120355400</v>
      </c>
      <c r="E2973" s="88"/>
      <c r="F2973" s="88"/>
      <c r="G2973" s="89" t="s">
        <v>6383</v>
      </c>
      <c r="H2973" s="89" t="s">
        <v>3164</v>
      </c>
      <c r="I2973" s="90">
        <v>8800055892023</v>
      </c>
      <c r="J2973" s="91">
        <v>45273</v>
      </c>
      <c r="K2973" s="92"/>
      <c r="L2973" s="134"/>
    </row>
    <row r="2974" spans="1:12" ht="15.75" customHeight="1">
      <c r="A2974" s="75">
        <v>2974</v>
      </c>
      <c r="B2974" s="94" t="s">
        <v>10970</v>
      </c>
      <c r="C2974" s="95" t="s">
        <v>8641</v>
      </c>
      <c r="D2974" s="96">
        <v>7125100000</v>
      </c>
      <c r="E2974" s="97"/>
      <c r="F2974" s="97"/>
      <c r="G2974" s="98" t="s">
        <v>4836</v>
      </c>
      <c r="H2974" s="98" t="s">
        <v>3134</v>
      </c>
      <c r="I2974" s="103">
        <v>8800056982023</v>
      </c>
      <c r="J2974" s="100">
        <v>45275</v>
      </c>
      <c r="K2974" s="82"/>
      <c r="L2974" s="135"/>
    </row>
    <row r="2975" spans="1:12" ht="15.75" customHeight="1">
      <c r="A2975" s="84">
        <v>2975</v>
      </c>
      <c r="B2975" s="85" t="s">
        <v>10970</v>
      </c>
      <c r="C2975" s="86" t="s">
        <v>8296</v>
      </c>
      <c r="D2975" s="87">
        <v>7124082801</v>
      </c>
      <c r="E2975" s="88"/>
      <c r="F2975" s="88"/>
      <c r="G2975" s="89" t="s">
        <v>4647</v>
      </c>
      <c r="H2975" s="89" t="s">
        <v>3164</v>
      </c>
      <c r="I2975" s="90">
        <v>8800050292023</v>
      </c>
      <c r="J2975" s="91">
        <v>45253</v>
      </c>
      <c r="K2975" s="92"/>
      <c r="L2975" s="134"/>
    </row>
    <row r="2976" spans="1:12" ht="15.75" customHeight="1">
      <c r="A2976" s="75">
        <v>2976</v>
      </c>
      <c r="B2976" s="94" t="s">
        <v>10970</v>
      </c>
      <c r="C2976" s="95" t="s">
        <v>8504</v>
      </c>
      <c r="D2976" s="96">
        <v>7124383701</v>
      </c>
      <c r="E2976" s="97"/>
      <c r="F2976" s="97"/>
      <c r="G2976" s="98" t="s">
        <v>4433</v>
      </c>
      <c r="H2976" s="98" t="s">
        <v>3224</v>
      </c>
      <c r="I2976" s="103">
        <v>8800053742023</v>
      </c>
      <c r="J2976" s="100">
        <v>45266</v>
      </c>
      <c r="K2976" s="82"/>
      <c r="L2976" s="135"/>
    </row>
    <row r="2977" spans="1:12" ht="15.75" customHeight="1">
      <c r="A2977" s="84">
        <v>2977</v>
      </c>
      <c r="B2977" s="85" t="s">
        <v>10970</v>
      </c>
      <c r="C2977" s="86" t="s">
        <v>8506</v>
      </c>
      <c r="D2977" s="87">
        <v>7124389301</v>
      </c>
      <c r="E2977" s="88"/>
      <c r="F2977" s="88"/>
      <c r="G2977" s="89" t="s">
        <v>4433</v>
      </c>
      <c r="H2977" s="89" t="s">
        <v>3224</v>
      </c>
      <c r="I2977" s="90">
        <v>8800053762023</v>
      </c>
      <c r="J2977" s="91">
        <v>45266</v>
      </c>
      <c r="K2977" s="92"/>
      <c r="L2977" s="134"/>
    </row>
    <row r="2978" spans="1:12" ht="15.75" customHeight="1">
      <c r="A2978" s="75">
        <v>2978</v>
      </c>
      <c r="B2978" s="94" t="s">
        <v>10970</v>
      </c>
      <c r="C2978" s="95" t="s">
        <v>8386</v>
      </c>
      <c r="D2978" s="96">
        <v>7122555500</v>
      </c>
      <c r="E2978" s="97"/>
      <c r="F2978" s="97"/>
      <c r="G2978" s="98" t="s">
        <v>3266</v>
      </c>
      <c r="H2978" s="98" t="s">
        <v>3164</v>
      </c>
      <c r="I2978" s="103">
        <v>8800052052023</v>
      </c>
      <c r="J2978" s="100">
        <v>45260</v>
      </c>
      <c r="K2978" s="82"/>
      <c r="L2978" s="135"/>
    </row>
    <row r="2979" spans="1:12" ht="15.75" customHeight="1">
      <c r="A2979" s="84">
        <v>2979</v>
      </c>
      <c r="B2979" s="85" t="s">
        <v>10970</v>
      </c>
      <c r="C2979" s="86" t="s">
        <v>8195</v>
      </c>
      <c r="D2979" s="87">
        <v>7124955300</v>
      </c>
      <c r="E2979" s="88"/>
      <c r="F2979" s="88"/>
      <c r="G2979" s="89" t="s">
        <v>8196</v>
      </c>
      <c r="H2979" s="89" t="s">
        <v>4009</v>
      </c>
      <c r="I2979" s="90">
        <v>8800049412023</v>
      </c>
      <c r="J2979" s="91">
        <v>45247</v>
      </c>
      <c r="K2979" s="92"/>
      <c r="L2979" s="134"/>
    </row>
    <row r="2980" spans="1:12" ht="15.75" customHeight="1">
      <c r="A2980" s="75">
        <v>2980</v>
      </c>
      <c r="B2980" s="94" t="s">
        <v>10970</v>
      </c>
      <c r="C2980" s="95" t="s">
        <v>8253</v>
      </c>
      <c r="D2980" s="96">
        <v>7124987501</v>
      </c>
      <c r="E2980" s="97"/>
      <c r="F2980" s="97"/>
      <c r="G2980" s="98" t="s">
        <v>8251</v>
      </c>
      <c r="H2980" s="98" t="s">
        <v>4009</v>
      </c>
      <c r="I2980" s="103">
        <v>8800050112023</v>
      </c>
      <c r="J2980" s="100">
        <v>45252</v>
      </c>
      <c r="K2980" s="82"/>
      <c r="L2980" s="135"/>
    </row>
    <row r="2981" spans="1:12" ht="15.75" customHeight="1">
      <c r="A2981" s="84">
        <v>2981</v>
      </c>
      <c r="B2981" s="85" t="s">
        <v>10970</v>
      </c>
      <c r="C2981" s="86" t="s">
        <v>8295</v>
      </c>
      <c r="D2981" s="87">
        <v>7120310102</v>
      </c>
      <c r="E2981" s="88"/>
      <c r="F2981" s="88"/>
      <c r="G2981" s="89" t="s">
        <v>5179</v>
      </c>
      <c r="H2981" s="89" t="s">
        <v>4009</v>
      </c>
      <c r="I2981" s="90">
        <v>8800050622023</v>
      </c>
      <c r="J2981" s="91">
        <v>45253</v>
      </c>
      <c r="K2981" s="92"/>
      <c r="L2981" s="134"/>
    </row>
    <row r="2982" spans="1:12" ht="15.75" customHeight="1">
      <c r="A2982" s="75">
        <v>2982</v>
      </c>
      <c r="B2982" s="94" t="s">
        <v>10970</v>
      </c>
      <c r="C2982" s="95" t="s">
        <v>8197</v>
      </c>
      <c r="D2982" s="96">
        <v>7124981000</v>
      </c>
      <c r="E2982" s="97"/>
      <c r="F2982" s="97"/>
      <c r="G2982" s="98" t="s">
        <v>8196</v>
      </c>
      <c r="H2982" s="98" t="s">
        <v>4009</v>
      </c>
      <c r="I2982" s="103">
        <v>8800049422023</v>
      </c>
      <c r="J2982" s="100">
        <v>45247</v>
      </c>
      <c r="K2982" s="82"/>
      <c r="L2982" s="135"/>
    </row>
    <row r="2983" spans="1:12" ht="15.75" customHeight="1">
      <c r="A2983" s="84">
        <v>2983</v>
      </c>
      <c r="B2983" s="85" t="s">
        <v>10970</v>
      </c>
      <c r="C2983" s="86" t="s">
        <v>8198</v>
      </c>
      <c r="D2983" s="87">
        <v>7124981002</v>
      </c>
      <c r="E2983" s="88"/>
      <c r="F2983" s="88"/>
      <c r="G2983" s="89" t="s">
        <v>8196</v>
      </c>
      <c r="H2983" s="89" t="s">
        <v>4009</v>
      </c>
      <c r="I2983" s="90">
        <v>8800049432023</v>
      </c>
      <c r="J2983" s="91">
        <v>45247</v>
      </c>
      <c r="K2983" s="92"/>
      <c r="L2983" s="134"/>
    </row>
    <row r="2984" spans="1:12" ht="15.75" customHeight="1">
      <c r="A2984" s="75">
        <v>2984</v>
      </c>
      <c r="B2984" s="94" t="s">
        <v>10970</v>
      </c>
      <c r="C2984" s="95" t="s">
        <v>8243</v>
      </c>
      <c r="D2984" s="96">
        <v>7124087001</v>
      </c>
      <c r="E2984" s="97"/>
      <c r="F2984" s="97"/>
      <c r="G2984" s="98" t="s">
        <v>4647</v>
      </c>
      <c r="H2984" s="98" t="s">
        <v>3164</v>
      </c>
      <c r="I2984" s="103">
        <v>8800049892023</v>
      </c>
      <c r="J2984" s="100">
        <v>45251</v>
      </c>
      <c r="K2984" s="82"/>
      <c r="L2984" s="135"/>
    </row>
    <row r="2985" spans="1:12" ht="15.75" customHeight="1">
      <c r="A2985" s="84">
        <v>2985</v>
      </c>
      <c r="B2985" s="85" t="s">
        <v>10970</v>
      </c>
      <c r="C2985" s="86" t="s">
        <v>8252</v>
      </c>
      <c r="D2985" s="87">
        <v>7124987505</v>
      </c>
      <c r="E2985" s="88"/>
      <c r="F2985" s="88"/>
      <c r="G2985" s="89" t="s">
        <v>8251</v>
      </c>
      <c r="H2985" s="89" t="s">
        <v>4009</v>
      </c>
      <c r="I2985" s="90">
        <v>8800050102023</v>
      </c>
      <c r="J2985" s="91">
        <v>45252</v>
      </c>
      <c r="K2985" s="92"/>
      <c r="L2985" s="134"/>
    </row>
    <row r="2986" spans="1:12" ht="15.75" customHeight="1">
      <c r="A2986" s="75">
        <v>2986</v>
      </c>
      <c r="B2986" s="94" t="s">
        <v>10970</v>
      </c>
      <c r="C2986" s="95" t="s">
        <v>8250</v>
      </c>
      <c r="D2986" s="96">
        <v>7124987502</v>
      </c>
      <c r="E2986" s="97"/>
      <c r="F2986" s="97"/>
      <c r="G2986" s="98" t="s">
        <v>8251</v>
      </c>
      <c r="H2986" s="98" t="s">
        <v>4009</v>
      </c>
      <c r="I2986" s="103">
        <v>8800050092023</v>
      </c>
      <c r="J2986" s="100">
        <v>45252</v>
      </c>
      <c r="K2986" s="82"/>
      <c r="L2986" s="135"/>
    </row>
    <row r="2987" spans="1:12" ht="15.75" customHeight="1">
      <c r="A2987" s="84">
        <v>2987</v>
      </c>
      <c r="B2987" s="85" t="s">
        <v>10970</v>
      </c>
      <c r="C2987" s="86" t="s">
        <v>8199</v>
      </c>
      <c r="D2987" s="87">
        <v>7124981001</v>
      </c>
      <c r="E2987" s="88"/>
      <c r="F2987" s="88"/>
      <c r="G2987" s="89" t="s">
        <v>8196</v>
      </c>
      <c r="H2987" s="89" t="s">
        <v>4009</v>
      </c>
      <c r="I2987" s="90">
        <v>8800049442023</v>
      </c>
      <c r="J2987" s="91">
        <v>45247</v>
      </c>
      <c r="K2987" s="92"/>
      <c r="L2987" s="134"/>
    </row>
    <row r="2988" spans="1:12" ht="15.75" customHeight="1">
      <c r="A2988" s="75">
        <v>2988</v>
      </c>
      <c r="B2988" s="94" t="s">
        <v>10970</v>
      </c>
      <c r="C2988" s="95" t="s">
        <v>7968</v>
      </c>
      <c r="D2988" s="96">
        <v>7123155303</v>
      </c>
      <c r="E2988" s="97"/>
      <c r="F2988" s="97"/>
      <c r="G2988" s="98" t="s">
        <v>7969</v>
      </c>
      <c r="H2988" s="98" t="s">
        <v>3224</v>
      </c>
      <c r="I2988" s="103">
        <v>8800046392023</v>
      </c>
      <c r="J2988" s="100">
        <v>45232</v>
      </c>
      <c r="K2988" s="82"/>
      <c r="L2988" s="135"/>
    </row>
    <row r="2989" spans="1:12" ht="15.75" customHeight="1">
      <c r="A2989" s="84">
        <v>2989</v>
      </c>
      <c r="B2989" s="85" t="s">
        <v>10970</v>
      </c>
      <c r="C2989" s="86" t="s">
        <v>8194</v>
      </c>
      <c r="D2989" s="87">
        <v>7124984501</v>
      </c>
      <c r="E2989" s="88"/>
      <c r="F2989" s="88"/>
      <c r="G2989" s="89" t="s">
        <v>8193</v>
      </c>
      <c r="H2989" s="89" t="s">
        <v>4009</v>
      </c>
      <c r="I2989" s="90">
        <v>8800049462023</v>
      </c>
      <c r="J2989" s="91">
        <v>45247</v>
      </c>
      <c r="K2989" s="92"/>
      <c r="L2989" s="134"/>
    </row>
    <row r="2990" spans="1:12" ht="15.75" customHeight="1">
      <c r="A2990" s="75">
        <v>2990</v>
      </c>
      <c r="B2990" s="94" t="s">
        <v>10970</v>
      </c>
      <c r="C2990" s="95" t="s">
        <v>8821</v>
      </c>
      <c r="D2990" s="96">
        <v>7123782201</v>
      </c>
      <c r="E2990" s="97"/>
      <c r="F2990" s="97"/>
      <c r="G2990" s="98" t="s">
        <v>8822</v>
      </c>
      <c r="H2990" s="98" t="s">
        <v>4009</v>
      </c>
      <c r="I2990" s="103">
        <v>8800059372023</v>
      </c>
      <c r="J2990" s="100">
        <v>45281</v>
      </c>
      <c r="K2990" s="82"/>
      <c r="L2990" s="135"/>
    </row>
    <row r="2991" spans="1:12" ht="15.75" customHeight="1">
      <c r="A2991" s="84">
        <v>2991</v>
      </c>
      <c r="B2991" s="85" t="s">
        <v>10970</v>
      </c>
      <c r="C2991" s="86" t="s">
        <v>8505</v>
      </c>
      <c r="D2991" s="87">
        <v>7124389001</v>
      </c>
      <c r="E2991" s="88"/>
      <c r="F2991" s="88"/>
      <c r="G2991" s="89" t="s">
        <v>4433</v>
      </c>
      <c r="H2991" s="89" t="s">
        <v>3224</v>
      </c>
      <c r="I2991" s="90">
        <v>8800053752023</v>
      </c>
      <c r="J2991" s="91">
        <v>45266</v>
      </c>
      <c r="K2991" s="92"/>
      <c r="L2991" s="134"/>
    </row>
    <row r="2992" spans="1:12" ht="15.75" customHeight="1">
      <c r="A2992" s="75">
        <v>2992</v>
      </c>
      <c r="B2992" s="94" t="s">
        <v>10970</v>
      </c>
      <c r="C2992" s="95" t="s">
        <v>7970</v>
      </c>
      <c r="D2992" s="96">
        <v>7125155101</v>
      </c>
      <c r="E2992" s="97"/>
      <c r="F2992" s="97"/>
      <c r="G2992" s="98" t="s">
        <v>4836</v>
      </c>
      <c r="H2992" s="98" t="s">
        <v>3134</v>
      </c>
      <c r="I2992" s="103">
        <v>8800046512023</v>
      </c>
      <c r="J2992" s="100">
        <v>45232</v>
      </c>
      <c r="K2992" s="82"/>
      <c r="L2992" s="135"/>
    </row>
    <row r="2993" spans="1:12" ht="15.75" customHeight="1">
      <c r="A2993" s="84">
        <v>2993</v>
      </c>
      <c r="B2993" s="85" t="s">
        <v>10970</v>
      </c>
      <c r="C2993" s="86" t="s">
        <v>8254</v>
      </c>
      <c r="D2993" s="87">
        <v>7124987503</v>
      </c>
      <c r="E2993" s="88"/>
      <c r="F2993" s="88"/>
      <c r="G2993" s="89" t="s">
        <v>8251</v>
      </c>
      <c r="H2993" s="89" t="s">
        <v>4009</v>
      </c>
      <c r="I2993" s="90">
        <v>8800050122023</v>
      </c>
      <c r="J2993" s="91">
        <v>45252</v>
      </c>
      <c r="K2993" s="92"/>
      <c r="L2993" s="134"/>
    </row>
    <row r="2994" spans="1:12" ht="15.75" customHeight="1">
      <c r="A2994" s="75">
        <v>2994</v>
      </c>
      <c r="B2994" s="94" t="s">
        <v>10970</v>
      </c>
      <c r="C2994" s="95" t="s">
        <v>8192</v>
      </c>
      <c r="D2994" s="96">
        <v>7124988501</v>
      </c>
      <c r="E2994" s="97"/>
      <c r="F2994" s="97"/>
      <c r="G2994" s="98" t="s">
        <v>8193</v>
      </c>
      <c r="H2994" s="98" t="s">
        <v>4009</v>
      </c>
      <c r="I2994" s="103">
        <v>8800049452023</v>
      </c>
      <c r="J2994" s="100">
        <v>45247</v>
      </c>
      <c r="K2994" s="82"/>
      <c r="L2994" s="135"/>
    </row>
    <row r="2995" spans="1:12" ht="15.75" customHeight="1">
      <c r="A2995" s="84">
        <v>2995</v>
      </c>
      <c r="B2995" s="85" t="s">
        <v>10970</v>
      </c>
      <c r="C2995" s="86" t="s">
        <v>8294</v>
      </c>
      <c r="D2995" s="87">
        <v>7120310100</v>
      </c>
      <c r="E2995" s="88"/>
      <c r="F2995" s="88"/>
      <c r="G2995" s="89" t="s">
        <v>5179</v>
      </c>
      <c r="H2995" s="89" t="s">
        <v>4009</v>
      </c>
      <c r="I2995" s="90">
        <v>8800050602023</v>
      </c>
      <c r="J2995" s="91">
        <v>45253</v>
      </c>
      <c r="K2995" s="92"/>
      <c r="L2995" s="134"/>
    </row>
    <row r="2996" spans="1:12" ht="15.75" customHeight="1">
      <c r="A2996" s="75">
        <v>2996</v>
      </c>
      <c r="B2996" s="94" t="s">
        <v>10970</v>
      </c>
      <c r="C2996" s="95" t="s">
        <v>7971</v>
      </c>
      <c r="D2996" s="96">
        <v>7123155301</v>
      </c>
      <c r="E2996" s="97"/>
      <c r="F2996" s="97"/>
      <c r="G2996" s="98" t="s">
        <v>7969</v>
      </c>
      <c r="H2996" s="98" t="s">
        <v>3224</v>
      </c>
      <c r="I2996" s="103">
        <v>8800046382023</v>
      </c>
      <c r="J2996" s="100">
        <v>45232</v>
      </c>
      <c r="K2996" s="82"/>
      <c r="L2996" s="135"/>
    </row>
    <row r="2997" spans="1:12" ht="15.75" customHeight="1">
      <c r="A2997" s="84">
        <v>2997</v>
      </c>
      <c r="B2997" s="85" t="s">
        <v>10970</v>
      </c>
      <c r="C2997" s="86" t="s">
        <v>8048</v>
      </c>
      <c r="D2997" s="87">
        <v>7120989401</v>
      </c>
      <c r="E2997" s="88"/>
      <c r="F2997" s="88"/>
      <c r="G2997" s="89" t="s">
        <v>7969</v>
      </c>
      <c r="H2997" s="89" t="s">
        <v>3224</v>
      </c>
      <c r="I2997" s="90">
        <v>8800047272023</v>
      </c>
      <c r="J2997" s="91">
        <v>45238</v>
      </c>
      <c r="K2997" s="92"/>
      <c r="L2997" s="134"/>
    </row>
    <row r="2998" spans="1:12" ht="15.75" customHeight="1">
      <c r="A2998" s="75">
        <v>2998</v>
      </c>
      <c r="B2998" s="94" t="s">
        <v>10971</v>
      </c>
      <c r="C2998" s="95" t="s">
        <v>9229</v>
      </c>
      <c r="D2998" s="96">
        <v>7323584502</v>
      </c>
      <c r="E2998" s="97"/>
      <c r="F2998" s="97"/>
      <c r="G2998" s="98" t="s">
        <v>9221</v>
      </c>
      <c r="H2998" s="98" t="s">
        <v>4675</v>
      </c>
      <c r="I2998" s="103">
        <v>8800063432023</v>
      </c>
      <c r="J2998" s="100">
        <v>45290</v>
      </c>
      <c r="K2998" s="82"/>
      <c r="L2998" s="135"/>
    </row>
    <row r="2999" spans="1:12" ht="15.75" customHeight="1">
      <c r="A2999" s="84">
        <v>2999</v>
      </c>
      <c r="B2999" s="85" t="s">
        <v>10971</v>
      </c>
      <c r="C2999" s="86" t="s">
        <v>8002</v>
      </c>
      <c r="D2999" s="87">
        <v>7323586500</v>
      </c>
      <c r="E2999" s="88"/>
      <c r="F2999" s="88"/>
      <c r="G2999" s="89" t="s">
        <v>7862</v>
      </c>
      <c r="H2999" s="89" t="s">
        <v>4675</v>
      </c>
      <c r="I2999" s="90">
        <v>8800046672023</v>
      </c>
      <c r="J2999" s="91">
        <v>45233</v>
      </c>
      <c r="K2999" s="92"/>
      <c r="L2999" s="134"/>
    </row>
    <row r="3000" spans="1:12" ht="15.75" customHeight="1">
      <c r="A3000" s="75">
        <v>3000</v>
      </c>
      <c r="B3000" s="94" t="s">
        <v>10971</v>
      </c>
      <c r="C3000" s="95" t="s">
        <v>8024</v>
      </c>
      <c r="D3000" s="96">
        <v>7323581000</v>
      </c>
      <c r="E3000" s="97"/>
      <c r="F3000" s="97"/>
      <c r="G3000" s="98" t="s">
        <v>7862</v>
      </c>
      <c r="H3000" s="98" t="s">
        <v>4675</v>
      </c>
      <c r="I3000" s="103">
        <v>8800047172023</v>
      </c>
      <c r="J3000" s="100">
        <v>45237</v>
      </c>
      <c r="K3000" s="82"/>
      <c r="L3000" s="135"/>
    </row>
    <row r="3001" spans="1:12" ht="15.75" customHeight="1">
      <c r="A3001" s="84">
        <v>3001</v>
      </c>
      <c r="B3001" s="85" t="s">
        <v>10971</v>
      </c>
      <c r="C3001" s="86" t="s">
        <v>8049</v>
      </c>
      <c r="D3001" s="87">
        <v>7324588000</v>
      </c>
      <c r="E3001" s="88"/>
      <c r="F3001" s="88"/>
      <c r="G3001" s="89" t="s">
        <v>2627</v>
      </c>
      <c r="H3001" s="89" t="s">
        <v>3555</v>
      </c>
      <c r="I3001" s="90">
        <v>8800047242023</v>
      </c>
      <c r="J3001" s="91">
        <v>45238</v>
      </c>
      <c r="K3001" s="92"/>
      <c r="L3001" s="134"/>
    </row>
    <row r="3002" spans="1:12" ht="15.75" customHeight="1">
      <c r="A3002" s="75">
        <v>3002</v>
      </c>
      <c r="B3002" s="94" t="s">
        <v>10971</v>
      </c>
      <c r="C3002" s="95" t="s">
        <v>9231</v>
      </c>
      <c r="D3002" s="96">
        <v>7323583001</v>
      </c>
      <c r="E3002" s="97"/>
      <c r="F3002" s="97"/>
      <c r="G3002" s="98" t="s">
        <v>9221</v>
      </c>
      <c r="H3002" s="98" t="s">
        <v>4675</v>
      </c>
      <c r="I3002" s="103">
        <v>8800063452023</v>
      </c>
      <c r="J3002" s="100">
        <v>45290</v>
      </c>
      <c r="K3002" s="82"/>
      <c r="L3002" s="135"/>
    </row>
    <row r="3003" spans="1:12" ht="15.75" customHeight="1">
      <c r="A3003" s="84">
        <v>3003</v>
      </c>
      <c r="B3003" s="85" t="s">
        <v>10971</v>
      </c>
      <c r="C3003" s="86" t="s">
        <v>9220</v>
      </c>
      <c r="D3003" s="87">
        <v>7323586004</v>
      </c>
      <c r="E3003" s="88"/>
      <c r="F3003" s="88"/>
      <c r="G3003" s="89" t="s">
        <v>9221</v>
      </c>
      <c r="H3003" s="89" t="s">
        <v>4675</v>
      </c>
      <c r="I3003" s="90">
        <v>8800063262023</v>
      </c>
      <c r="J3003" s="91">
        <v>45289</v>
      </c>
      <c r="K3003" s="92"/>
      <c r="L3003" s="134"/>
    </row>
    <row r="3004" spans="1:12" ht="15.75" customHeight="1">
      <c r="A3004" s="75">
        <v>3004</v>
      </c>
      <c r="B3004" s="94" t="s">
        <v>10971</v>
      </c>
      <c r="C3004" s="95" t="s">
        <v>9047</v>
      </c>
      <c r="D3004" s="96">
        <v>7322087600</v>
      </c>
      <c r="E3004" s="97"/>
      <c r="F3004" s="97"/>
      <c r="G3004" s="98" t="s">
        <v>6497</v>
      </c>
      <c r="H3004" s="98" t="s">
        <v>4446</v>
      </c>
      <c r="I3004" s="103">
        <v>8800061902023</v>
      </c>
      <c r="J3004" s="100">
        <v>45286</v>
      </c>
      <c r="K3004" s="82"/>
      <c r="L3004" s="135"/>
    </row>
    <row r="3005" spans="1:12" ht="15.75" customHeight="1">
      <c r="A3005" s="84">
        <v>3005</v>
      </c>
      <c r="B3005" s="85" t="s">
        <v>10971</v>
      </c>
      <c r="C3005" s="86" t="s">
        <v>9226</v>
      </c>
      <c r="D3005" s="87">
        <v>7323586001</v>
      </c>
      <c r="E3005" s="88"/>
      <c r="F3005" s="88"/>
      <c r="G3005" s="89" t="s">
        <v>9221</v>
      </c>
      <c r="H3005" s="89" t="s">
        <v>4675</v>
      </c>
      <c r="I3005" s="90">
        <v>8800063302023</v>
      </c>
      <c r="J3005" s="91">
        <v>45289</v>
      </c>
      <c r="K3005" s="92"/>
      <c r="L3005" s="134"/>
    </row>
    <row r="3006" spans="1:12" ht="15.75" customHeight="1">
      <c r="A3006" s="75">
        <v>3006</v>
      </c>
      <c r="B3006" s="94" t="s">
        <v>10971</v>
      </c>
      <c r="C3006" s="95" t="s">
        <v>9222</v>
      </c>
      <c r="D3006" s="96">
        <v>7323584503</v>
      </c>
      <c r="E3006" s="97"/>
      <c r="F3006" s="97"/>
      <c r="G3006" s="98" t="s">
        <v>9221</v>
      </c>
      <c r="H3006" s="98" t="s">
        <v>4675</v>
      </c>
      <c r="I3006" s="103">
        <v>8800063312023</v>
      </c>
      <c r="J3006" s="100">
        <v>45289</v>
      </c>
      <c r="K3006" s="82"/>
      <c r="L3006" s="135"/>
    </row>
    <row r="3007" spans="1:12" ht="15.75" customHeight="1">
      <c r="A3007" s="84">
        <v>3007</v>
      </c>
      <c r="B3007" s="85" t="s">
        <v>10971</v>
      </c>
      <c r="C3007" s="86" t="s">
        <v>9227</v>
      </c>
      <c r="D3007" s="87">
        <v>7323586002</v>
      </c>
      <c r="E3007" s="88"/>
      <c r="F3007" s="88"/>
      <c r="G3007" s="89" t="s">
        <v>9221</v>
      </c>
      <c r="H3007" s="89" t="s">
        <v>4675</v>
      </c>
      <c r="I3007" s="90">
        <v>8800063232023</v>
      </c>
      <c r="J3007" s="91">
        <v>45289</v>
      </c>
      <c r="K3007" s="92"/>
      <c r="L3007" s="134"/>
    </row>
    <row r="3008" spans="1:12" ht="15.75" customHeight="1">
      <c r="A3008" s="75">
        <v>3008</v>
      </c>
      <c r="B3008" s="94" t="s">
        <v>10971</v>
      </c>
      <c r="C3008" s="95" t="s">
        <v>9257</v>
      </c>
      <c r="D3008" s="96">
        <v>7322085600</v>
      </c>
      <c r="E3008" s="97"/>
      <c r="F3008" s="97"/>
      <c r="G3008" s="98" t="s">
        <v>6497</v>
      </c>
      <c r="H3008" s="98" t="s">
        <v>4446</v>
      </c>
      <c r="I3008" s="103">
        <v>8800000212024</v>
      </c>
      <c r="J3008" s="100">
        <v>45293</v>
      </c>
      <c r="K3008" s="82"/>
      <c r="L3008" s="135"/>
    </row>
    <row r="3009" spans="1:12" ht="15.75" customHeight="1">
      <c r="A3009" s="84">
        <v>3009</v>
      </c>
      <c r="B3009" s="85" t="s">
        <v>10971</v>
      </c>
      <c r="C3009" s="86" t="s">
        <v>9046</v>
      </c>
      <c r="D3009" s="87">
        <v>7322087600</v>
      </c>
      <c r="E3009" s="88"/>
      <c r="F3009" s="88"/>
      <c r="G3009" s="89" t="s">
        <v>6497</v>
      </c>
      <c r="H3009" s="89" t="s">
        <v>4446</v>
      </c>
      <c r="I3009" s="90">
        <v>8800061892023</v>
      </c>
      <c r="J3009" s="91">
        <v>45286</v>
      </c>
      <c r="K3009" s="92"/>
      <c r="L3009" s="134"/>
    </row>
    <row r="3010" spans="1:12" ht="15.75" customHeight="1">
      <c r="A3010" s="75">
        <v>3010</v>
      </c>
      <c r="B3010" s="94" t="s">
        <v>10971</v>
      </c>
      <c r="C3010" s="95" t="s">
        <v>9230</v>
      </c>
      <c r="D3010" s="96">
        <v>7323583002</v>
      </c>
      <c r="E3010" s="97"/>
      <c r="F3010" s="97"/>
      <c r="G3010" s="98" t="s">
        <v>9221</v>
      </c>
      <c r="H3010" s="98" t="s">
        <v>4675</v>
      </c>
      <c r="I3010" s="103">
        <v>8800063442023</v>
      </c>
      <c r="J3010" s="100">
        <v>45290</v>
      </c>
      <c r="K3010" s="82"/>
      <c r="L3010" s="135"/>
    </row>
    <row r="3011" spans="1:12" ht="15.75" customHeight="1">
      <c r="A3011" s="84">
        <v>3011</v>
      </c>
      <c r="B3011" s="85" t="s">
        <v>10971</v>
      </c>
      <c r="C3011" s="86" t="s">
        <v>8654</v>
      </c>
      <c r="D3011" s="87">
        <v>7322588701</v>
      </c>
      <c r="E3011" s="88"/>
      <c r="F3011" s="88"/>
      <c r="G3011" s="89" t="s">
        <v>8655</v>
      </c>
      <c r="H3011" s="89" t="s">
        <v>3555</v>
      </c>
      <c r="I3011" s="90">
        <v>8800057522023</v>
      </c>
      <c r="J3011" s="91">
        <v>45278</v>
      </c>
      <c r="K3011" s="92"/>
      <c r="L3011" s="134"/>
    </row>
    <row r="3012" spans="1:12" ht="15.75" customHeight="1">
      <c r="A3012" s="75">
        <v>3012</v>
      </c>
      <c r="B3012" s="94" t="s">
        <v>10971</v>
      </c>
      <c r="C3012" s="95" t="s">
        <v>9108</v>
      </c>
      <c r="D3012" s="96">
        <v>7321055100</v>
      </c>
      <c r="E3012" s="97"/>
      <c r="F3012" s="97"/>
      <c r="G3012" s="98" t="s">
        <v>9110</v>
      </c>
      <c r="H3012" s="98" t="s">
        <v>3555</v>
      </c>
      <c r="I3012" s="103">
        <v>8800062252023</v>
      </c>
      <c r="J3012" s="100">
        <v>45288</v>
      </c>
      <c r="K3012" s="82"/>
      <c r="L3012" s="135"/>
    </row>
    <row r="3013" spans="1:12" ht="15.75" customHeight="1">
      <c r="A3013" s="84">
        <v>3013</v>
      </c>
      <c r="B3013" s="85" t="s">
        <v>10971</v>
      </c>
      <c r="C3013" s="86" t="s">
        <v>9228</v>
      </c>
      <c r="D3013" s="87">
        <v>7323586003</v>
      </c>
      <c r="E3013" s="88"/>
      <c r="F3013" s="88"/>
      <c r="G3013" s="89" t="s">
        <v>9221</v>
      </c>
      <c r="H3013" s="89" t="s">
        <v>4675</v>
      </c>
      <c r="I3013" s="90">
        <v>8800063252023</v>
      </c>
      <c r="J3013" s="91">
        <v>45289</v>
      </c>
      <c r="K3013" s="92"/>
      <c r="L3013" s="134"/>
    </row>
    <row r="3014" spans="1:12" ht="15.75" customHeight="1">
      <c r="A3014" s="75">
        <v>3014</v>
      </c>
      <c r="B3014" s="94" t="s">
        <v>10971</v>
      </c>
      <c r="C3014" s="95" t="s">
        <v>9223</v>
      </c>
      <c r="D3014" s="96">
        <v>7323584501</v>
      </c>
      <c r="E3014" s="97"/>
      <c r="F3014" s="97"/>
      <c r="G3014" s="98" t="s">
        <v>9221</v>
      </c>
      <c r="H3014" s="98" t="s">
        <v>4675</v>
      </c>
      <c r="I3014" s="103">
        <v>8800063402023</v>
      </c>
      <c r="J3014" s="100">
        <v>45289</v>
      </c>
      <c r="K3014" s="82"/>
      <c r="L3014" s="135"/>
    </row>
    <row r="3015" spans="1:12" ht="15.75" customHeight="1">
      <c r="A3015" s="84">
        <v>3015</v>
      </c>
      <c r="B3015" s="85" t="s">
        <v>10971</v>
      </c>
      <c r="C3015" s="86" t="s">
        <v>9048</v>
      </c>
      <c r="D3015" s="87">
        <v>7321587200</v>
      </c>
      <c r="E3015" s="88"/>
      <c r="F3015" s="88"/>
      <c r="G3015" s="89" t="s">
        <v>7743</v>
      </c>
      <c r="H3015" s="89" t="s">
        <v>3555</v>
      </c>
      <c r="I3015" s="90">
        <v>8800061152023</v>
      </c>
      <c r="J3015" s="91">
        <v>45286</v>
      </c>
      <c r="K3015" s="92"/>
      <c r="L3015" s="134"/>
    </row>
    <row r="3016" spans="1:12" ht="15.75" customHeight="1">
      <c r="A3016" s="75">
        <v>3016</v>
      </c>
      <c r="B3016" s="94" t="s">
        <v>10972</v>
      </c>
      <c r="C3016" s="95" t="s">
        <v>8030</v>
      </c>
      <c r="D3016" s="96">
        <v>7422080202</v>
      </c>
      <c r="E3016" s="97"/>
      <c r="F3016" s="97"/>
      <c r="G3016" s="98" t="s">
        <v>7944</v>
      </c>
      <c r="H3016" s="98" t="s">
        <v>3571</v>
      </c>
      <c r="I3016" s="103">
        <v>8800047072023</v>
      </c>
      <c r="J3016" s="100">
        <v>45237</v>
      </c>
      <c r="K3016" s="82"/>
      <c r="L3016" s="135"/>
    </row>
    <row r="3017" spans="1:12" ht="15.75" customHeight="1">
      <c r="A3017" s="84">
        <v>3017</v>
      </c>
      <c r="B3017" s="85" t="s">
        <v>10972</v>
      </c>
      <c r="C3017" s="86" t="s">
        <v>8031</v>
      </c>
      <c r="D3017" s="87">
        <v>7422081001</v>
      </c>
      <c r="E3017" s="88"/>
      <c r="F3017" s="88"/>
      <c r="G3017" s="89" t="s">
        <v>7944</v>
      </c>
      <c r="H3017" s="89" t="s">
        <v>3571</v>
      </c>
      <c r="I3017" s="90">
        <v>8800047082023</v>
      </c>
      <c r="J3017" s="91">
        <v>45237</v>
      </c>
      <c r="K3017" s="92"/>
      <c r="L3017" s="134"/>
    </row>
    <row r="3018" spans="1:12" ht="15.75" customHeight="1">
      <c r="A3018" s="75">
        <v>3018</v>
      </c>
      <c r="B3018" s="94" t="s">
        <v>10972</v>
      </c>
      <c r="C3018" s="95" t="s">
        <v>8099</v>
      </c>
      <c r="D3018" s="96">
        <v>7422055120</v>
      </c>
      <c r="E3018" s="97"/>
      <c r="F3018" s="97"/>
      <c r="G3018" s="98" t="s">
        <v>8100</v>
      </c>
      <c r="H3018" s="98" t="s">
        <v>3571</v>
      </c>
      <c r="I3018" s="103">
        <v>8800047882023</v>
      </c>
      <c r="J3018" s="100">
        <v>45240</v>
      </c>
      <c r="K3018" s="82"/>
      <c r="L3018" s="135"/>
    </row>
    <row r="3019" spans="1:12" ht="15.75" customHeight="1">
      <c r="A3019" s="84">
        <v>3019</v>
      </c>
      <c r="B3019" s="85" t="s">
        <v>10972</v>
      </c>
      <c r="C3019" s="86" t="s">
        <v>8097</v>
      </c>
      <c r="D3019" s="87">
        <v>7422055114</v>
      </c>
      <c r="E3019" s="88"/>
      <c r="F3019" s="88"/>
      <c r="G3019" s="89" t="s">
        <v>8098</v>
      </c>
      <c r="H3019" s="89" t="s">
        <v>3571</v>
      </c>
      <c r="I3019" s="90">
        <v>8800047872023</v>
      </c>
      <c r="J3019" s="91">
        <v>45240</v>
      </c>
      <c r="K3019" s="92"/>
      <c r="L3019" s="134"/>
    </row>
    <row r="3020" spans="1:12" ht="15.75" customHeight="1">
      <c r="A3020" s="75">
        <v>3020</v>
      </c>
      <c r="B3020" s="94" t="s">
        <v>10972</v>
      </c>
      <c r="C3020" s="95" t="s">
        <v>7946</v>
      </c>
      <c r="D3020" s="96">
        <v>7422080902</v>
      </c>
      <c r="E3020" s="97"/>
      <c r="F3020" s="97"/>
      <c r="G3020" s="98" t="s">
        <v>7944</v>
      </c>
      <c r="H3020" s="98" t="s">
        <v>3571</v>
      </c>
      <c r="I3020" s="103">
        <v>8800046002023</v>
      </c>
      <c r="J3020" s="100">
        <v>45231</v>
      </c>
      <c r="K3020" s="82"/>
      <c r="L3020" s="135"/>
    </row>
    <row r="3021" spans="1:12" ht="15.75" customHeight="1">
      <c r="A3021" s="84">
        <v>3021</v>
      </c>
      <c r="B3021" s="85" t="s">
        <v>10972</v>
      </c>
      <c r="C3021" s="86" t="s">
        <v>8050</v>
      </c>
      <c r="D3021" s="87">
        <v>7422055106</v>
      </c>
      <c r="E3021" s="88"/>
      <c r="F3021" s="88"/>
      <c r="G3021" s="89" t="s">
        <v>8051</v>
      </c>
      <c r="H3021" s="89" t="s">
        <v>3571</v>
      </c>
      <c r="I3021" s="90">
        <v>8800047302023</v>
      </c>
      <c r="J3021" s="91">
        <v>45238</v>
      </c>
      <c r="K3021" s="92"/>
      <c r="L3021" s="134"/>
    </row>
    <row r="3022" spans="1:12" ht="15.75" customHeight="1">
      <c r="A3022" s="75">
        <v>3022</v>
      </c>
      <c r="B3022" s="94" t="s">
        <v>10972</v>
      </c>
      <c r="C3022" s="95" t="s">
        <v>8173</v>
      </c>
      <c r="D3022" s="96">
        <v>7422086201</v>
      </c>
      <c r="E3022" s="97"/>
      <c r="F3022" s="97"/>
      <c r="G3022" s="98" t="s">
        <v>8174</v>
      </c>
      <c r="H3022" s="98" t="s">
        <v>3571</v>
      </c>
      <c r="I3022" s="103">
        <v>8800048942023</v>
      </c>
      <c r="J3022" s="100">
        <v>45246</v>
      </c>
      <c r="K3022" s="82"/>
      <c r="L3022" s="135"/>
    </row>
    <row r="3023" spans="1:12" ht="15.75" customHeight="1">
      <c r="A3023" s="84">
        <v>3023</v>
      </c>
      <c r="B3023" s="85" t="s">
        <v>10972</v>
      </c>
      <c r="C3023" s="86" t="s">
        <v>8103</v>
      </c>
      <c r="D3023" s="87">
        <v>7422055105</v>
      </c>
      <c r="E3023" s="88"/>
      <c r="F3023" s="88"/>
      <c r="G3023" s="89" t="s">
        <v>8104</v>
      </c>
      <c r="H3023" s="89" t="s">
        <v>3571</v>
      </c>
      <c r="I3023" s="90">
        <v>8800047902023</v>
      </c>
      <c r="J3023" s="91">
        <v>45240</v>
      </c>
      <c r="K3023" s="92"/>
      <c r="L3023" s="134"/>
    </row>
    <row r="3024" spans="1:12" ht="15.75" customHeight="1">
      <c r="A3024" s="75">
        <v>3024</v>
      </c>
      <c r="B3024" s="94" t="s">
        <v>10972</v>
      </c>
      <c r="C3024" s="95" t="s">
        <v>8026</v>
      </c>
      <c r="D3024" s="96">
        <v>7422080205</v>
      </c>
      <c r="E3024" s="97"/>
      <c r="F3024" s="97"/>
      <c r="G3024" s="98" t="s">
        <v>7944</v>
      </c>
      <c r="H3024" s="98" t="s">
        <v>3571</v>
      </c>
      <c r="I3024" s="103">
        <v>8800047032023</v>
      </c>
      <c r="J3024" s="100">
        <v>45237</v>
      </c>
      <c r="K3024" s="82"/>
      <c r="L3024" s="135"/>
    </row>
    <row r="3025" spans="1:12" ht="15.75" customHeight="1">
      <c r="A3025" s="84">
        <v>3025</v>
      </c>
      <c r="B3025" s="85" t="s">
        <v>10972</v>
      </c>
      <c r="C3025" s="86" t="s">
        <v>8246</v>
      </c>
      <c r="D3025" s="87">
        <v>7423810100</v>
      </c>
      <c r="E3025" s="88"/>
      <c r="F3025" s="88"/>
      <c r="G3025" s="89" t="s">
        <v>8247</v>
      </c>
      <c r="H3025" s="89" t="s">
        <v>5637</v>
      </c>
      <c r="I3025" s="90">
        <v>8800049912023</v>
      </c>
      <c r="J3025" s="91">
        <v>45251</v>
      </c>
      <c r="K3025" s="92"/>
      <c r="L3025" s="134"/>
    </row>
    <row r="3026" spans="1:12" ht="15.75" customHeight="1">
      <c r="A3026" s="75">
        <v>3026</v>
      </c>
      <c r="B3026" s="94" t="s">
        <v>10972</v>
      </c>
      <c r="C3026" s="95" t="s">
        <v>8011</v>
      </c>
      <c r="D3026" s="96">
        <v>7422088902</v>
      </c>
      <c r="E3026" s="97"/>
      <c r="F3026" s="97"/>
      <c r="G3026" s="98" t="s">
        <v>7944</v>
      </c>
      <c r="H3026" s="98" t="s">
        <v>3571</v>
      </c>
      <c r="I3026" s="103">
        <v>8800046792023</v>
      </c>
      <c r="J3026" s="100">
        <v>45236</v>
      </c>
      <c r="K3026" s="82"/>
      <c r="L3026" s="135"/>
    </row>
    <row r="3027" spans="1:12" ht="15.75" customHeight="1">
      <c r="A3027" s="84">
        <v>3027</v>
      </c>
      <c r="B3027" s="85" t="s">
        <v>10972</v>
      </c>
      <c r="C3027" s="86" t="s">
        <v>8010</v>
      </c>
      <c r="D3027" s="87">
        <v>7422088901</v>
      </c>
      <c r="E3027" s="88"/>
      <c r="F3027" s="88"/>
      <c r="G3027" s="89" t="s">
        <v>7944</v>
      </c>
      <c r="H3027" s="89" t="s">
        <v>3571</v>
      </c>
      <c r="I3027" s="90">
        <v>8800046782023</v>
      </c>
      <c r="J3027" s="91">
        <v>45236</v>
      </c>
      <c r="K3027" s="92"/>
      <c r="L3027" s="134"/>
    </row>
    <row r="3028" spans="1:12" ht="15.75" customHeight="1">
      <c r="A3028" s="75">
        <v>3028</v>
      </c>
      <c r="B3028" s="94" t="s">
        <v>10972</v>
      </c>
      <c r="C3028" s="95" t="s">
        <v>8257</v>
      </c>
      <c r="D3028" s="96">
        <v>7422088701</v>
      </c>
      <c r="E3028" s="97"/>
      <c r="F3028" s="97"/>
      <c r="G3028" s="98" t="s">
        <v>7944</v>
      </c>
      <c r="H3028" s="98" t="s">
        <v>3571</v>
      </c>
      <c r="I3028" s="103">
        <v>8800050062023</v>
      </c>
      <c r="J3028" s="100">
        <v>45252</v>
      </c>
      <c r="K3028" s="82"/>
      <c r="L3028" s="135"/>
    </row>
    <row r="3029" spans="1:12" ht="15.75" customHeight="1">
      <c r="A3029" s="84">
        <v>3029</v>
      </c>
      <c r="B3029" s="85" t="s">
        <v>10972</v>
      </c>
      <c r="C3029" s="86" t="s">
        <v>8311</v>
      </c>
      <c r="D3029" s="87">
        <v>7421410132</v>
      </c>
      <c r="E3029" s="88"/>
      <c r="F3029" s="88"/>
      <c r="G3029" s="89" t="s">
        <v>8312</v>
      </c>
      <c r="H3029" s="89" t="s">
        <v>3571</v>
      </c>
      <c r="I3029" s="90">
        <v>8800051142023</v>
      </c>
      <c r="J3029" s="91">
        <v>45255</v>
      </c>
      <c r="K3029" s="92"/>
      <c r="L3029" s="134"/>
    </row>
    <row r="3030" spans="1:12" ht="15.75" customHeight="1">
      <c r="A3030" s="75">
        <v>3030</v>
      </c>
      <c r="B3030" s="94" t="s">
        <v>10972</v>
      </c>
      <c r="C3030" s="95" t="s">
        <v>7976</v>
      </c>
      <c r="D3030" s="96">
        <v>7425555205</v>
      </c>
      <c r="E3030" s="97"/>
      <c r="F3030" s="97"/>
      <c r="G3030" s="98" t="s">
        <v>7977</v>
      </c>
      <c r="H3030" s="98" t="s">
        <v>3571</v>
      </c>
      <c r="I3030" s="103">
        <v>8800046222023</v>
      </c>
      <c r="J3030" s="100">
        <v>45232</v>
      </c>
      <c r="K3030" s="82"/>
      <c r="L3030" s="135"/>
    </row>
    <row r="3031" spans="1:12" ht="15.75" customHeight="1">
      <c r="A3031" s="84">
        <v>3031</v>
      </c>
      <c r="B3031" s="85" t="s">
        <v>10972</v>
      </c>
      <c r="C3031" s="86" t="s">
        <v>7939</v>
      </c>
      <c r="D3031" s="87">
        <v>7425580803</v>
      </c>
      <c r="E3031" s="88"/>
      <c r="F3031" s="88"/>
      <c r="G3031" s="89" t="s">
        <v>7940</v>
      </c>
      <c r="H3031" s="89" t="s">
        <v>3571</v>
      </c>
      <c r="I3031" s="90">
        <v>8800046142023</v>
      </c>
      <c r="J3031" s="91">
        <v>45231</v>
      </c>
      <c r="K3031" s="92"/>
      <c r="L3031" s="134"/>
    </row>
    <row r="3032" spans="1:12" ht="15.75" customHeight="1">
      <c r="A3032" s="75">
        <v>3032</v>
      </c>
      <c r="B3032" s="94" t="s">
        <v>10972</v>
      </c>
      <c r="C3032" s="95" t="s">
        <v>7988</v>
      </c>
      <c r="D3032" s="96">
        <v>7425580806</v>
      </c>
      <c r="E3032" s="97"/>
      <c r="F3032" s="97"/>
      <c r="G3032" s="98" t="s">
        <v>7989</v>
      </c>
      <c r="H3032" s="98" t="s">
        <v>3571</v>
      </c>
      <c r="I3032" s="103">
        <v>8800046192023</v>
      </c>
      <c r="J3032" s="100">
        <v>45232</v>
      </c>
      <c r="K3032" s="82"/>
      <c r="L3032" s="135"/>
    </row>
    <row r="3033" spans="1:12" ht="15.75" customHeight="1">
      <c r="A3033" s="84">
        <v>3033</v>
      </c>
      <c r="B3033" s="85" t="s">
        <v>10972</v>
      </c>
      <c r="C3033" s="86" t="s">
        <v>7935</v>
      </c>
      <c r="D3033" s="87">
        <v>7425580801</v>
      </c>
      <c r="E3033" s="88"/>
      <c r="F3033" s="88"/>
      <c r="G3033" s="89" t="s">
        <v>7936</v>
      </c>
      <c r="H3033" s="89" t="s">
        <v>3571</v>
      </c>
      <c r="I3033" s="90">
        <v>8800046122023</v>
      </c>
      <c r="J3033" s="91">
        <v>45231</v>
      </c>
      <c r="K3033" s="92"/>
      <c r="L3033" s="134"/>
    </row>
    <row r="3034" spans="1:12" ht="15.75" customHeight="1">
      <c r="A3034" s="75">
        <v>3034</v>
      </c>
      <c r="B3034" s="94" t="s">
        <v>10972</v>
      </c>
      <c r="C3034" s="95" t="s">
        <v>7980</v>
      </c>
      <c r="D3034" s="96">
        <v>7425555206</v>
      </c>
      <c r="E3034" s="97"/>
      <c r="F3034" s="97"/>
      <c r="G3034" s="98" t="s">
        <v>7981</v>
      </c>
      <c r="H3034" s="98" t="s">
        <v>3571</v>
      </c>
      <c r="I3034" s="103">
        <v>8800046242023</v>
      </c>
      <c r="J3034" s="100">
        <v>45232</v>
      </c>
      <c r="K3034" s="82"/>
      <c r="L3034" s="135"/>
    </row>
    <row r="3035" spans="1:12" ht="15.75" customHeight="1">
      <c r="A3035" s="84">
        <v>3035</v>
      </c>
      <c r="B3035" s="85" t="s">
        <v>10972</v>
      </c>
      <c r="C3035" s="86" t="s">
        <v>7974</v>
      </c>
      <c r="D3035" s="87">
        <v>7425555204</v>
      </c>
      <c r="E3035" s="88"/>
      <c r="F3035" s="88"/>
      <c r="G3035" s="89" t="s">
        <v>7975</v>
      </c>
      <c r="H3035" s="89" t="s">
        <v>3571</v>
      </c>
      <c r="I3035" s="90">
        <v>8800046212023</v>
      </c>
      <c r="J3035" s="91">
        <v>45232</v>
      </c>
      <c r="K3035" s="92"/>
      <c r="L3035" s="134"/>
    </row>
    <row r="3036" spans="1:12" ht="15.75" customHeight="1">
      <c r="A3036" s="75">
        <v>3036</v>
      </c>
      <c r="B3036" s="94" t="s">
        <v>10972</v>
      </c>
      <c r="C3036" s="95" t="s">
        <v>7978</v>
      </c>
      <c r="D3036" s="96">
        <v>7425580807</v>
      </c>
      <c r="E3036" s="97"/>
      <c r="F3036" s="97"/>
      <c r="G3036" s="98" t="s">
        <v>7979</v>
      </c>
      <c r="H3036" s="98" t="s">
        <v>3571</v>
      </c>
      <c r="I3036" s="103">
        <v>8800046232023</v>
      </c>
      <c r="J3036" s="100">
        <v>45232</v>
      </c>
      <c r="K3036" s="82"/>
      <c r="L3036" s="135"/>
    </row>
    <row r="3037" spans="1:12" ht="15.75" customHeight="1">
      <c r="A3037" s="84">
        <v>3037</v>
      </c>
      <c r="B3037" s="85" t="s">
        <v>10972</v>
      </c>
      <c r="C3037" s="86" t="s">
        <v>8006</v>
      </c>
      <c r="D3037" s="87">
        <v>7422080602</v>
      </c>
      <c r="E3037" s="88"/>
      <c r="F3037" s="88"/>
      <c r="G3037" s="89" t="s">
        <v>7944</v>
      </c>
      <c r="H3037" s="89" t="s">
        <v>3571</v>
      </c>
      <c r="I3037" s="90">
        <v>8800046732023</v>
      </c>
      <c r="J3037" s="91">
        <v>45236</v>
      </c>
      <c r="K3037" s="92"/>
      <c r="L3037" s="134"/>
    </row>
    <row r="3038" spans="1:12" ht="15.75" customHeight="1">
      <c r="A3038" s="75">
        <v>3038</v>
      </c>
      <c r="B3038" s="94" t="s">
        <v>10972</v>
      </c>
      <c r="C3038" s="95" t="s">
        <v>7990</v>
      </c>
      <c r="D3038" s="96">
        <v>7422087101</v>
      </c>
      <c r="E3038" s="97"/>
      <c r="F3038" s="97"/>
      <c r="G3038" s="98" t="s">
        <v>7944</v>
      </c>
      <c r="H3038" s="98" t="s">
        <v>3571</v>
      </c>
      <c r="I3038" s="103">
        <v>8800046432023</v>
      </c>
      <c r="J3038" s="100">
        <v>45232</v>
      </c>
      <c r="K3038" s="82"/>
      <c r="L3038" s="135"/>
    </row>
    <row r="3039" spans="1:12" ht="15.75" customHeight="1">
      <c r="A3039" s="84">
        <v>3039</v>
      </c>
      <c r="B3039" s="85" t="s">
        <v>10972</v>
      </c>
      <c r="C3039" s="86" t="s">
        <v>8028</v>
      </c>
      <c r="D3039" s="87">
        <v>7422080206</v>
      </c>
      <c r="E3039" s="88"/>
      <c r="F3039" s="88"/>
      <c r="G3039" s="89" t="s">
        <v>7944</v>
      </c>
      <c r="H3039" s="89" t="s">
        <v>3571</v>
      </c>
      <c r="I3039" s="90">
        <v>8800047052023</v>
      </c>
      <c r="J3039" s="91">
        <v>45237</v>
      </c>
      <c r="K3039" s="92"/>
      <c r="L3039" s="134"/>
    </row>
    <row r="3040" spans="1:12" ht="15.75" customHeight="1">
      <c r="A3040" s="75">
        <v>3040</v>
      </c>
      <c r="B3040" s="94" t="s">
        <v>10972</v>
      </c>
      <c r="C3040" s="95" t="s">
        <v>8018</v>
      </c>
      <c r="D3040" s="96">
        <v>7422087702</v>
      </c>
      <c r="E3040" s="97"/>
      <c r="F3040" s="97"/>
      <c r="G3040" s="98" t="s">
        <v>7944</v>
      </c>
      <c r="H3040" s="98" t="s">
        <v>3571</v>
      </c>
      <c r="I3040" s="103">
        <v>8800046912023</v>
      </c>
      <c r="J3040" s="100">
        <v>45236</v>
      </c>
      <c r="K3040" s="82"/>
      <c r="L3040" s="135"/>
    </row>
    <row r="3041" spans="1:12" ht="15.75" customHeight="1">
      <c r="A3041" s="84">
        <v>3041</v>
      </c>
      <c r="B3041" s="85" t="s">
        <v>10972</v>
      </c>
      <c r="C3041" s="86" t="s">
        <v>7943</v>
      </c>
      <c r="D3041" s="87">
        <v>7422082402</v>
      </c>
      <c r="E3041" s="88"/>
      <c r="F3041" s="88"/>
      <c r="G3041" s="89" t="s">
        <v>7944</v>
      </c>
      <c r="H3041" s="89" t="s">
        <v>3571</v>
      </c>
      <c r="I3041" s="90">
        <v>8800046052023</v>
      </c>
      <c r="J3041" s="91">
        <v>45231</v>
      </c>
      <c r="K3041" s="92"/>
      <c r="L3041" s="134"/>
    </row>
    <row r="3042" spans="1:12" ht="15.75" customHeight="1">
      <c r="A3042" s="75">
        <v>3042</v>
      </c>
      <c r="B3042" s="94" t="s">
        <v>10972</v>
      </c>
      <c r="C3042" s="95" t="s">
        <v>8052</v>
      </c>
      <c r="D3042" s="96">
        <v>7422055128</v>
      </c>
      <c r="E3042" s="97"/>
      <c r="F3042" s="97"/>
      <c r="G3042" s="98" t="s">
        <v>8053</v>
      </c>
      <c r="H3042" s="98" t="s">
        <v>3571</v>
      </c>
      <c r="I3042" s="103">
        <v>8800047352023</v>
      </c>
      <c r="J3042" s="100">
        <v>45238</v>
      </c>
      <c r="K3042" s="82"/>
      <c r="L3042" s="135"/>
    </row>
    <row r="3043" spans="1:12" ht="15.75" customHeight="1">
      <c r="A3043" s="84">
        <v>3043</v>
      </c>
      <c r="B3043" s="85" t="s">
        <v>10972</v>
      </c>
      <c r="C3043" s="86" t="s">
        <v>8025</v>
      </c>
      <c r="D3043" s="87">
        <v>7422080201</v>
      </c>
      <c r="E3043" s="88"/>
      <c r="F3043" s="88"/>
      <c r="G3043" s="89" t="s">
        <v>7944</v>
      </c>
      <c r="H3043" s="89" t="s">
        <v>3571</v>
      </c>
      <c r="I3043" s="90">
        <v>8800047022023</v>
      </c>
      <c r="J3043" s="91">
        <v>45237</v>
      </c>
      <c r="K3043" s="92"/>
      <c r="L3043" s="134"/>
    </row>
    <row r="3044" spans="1:12" ht="15.75" customHeight="1">
      <c r="A3044" s="75">
        <v>3044</v>
      </c>
      <c r="B3044" s="94" t="s">
        <v>10972</v>
      </c>
      <c r="C3044" s="95" t="s">
        <v>8008</v>
      </c>
      <c r="D3044" s="96">
        <v>7422080603</v>
      </c>
      <c r="E3044" s="97"/>
      <c r="F3044" s="97"/>
      <c r="G3044" s="98" t="s">
        <v>7944</v>
      </c>
      <c r="H3044" s="98" t="s">
        <v>3571</v>
      </c>
      <c r="I3044" s="103">
        <v>8800046742023</v>
      </c>
      <c r="J3044" s="100">
        <v>45236</v>
      </c>
      <c r="K3044" s="82"/>
      <c r="L3044" s="135"/>
    </row>
    <row r="3045" spans="1:12" ht="15.75" customHeight="1">
      <c r="A3045" s="84">
        <v>3045</v>
      </c>
      <c r="B3045" s="85" t="s">
        <v>10972</v>
      </c>
      <c r="C3045" s="86" t="s">
        <v>8005</v>
      </c>
      <c r="D3045" s="87">
        <v>7422080601</v>
      </c>
      <c r="E3045" s="88"/>
      <c r="F3045" s="88"/>
      <c r="G3045" s="89" t="s">
        <v>7944</v>
      </c>
      <c r="H3045" s="89" t="s">
        <v>3571</v>
      </c>
      <c r="I3045" s="90">
        <v>8800046712023</v>
      </c>
      <c r="J3045" s="91">
        <v>45236</v>
      </c>
      <c r="K3045" s="92"/>
      <c r="L3045" s="134"/>
    </row>
    <row r="3046" spans="1:12" ht="15.75" customHeight="1">
      <c r="A3046" s="75">
        <v>3046</v>
      </c>
      <c r="B3046" s="94" t="s">
        <v>10972</v>
      </c>
      <c r="C3046" s="95" t="s">
        <v>8009</v>
      </c>
      <c r="D3046" s="96">
        <v>7422080606</v>
      </c>
      <c r="E3046" s="97"/>
      <c r="F3046" s="97"/>
      <c r="G3046" s="98" t="s">
        <v>7944</v>
      </c>
      <c r="H3046" s="98" t="s">
        <v>3571</v>
      </c>
      <c r="I3046" s="103">
        <v>8800046772023</v>
      </c>
      <c r="J3046" s="100">
        <v>45236</v>
      </c>
      <c r="K3046" s="82"/>
      <c r="L3046" s="135"/>
    </row>
    <row r="3047" spans="1:12" ht="15.75" customHeight="1">
      <c r="A3047" s="84">
        <v>3047</v>
      </c>
      <c r="B3047" s="85" t="s">
        <v>10972</v>
      </c>
      <c r="C3047" s="86" t="s">
        <v>8013</v>
      </c>
      <c r="D3047" s="87">
        <v>7422089101</v>
      </c>
      <c r="E3047" s="88"/>
      <c r="F3047" s="88"/>
      <c r="G3047" s="89" t="s">
        <v>7944</v>
      </c>
      <c r="H3047" s="89" t="s">
        <v>3571</v>
      </c>
      <c r="I3047" s="90">
        <v>8800046852023</v>
      </c>
      <c r="J3047" s="91">
        <v>45236</v>
      </c>
      <c r="K3047" s="92"/>
      <c r="L3047" s="134"/>
    </row>
    <row r="3048" spans="1:12" ht="15.75" customHeight="1">
      <c r="A3048" s="75">
        <v>3048</v>
      </c>
      <c r="B3048" s="94" t="s">
        <v>10972</v>
      </c>
      <c r="C3048" s="95" t="s">
        <v>8027</v>
      </c>
      <c r="D3048" s="96">
        <v>7422080204</v>
      </c>
      <c r="E3048" s="97"/>
      <c r="F3048" s="97"/>
      <c r="G3048" s="98" t="s">
        <v>7944</v>
      </c>
      <c r="H3048" s="98" t="s">
        <v>3571</v>
      </c>
      <c r="I3048" s="103">
        <v>8800047042023</v>
      </c>
      <c r="J3048" s="100">
        <v>45237</v>
      </c>
      <c r="K3048" s="82"/>
      <c r="L3048" s="135"/>
    </row>
    <row r="3049" spans="1:12" ht="15.75" customHeight="1">
      <c r="A3049" s="84">
        <v>3049</v>
      </c>
      <c r="B3049" s="85" t="s">
        <v>10972</v>
      </c>
      <c r="C3049" s="86" t="s">
        <v>7991</v>
      </c>
      <c r="D3049" s="87">
        <v>7422087102</v>
      </c>
      <c r="E3049" s="88"/>
      <c r="F3049" s="88"/>
      <c r="G3049" s="89" t="s">
        <v>7944</v>
      </c>
      <c r="H3049" s="89" t="s">
        <v>3571</v>
      </c>
      <c r="I3049" s="90">
        <v>8800046442023</v>
      </c>
      <c r="J3049" s="91">
        <v>45232</v>
      </c>
      <c r="K3049" s="92"/>
      <c r="L3049" s="134"/>
    </row>
    <row r="3050" spans="1:12" ht="15.75" customHeight="1">
      <c r="A3050" s="75">
        <v>3050</v>
      </c>
      <c r="B3050" s="94" t="s">
        <v>10972</v>
      </c>
      <c r="C3050" s="95" t="s">
        <v>8171</v>
      </c>
      <c r="D3050" s="96">
        <v>7422055119</v>
      </c>
      <c r="E3050" s="97"/>
      <c r="F3050" s="97"/>
      <c r="G3050" s="98" t="s">
        <v>8172</v>
      </c>
      <c r="H3050" s="98" t="s">
        <v>3571</v>
      </c>
      <c r="I3050" s="103">
        <v>8800048932023</v>
      </c>
      <c r="J3050" s="100">
        <v>45246</v>
      </c>
      <c r="K3050" s="82"/>
      <c r="L3050" s="135"/>
    </row>
    <row r="3051" spans="1:12" ht="15.75" customHeight="1">
      <c r="A3051" s="84">
        <v>3051</v>
      </c>
      <c r="B3051" s="85" t="s">
        <v>10972</v>
      </c>
      <c r="C3051" s="86" t="s">
        <v>8560</v>
      </c>
      <c r="D3051" s="87">
        <v>7420683201</v>
      </c>
      <c r="E3051" s="88"/>
      <c r="F3051" s="88"/>
      <c r="G3051" s="89" t="s">
        <v>8256</v>
      </c>
      <c r="H3051" s="89" t="s">
        <v>5637</v>
      </c>
      <c r="I3051" s="90">
        <v>8800055572023</v>
      </c>
      <c r="J3051" s="91">
        <v>45271</v>
      </c>
      <c r="K3051" s="92"/>
      <c r="L3051" s="134"/>
    </row>
    <row r="3052" spans="1:12" ht="15.75" customHeight="1">
      <c r="A3052" s="75">
        <v>3052</v>
      </c>
      <c r="B3052" s="94" t="s">
        <v>10972</v>
      </c>
      <c r="C3052" s="95" t="s">
        <v>8610</v>
      </c>
      <c r="D3052" s="96">
        <v>7421410125</v>
      </c>
      <c r="E3052" s="97"/>
      <c r="F3052" s="97"/>
      <c r="G3052" s="98" t="s">
        <v>8611</v>
      </c>
      <c r="H3052" s="98" t="s">
        <v>3571</v>
      </c>
      <c r="I3052" s="103">
        <v>8800055832023</v>
      </c>
      <c r="J3052" s="100">
        <v>45273</v>
      </c>
      <c r="K3052" s="82"/>
      <c r="L3052" s="135"/>
    </row>
    <row r="3053" spans="1:12" ht="15.75" customHeight="1">
      <c r="A3053" s="84">
        <v>3053</v>
      </c>
      <c r="B3053" s="85" t="s">
        <v>10972</v>
      </c>
      <c r="C3053" s="86" t="s">
        <v>8529</v>
      </c>
      <c r="D3053" s="87">
        <v>7420682401</v>
      </c>
      <c r="E3053" s="88"/>
      <c r="F3053" s="88"/>
      <c r="G3053" s="89" t="s">
        <v>5636</v>
      </c>
      <c r="H3053" s="89" t="s">
        <v>5637</v>
      </c>
      <c r="I3053" s="90">
        <v>8800054742023</v>
      </c>
      <c r="J3053" s="91">
        <v>45268</v>
      </c>
      <c r="K3053" s="92"/>
      <c r="L3053" s="134"/>
    </row>
    <row r="3054" spans="1:12" ht="15.75" customHeight="1">
      <c r="A3054" s="75">
        <v>3054</v>
      </c>
      <c r="B3054" s="94" t="s">
        <v>10972</v>
      </c>
      <c r="C3054" s="95" t="s">
        <v>8387</v>
      </c>
      <c r="D3054" s="96">
        <v>7420685201</v>
      </c>
      <c r="E3054" s="97"/>
      <c r="F3054" s="97"/>
      <c r="G3054" s="98" t="s">
        <v>8256</v>
      </c>
      <c r="H3054" s="98" t="s">
        <v>5637</v>
      </c>
      <c r="I3054" s="103">
        <v>8800052362023</v>
      </c>
      <c r="J3054" s="100">
        <v>45260</v>
      </c>
      <c r="K3054" s="82"/>
      <c r="L3054" s="135"/>
    </row>
    <row r="3055" spans="1:12" ht="15.75" customHeight="1">
      <c r="A3055" s="84">
        <v>3055</v>
      </c>
      <c r="B3055" s="85" t="s">
        <v>10972</v>
      </c>
      <c r="C3055" s="86" t="s">
        <v>9270</v>
      </c>
      <c r="D3055" s="87">
        <v>7423086300</v>
      </c>
      <c r="E3055" s="88"/>
      <c r="F3055" s="88"/>
      <c r="G3055" s="89" t="s">
        <v>9271</v>
      </c>
      <c r="H3055" s="89" t="s">
        <v>3571</v>
      </c>
      <c r="I3055" s="90">
        <v>8800000732024</v>
      </c>
      <c r="J3055" s="91">
        <v>45294</v>
      </c>
      <c r="K3055" s="92"/>
      <c r="L3055" s="134"/>
    </row>
    <row r="3056" spans="1:12" ht="15.75" customHeight="1">
      <c r="A3056" s="75">
        <v>3056</v>
      </c>
      <c r="B3056" s="94" t="s">
        <v>10972</v>
      </c>
      <c r="C3056" s="95" t="s">
        <v>8530</v>
      </c>
      <c r="D3056" s="96">
        <v>7420680801</v>
      </c>
      <c r="E3056" s="97"/>
      <c r="F3056" s="97"/>
      <c r="G3056" s="98" t="s">
        <v>5636</v>
      </c>
      <c r="H3056" s="98" t="s">
        <v>5637</v>
      </c>
      <c r="I3056" s="103">
        <v>8800054762023</v>
      </c>
      <c r="J3056" s="100">
        <v>45268</v>
      </c>
      <c r="K3056" s="82"/>
      <c r="L3056" s="135"/>
    </row>
    <row r="3057" spans="1:12" ht="15.75" customHeight="1">
      <c r="A3057" s="84">
        <v>3057</v>
      </c>
      <c r="B3057" s="85" t="s">
        <v>10972</v>
      </c>
      <c r="C3057" s="86" t="s">
        <v>8532</v>
      </c>
      <c r="D3057" s="87">
        <v>7420610100</v>
      </c>
      <c r="E3057" s="88"/>
      <c r="F3057" s="88"/>
      <c r="G3057" s="89" t="s">
        <v>8256</v>
      </c>
      <c r="H3057" s="89" t="s">
        <v>5637</v>
      </c>
      <c r="I3057" s="90">
        <v>8800054822023</v>
      </c>
      <c r="J3057" s="91">
        <v>45268</v>
      </c>
      <c r="K3057" s="92"/>
      <c r="L3057" s="134"/>
    </row>
    <row r="3058" spans="1:12" ht="15.75" customHeight="1">
      <c r="A3058" s="75">
        <v>3058</v>
      </c>
      <c r="B3058" s="94" t="s">
        <v>10972</v>
      </c>
      <c r="C3058" s="95" t="s">
        <v>8461</v>
      </c>
      <c r="D3058" s="96">
        <v>7421410139</v>
      </c>
      <c r="E3058" s="97"/>
      <c r="F3058" s="97"/>
      <c r="G3058" s="98" t="s">
        <v>8462</v>
      </c>
      <c r="H3058" s="98" t="s">
        <v>3571</v>
      </c>
      <c r="I3058" s="103">
        <v>8800053282023</v>
      </c>
      <c r="J3058" s="100">
        <v>45264</v>
      </c>
      <c r="K3058" s="82"/>
      <c r="L3058" s="135"/>
    </row>
    <row r="3059" spans="1:12" ht="15.75" customHeight="1">
      <c r="A3059" s="84">
        <v>3059</v>
      </c>
      <c r="B3059" s="85" t="s">
        <v>10972</v>
      </c>
      <c r="C3059" s="86" t="s">
        <v>8531</v>
      </c>
      <c r="D3059" s="87">
        <v>7420682001</v>
      </c>
      <c r="E3059" s="88"/>
      <c r="F3059" s="88"/>
      <c r="G3059" s="89" t="s">
        <v>5636</v>
      </c>
      <c r="H3059" s="89" t="s">
        <v>5637</v>
      </c>
      <c r="I3059" s="90">
        <v>8800054732023</v>
      </c>
      <c r="J3059" s="91">
        <v>45268</v>
      </c>
      <c r="K3059" s="92"/>
      <c r="L3059" s="134"/>
    </row>
    <row r="3060" spans="1:12" ht="15.75" customHeight="1">
      <c r="A3060" s="75">
        <v>3060</v>
      </c>
      <c r="B3060" s="94" t="s">
        <v>10972</v>
      </c>
      <c r="C3060" s="95" t="s">
        <v>8486</v>
      </c>
      <c r="D3060" s="96">
        <v>7420683603</v>
      </c>
      <c r="E3060" s="97"/>
      <c r="F3060" s="97"/>
      <c r="G3060" s="98" t="s">
        <v>8256</v>
      </c>
      <c r="H3060" s="98" t="s">
        <v>5637</v>
      </c>
      <c r="I3060" s="103">
        <v>8800053342023</v>
      </c>
      <c r="J3060" s="100">
        <v>45265</v>
      </c>
      <c r="K3060" s="82"/>
      <c r="L3060" s="135"/>
    </row>
    <row r="3061" spans="1:12" ht="15.75" customHeight="1">
      <c r="A3061" s="84">
        <v>3061</v>
      </c>
      <c r="B3061" s="85" t="s">
        <v>10972</v>
      </c>
      <c r="C3061" s="86" t="s">
        <v>8255</v>
      </c>
      <c r="D3061" s="87">
        <v>7420685601</v>
      </c>
      <c r="E3061" s="88"/>
      <c r="F3061" s="88"/>
      <c r="G3061" s="89" t="s">
        <v>8256</v>
      </c>
      <c r="H3061" s="89" t="s">
        <v>5637</v>
      </c>
      <c r="I3061" s="90">
        <v>8800050172023</v>
      </c>
      <c r="J3061" s="91">
        <v>45252</v>
      </c>
      <c r="K3061" s="92"/>
      <c r="L3061" s="134"/>
    </row>
    <row r="3062" spans="1:12" ht="15.75" customHeight="1">
      <c r="A3062" s="75">
        <v>3062</v>
      </c>
      <c r="B3062" s="94" t="s">
        <v>10972</v>
      </c>
      <c r="C3062" s="95" t="s">
        <v>8240</v>
      </c>
      <c r="D3062" s="96">
        <v>7422080604</v>
      </c>
      <c r="E3062" s="97"/>
      <c r="F3062" s="97"/>
      <c r="G3062" s="98" t="s">
        <v>7944</v>
      </c>
      <c r="H3062" s="98" t="s">
        <v>3571</v>
      </c>
      <c r="I3062" s="103">
        <v>8800049552023</v>
      </c>
      <c r="J3062" s="100">
        <v>45250</v>
      </c>
      <c r="K3062" s="82"/>
      <c r="L3062" s="135"/>
    </row>
    <row r="3063" spans="1:12" ht="15.75" customHeight="1">
      <c r="A3063" s="84">
        <v>3063</v>
      </c>
      <c r="B3063" s="85" t="s">
        <v>10972</v>
      </c>
      <c r="C3063" s="86" t="s">
        <v>8307</v>
      </c>
      <c r="D3063" s="87">
        <v>7420687201</v>
      </c>
      <c r="E3063" s="88"/>
      <c r="F3063" s="88"/>
      <c r="G3063" s="89" t="s">
        <v>8256</v>
      </c>
      <c r="H3063" s="89" t="s">
        <v>5637</v>
      </c>
      <c r="I3063" s="90">
        <v>8800050882023</v>
      </c>
      <c r="J3063" s="91">
        <v>45254</v>
      </c>
      <c r="K3063" s="92"/>
      <c r="L3063" s="134"/>
    </row>
    <row r="3064" spans="1:12" ht="15.75" customHeight="1">
      <c r="A3064" s="75">
        <v>3064</v>
      </c>
      <c r="B3064" s="94" t="s">
        <v>10972</v>
      </c>
      <c r="C3064" s="95" t="s">
        <v>8032</v>
      </c>
      <c r="D3064" s="96">
        <v>7422080901</v>
      </c>
      <c r="E3064" s="97"/>
      <c r="F3064" s="97"/>
      <c r="G3064" s="98" t="s">
        <v>7944</v>
      </c>
      <c r="H3064" s="98" t="s">
        <v>3571</v>
      </c>
      <c r="I3064" s="103">
        <v>8800047092023</v>
      </c>
      <c r="J3064" s="100">
        <v>45237</v>
      </c>
      <c r="K3064" s="82"/>
      <c r="L3064" s="135"/>
    </row>
    <row r="3065" spans="1:12" ht="15.75" customHeight="1">
      <c r="A3065" s="84">
        <v>3065</v>
      </c>
      <c r="B3065" s="85" t="s">
        <v>10972</v>
      </c>
      <c r="C3065" s="86" t="s">
        <v>8302</v>
      </c>
      <c r="D3065" s="87">
        <v>7422055111</v>
      </c>
      <c r="E3065" s="88"/>
      <c r="F3065" s="88"/>
      <c r="G3065" s="89" t="s">
        <v>8303</v>
      </c>
      <c r="H3065" s="89" t="s">
        <v>3571</v>
      </c>
      <c r="I3065" s="90">
        <v>8800050892023</v>
      </c>
      <c r="J3065" s="91">
        <v>45254</v>
      </c>
      <c r="K3065" s="92"/>
      <c r="L3065" s="134"/>
    </row>
    <row r="3066" spans="1:12" ht="15.75" customHeight="1">
      <c r="A3066" s="75">
        <v>3066</v>
      </c>
      <c r="B3066" s="94" t="s">
        <v>10972</v>
      </c>
      <c r="C3066" s="95" t="s">
        <v>8016</v>
      </c>
      <c r="D3066" s="96">
        <v>7422087701</v>
      </c>
      <c r="E3066" s="97"/>
      <c r="F3066" s="97"/>
      <c r="G3066" s="98" t="s">
        <v>7944</v>
      </c>
      <c r="H3066" s="98" t="s">
        <v>3571</v>
      </c>
      <c r="I3066" s="103">
        <v>8800046882023</v>
      </c>
      <c r="J3066" s="100">
        <v>45236</v>
      </c>
      <c r="K3066" s="82"/>
      <c r="L3066" s="135"/>
    </row>
    <row r="3067" spans="1:12" ht="15.75" customHeight="1">
      <c r="A3067" s="84">
        <v>3067</v>
      </c>
      <c r="B3067" s="85" t="s">
        <v>10972</v>
      </c>
      <c r="C3067" s="86" t="s">
        <v>8308</v>
      </c>
      <c r="D3067" s="87">
        <v>7420680402</v>
      </c>
      <c r="E3067" s="88"/>
      <c r="F3067" s="88"/>
      <c r="G3067" s="89" t="s">
        <v>8256</v>
      </c>
      <c r="H3067" s="89" t="s">
        <v>5637</v>
      </c>
      <c r="I3067" s="90">
        <v>8800050862023</v>
      </c>
      <c r="J3067" s="91">
        <v>45254</v>
      </c>
      <c r="K3067" s="92"/>
      <c r="L3067" s="134"/>
    </row>
    <row r="3068" spans="1:12" ht="15.75" customHeight="1">
      <c r="A3068" s="75">
        <v>3068</v>
      </c>
      <c r="B3068" s="94" t="s">
        <v>10972</v>
      </c>
      <c r="C3068" s="95" t="s">
        <v>8323</v>
      </c>
      <c r="D3068" s="96">
        <v>7421410127</v>
      </c>
      <c r="E3068" s="97"/>
      <c r="F3068" s="97"/>
      <c r="G3068" s="98" t="s">
        <v>8324</v>
      </c>
      <c r="H3068" s="98" t="s">
        <v>3571</v>
      </c>
      <c r="I3068" s="103">
        <v>8800051192023</v>
      </c>
      <c r="J3068" s="100">
        <v>45257</v>
      </c>
      <c r="K3068" s="82"/>
      <c r="L3068" s="135"/>
    </row>
    <row r="3069" spans="1:12" ht="15.75" customHeight="1">
      <c r="A3069" s="84">
        <v>3069</v>
      </c>
      <c r="B3069" s="85" t="s">
        <v>10972</v>
      </c>
      <c r="C3069" s="86" t="s">
        <v>8105</v>
      </c>
      <c r="D3069" s="87">
        <v>7422055118</v>
      </c>
      <c r="E3069" s="88"/>
      <c r="F3069" s="88"/>
      <c r="G3069" s="89" t="s">
        <v>8106</v>
      </c>
      <c r="H3069" s="89" t="s">
        <v>3571</v>
      </c>
      <c r="I3069" s="90">
        <v>8800047892023</v>
      </c>
      <c r="J3069" s="91">
        <v>45240</v>
      </c>
      <c r="K3069" s="92"/>
      <c r="L3069" s="134"/>
    </row>
    <row r="3070" spans="1:12" ht="15.75" customHeight="1">
      <c r="A3070" s="75">
        <v>3070</v>
      </c>
      <c r="B3070" s="94" t="s">
        <v>10972</v>
      </c>
      <c r="C3070" s="95" t="s">
        <v>8304</v>
      </c>
      <c r="D3070" s="96">
        <v>7422055115</v>
      </c>
      <c r="E3070" s="97"/>
      <c r="F3070" s="97"/>
      <c r="G3070" s="98" t="s">
        <v>8305</v>
      </c>
      <c r="H3070" s="98" t="s">
        <v>3571</v>
      </c>
      <c r="I3070" s="103">
        <v>8800050902023</v>
      </c>
      <c r="J3070" s="100">
        <v>45254</v>
      </c>
      <c r="K3070" s="82"/>
      <c r="L3070" s="135"/>
    </row>
    <row r="3071" spans="1:12" ht="15.75" customHeight="1">
      <c r="A3071" s="84">
        <v>3071</v>
      </c>
      <c r="B3071" s="85" t="s">
        <v>10972</v>
      </c>
      <c r="C3071" s="86" t="s">
        <v>8306</v>
      </c>
      <c r="D3071" s="87">
        <v>7420680403</v>
      </c>
      <c r="E3071" s="88"/>
      <c r="F3071" s="88"/>
      <c r="G3071" s="89" t="s">
        <v>8256</v>
      </c>
      <c r="H3071" s="89" t="s">
        <v>5637</v>
      </c>
      <c r="I3071" s="90">
        <v>8800050842023</v>
      </c>
      <c r="J3071" s="91">
        <v>45254</v>
      </c>
      <c r="K3071" s="92"/>
      <c r="L3071" s="134"/>
    </row>
    <row r="3072" spans="1:12" ht="15.75" customHeight="1">
      <c r="A3072" s="75">
        <v>3072</v>
      </c>
      <c r="B3072" s="94" t="s">
        <v>10972</v>
      </c>
      <c r="C3072" s="95" t="s">
        <v>8054</v>
      </c>
      <c r="D3072" s="96">
        <v>7422055132</v>
      </c>
      <c r="E3072" s="97"/>
      <c r="F3072" s="97"/>
      <c r="G3072" s="98" t="s">
        <v>8055</v>
      </c>
      <c r="H3072" s="98" t="s">
        <v>3571</v>
      </c>
      <c r="I3072" s="103">
        <v>8800047362023</v>
      </c>
      <c r="J3072" s="100">
        <v>45238</v>
      </c>
      <c r="K3072" s="82"/>
      <c r="L3072" s="135"/>
    </row>
    <row r="3073" spans="1:12" ht="15.75" customHeight="1">
      <c r="A3073" s="84">
        <v>3073</v>
      </c>
      <c r="B3073" s="85" t="s">
        <v>10972</v>
      </c>
      <c r="C3073" s="86" t="s">
        <v>7992</v>
      </c>
      <c r="D3073" s="87">
        <v>7422087103</v>
      </c>
      <c r="E3073" s="88"/>
      <c r="F3073" s="88"/>
      <c r="G3073" s="89" t="s">
        <v>7944</v>
      </c>
      <c r="H3073" s="89" t="s">
        <v>3571</v>
      </c>
      <c r="I3073" s="90">
        <v>8800046452023</v>
      </c>
      <c r="J3073" s="91">
        <v>45232</v>
      </c>
      <c r="K3073" s="92"/>
      <c r="L3073" s="134"/>
    </row>
    <row r="3074" spans="1:12" ht="15.75" customHeight="1">
      <c r="A3074" s="75">
        <v>3074</v>
      </c>
      <c r="B3074" s="94" t="s">
        <v>10972</v>
      </c>
      <c r="C3074" s="95" t="s">
        <v>8101</v>
      </c>
      <c r="D3074" s="96">
        <v>7422055141</v>
      </c>
      <c r="E3074" s="97"/>
      <c r="F3074" s="97"/>
      <c r="G3074" s="98" t="s">
        <v>8102</v>
      </c>
      <c r="H3074" s="98" t="s">
        <v>3571</v>
      </c>
      <c r="I3074" s="103">
        <v>8800047912023</v>
      </c>
      <c r="J3074" s="100">
        <v>45240</v>
      </c>
      <c r="K3074" s="82"/>
      <c r="L3074" s="135"/>
    </row>
    <row r="3075" spans="1:12" ht="15.75" customHeight="1">
      <c r="A3075" s="84">
        <v>3075</v>
      </c>
      <c r="B3075" s="85" t="s">
        <v>10972</v>
      </c>
      <c r="C3075" s="86" t="s">
        <v>7941</v>
      </c>
      <c r="D3075" s="87">
        <v>7425580804</v>
      </c>
      <c r="E3075" s="88"/>
      <c r="F3075" s="88"/>
      <c r="G3075" s="89" t="s">
        <v>7942</v>
      </c>
      <c r="H3075" s="89" t="s">
        <v>3571</v>
      </c>
      <c r="I3075" s="90">
        <v>8800046152023</v>
      </c>
      <c r="J3075" s="91">
        <v>45231</v>
      </c>
      <c r="K3075" s="92"/>
      <c r="L3075" s="134"/>
    </row>
    <row r="3076" spans="1:12" ht="15.75" customHeight="1">
      <c r="A3076" s="75">
        <v>3076</v>
      </c>
      <c r="B3076" s="94" t="s">
        <v>10972</v>
      </c>
      <c r="C3076" s="95" t="s">
        <v>7945</v>
      </c>
      <c r="D3076" s="96">
        <v>7422080903</v>
      </c>
      <c r="E3076" s="97"/>
      <c r="F3076" s="97"/>
      <c r="G3076" s="98" t="s">
        <v>7944</v>
      </c>
      <c r="H3076" s="98" t="s">
        <v>3571</v>
      </c>
      <c r="I3076" s="103">
        <v>8800046012023</v>
      </c>
      <c r="J3076" s="100">
        <v>45231</v>
      </c>
      <c r="K3076" s="82"/>
      <c r="L3076" s="135"/>
    </row>
    <row r="3077" spans="1:12" ht="15.75" customHeight="1">
      <c r="A3077" s="84">
        <v>3077</v>
      </c>
      <c r="B3077" s="85" t="s">
        <v>10972</v>
      </c>
      <c r="C3077" s="86" t="s">
        <v>7937</v>
      </c>
      <c r="D3077" s="87">
        <v>7425580802</v>
      </c>
      <c r="E3077" s="88"/>
      <c r="F3077" s="88"/>
      <c r="G3077" s="89" t="s">
        <v>7938</v>
      </c>
      <c r="H3077" s="89" t="s">
        <v>3571</v>
      </c>
      <c r="I3077" s="90">
        <v>8800046132023</v>
      </c>
      <c r="J3077" s="91">
        <v>45231</v>
      </c>
      <c r="K3077" s="92"/>
      <c r="L3077" s="134"/>
    </row>
    <row r="3078" spans="1:12" ht="15.75" customHeight="1">
      <c r="A3078" s="75">
        <v>3078</v>
      </c>
      <c r="B3078" s="94" t="s">
        <v>10972</v>
      </c>
      <c r="C3078" s="95" t="s">
        <v>8613</v>
      </c>
      <c r="D3078" s="96">
        <v>7422084702</v>
      </c>
      <c r="E3078" s="97"/>
      <c r="F3078" s="97"/>
      <c r="G3078" s="98" t="s">
        <v>5891</v>
      </c>
      <c r="H3078" s="98" t="s">
        <v>3571</v>
      </c>
      <c r="I3078" s="103">
        <v>8800055912023</v>
      </c>
      <c r="J3078" s="100">
        <v>45273</v>
      </c>
      <c r="K3078" s="82"/>
      <c r="L3078" s="135"/>
    </row>
    <row r="3079" spans="1:12" ht="15.75" customHeight="1">
      <c r="A3079" s="84">
        <v>3079</v>
      </c>
      <c r="B3079" s="85" t="s">
        <v>10972</v>
      </c>
      <c r="C3079" s="86" t="s">
        <v>8612</v>
      </c>
      <c r="D3079" s="87">
        <v>7422086350</v>
      </c>
      <c r="E3079" s="88"/>
      <c r="F3079" s="88"/>
      <c r="G3079" s="89" t="s">
        <v>5891</v>
      </c>
      <c r="H3079" s="89" t="s">
        <v>3571</v>
      </c>
      <c r="I3079" s="90">
        <v>8800055902023</v>
      </c>
      <c r="J3079" s="91">
        <v>45273</v>
      </c>
      <c r="K3079" s="92"/>
      <c r="L3079" s="134"/>
    </row>
    <row r="3080" spans="1:12" ht="15.75" customHeight="1">
      <c r="A3080" s="75">
        <v>3080</v>
      </c>
      <c r="B3080" s="94" t="s">
        <v>10972</v>
      </c>
      <c r="C3080" s="95" t="s">
        <v>8325</v>
      </c>
      <c r="D3080" s="96">
        <v>7421410129</v>
      </c>
      <c r="E3080" s="97"/>
      <c r="F3080" s="97"/>
      <c r="G3080" s="98" t="s">
        <v>8326</v>
      </c>
      <c r="H3080" s="98" t="s">
        <v>3571</v>
      </c>
      <c r="I3080" s="103">
        <v>8800051322023</v>
      </c>
      <c r="J3080" s="100">
        <v>45257</v>
      </c>
      <c r="K3080" s="82"/>
      <c r="L3080" s="135"/>
    </row>
    <row r="3081" spans="1:12" ht="15.75" customHeight="1">
      <c r="A3081" s="84">
        <v>3081</v>
      </c>
      <c r="B3081" s="85" t="s">
        <v>10972</v>
      </c>
      <c r="C3081" s="86" t="s">
        <v>8309</v>
      </c>
      <c r="D3081" s="87">
        <v>7421410112</v>
      </c>
      <c r="E3081" s="88"/>
      <c r="F3081" s="88"/>
      <c r="G3081" s="89" t="s">
        <v>8310</v>
      </c>
      <c r="H3081" s="89" t="s">
        <v>3571</v>
      </c>
      <c r="I3081" s="90">
        <v>8800051102023</v>
      </c>
      <c r="J3081" s="91">
        <v>45255</v>
      </c>
      <c r="K3081" s="92"/>
      <c r="L3081" s="134"/>
    </row>
    <row r="3082" spans="1:12" ht="15.75" customHeight="1">
      <c r="A3082" s="75">
        <v>3082</v>
      </c>
      <c r="B3082" s="94" t="s">
        <v>10972</v>
      </c>
      <c r="C3082" s="95" t="s">
        <v>7986</v>
      </c>
      <c r="D3082" s="96">
        <v>7425580805</v>
      </c>
      <c r="E3082" s="97"/>
      <c r="F3082" s="97"/>
      <c r="G3082" s="98" t="s">
        <v>7987</v>
      </c>
      <c r="H3082" s="98" t="s">
        <v>3571</v>
      </c>
      <c r="I3082" s="103">
        <v>8800046182023</v>
      </c>
      <c r="J3082" s="100">
        <v>45232</v>
      </c>
      <c r="K3082" s="82"/>
      <c r="L3082" s="135"/>
    </row>
    <row r="3083" spans="1:12" ht="15.75" customHeight="1">
      <c r="A3083" s="84">
        <v>3083</v>
      </c>
      <c r="B3083" s="85" t="s">
        <v>10972</v>
      </c>
      <c r="C3083" s="86" t="s">
        <v>8012</v>
      </c>
      <c r="D3083" s="87">
        <v>7422088201</v>
      </c>
      <c r="E3083" s="88"/>
      <c r="F3083" s="88"/>
      <c r="G3083" s="89" t="s">
        <v>7944</v>
      </c>
      <c r="H3083" s="89" t="s">
        <v>3571</v>
      </c>
      <c r="I3083" s="90">
        <v>8800046842023</v>
      </c>
      <c r="J3083" s="91">
        <v>45236</v>
      </c>
      <c r="K3083" s="92"/>
      <c r="L3083" s="134"/>
    </row>
    <row r="3084" spans="1:12" ht="15.75" customHeight="1">
      <c r="A3084" s="75">
        <v>3084</v>
      </c>
      <c r="B3084" s="94" t="s">
        <v>10972</v>
      </c>
      <c r="C3084" s="95" t="s">
        <v>8014</v>
      </c>
      <c r="D3084" s="96">
        <v>7422089102</v>
      </c>
      <c r="E3084" s="97"/>
      <c r="F3084" s="97"/>
      <c r="G3084" s="98" t="s">
        <v>7944</v>
      </c>
      <c r="H3084" s="98" t="s">
        <v>3571</v>
      </c>
      <c r="I3084" s="103">
        <v>8800046862023</v>
      </c>
      <c r="J3084" s="100">
        <v>45236</v>
      </c>
      <c r="K3084" s="82"/>
      <c r="L3084" s="135"/>
    </row>
    <row r="3085" spans="1:12" ht="15.75" customHeight="1">
      <c r="A3085" s="84">
        <v>3085</v>
      </c>
      <c r="B3085" s="85" t="s">
        <v>10972</v>
      </c>
      <c r="C3085" s="86" t="s">
        <v>8015</v>
      </c>
      <c r="D3085" s="87">
        <v>7422089103</v>
      </c>
      <c r="E3085" s="88"/>
      <c r="F3085" s="88"/>
      <c r="G3085" s="89" t="s">
        <v>7944</v>
      </c>
      <c r="H3085" s="89" t="s">
        <v>3571</v>
      </c>
      <c r="I3085" s="90">
        <v>8800046872023</v>
      </c>
      <c r="J3085" s="91">
        <v>45236</v>
      </c>
      <c r="K3085" s="92"/>
      <c r="L3085" s="134"/>
    </row>
    <row r="3086" spans="1:12" ht="15.75" customHeight="1">
      <c r="A3086" s="75">
        <v>3086</v>
      </c>
      <c r="B3086" s="94" t="s">
        <v>10972</v>
      </c>
      <c r="C3086" s="95" t="s">
        <v>7994</v>
      </c>
      <c r="D3086" s="96">
        <v>7422081801</v>
      </c>
      <c r="E3086" s="97"/>
      <c r="F3086" s="97"/>
      <c r="G3086" s="98" t="s">
        <v>7944</v>
      </c>
      <c r="H3086" s="98" t="s">
        <v>3571</v>
      </c>
      <c r="I3086" s="103">
        <v>8800046482023</v>
      </c>
      <c r="J3086" s="100">
        <v>45232</v>
      </c>
      <c r="K3086" s="82"/>
      <c r="L3086" s="135"/>
    </row>
    <row r="3087" spans="1:12" ht="15.75" customHeight="1">
      <c r="A3087" s="84">
        <v>3087</v>
      </c>
      <c r="B3087" s="85" t="s">
        <v>10972</v>
      </c>
      <c r="C3087" s="86" t="s">
        <v>8056</v>
      </c>
      <c r="D3087" s="87">
        <v>7422055139</v>
      </c>
      <c r="E3087" s="88"/>
      <c r="F3087" s="88"/>
      <c r="G3087" s="89" t="s">
        <v>8057</v>
      </c>
      <c r="H3087" s="89" t="s">
        <v>3571</v>
      </c>
      <c r="I3087" s="90">
        <v>8800047392023</v>
      </c>
      <c r="J3087" s="91">
        <v>45238</v>
      </c>
      <c r="K3087" s="92"/>
      <c r="L3087" s="134"/>
    </row>
    <row r="3088" spans="1:12" ht="15.75" customHeight="1">
      <c r="A3088" s="75">
        <v>3088</v>
      </c>
      <c r="B3088" s="94" t="s">
        <v>10972</v>
      </c>
      <c r="C3088" s="95" t="s">
        <v>7972</v>
      </c>
      <c r="D3088" s="96">
        <v>7425555203</v>
      </c>
      <c r="E3088" s="97"/>
      <c r="F3088" s="97"/>
      <c r="G3088" s="98" t="s">
        <v>7973</v>
      </c>
      <c r="H3088" s="98" t="s">
        <v>3571</v>
      </c>
      <c r="I3088" s="103">
        <v>8800046202023</v>
      </c>
      <c r="J3088" s="100">
        <v>45232</v>
      </c>
      <c r="K3088" s="82"/>
      <c r="L3088" s="135"/>
    </row>
    <row r="3089" spans="1:12" ht="15.75" customHeight="1">
      <c r="A3089" s="84">
        <v>3089</v>
      </c>
      <c r="B3089" s="85" t="s">
        <v>10972</v>
      </c>
      <c r="C3089" s="86" t="s">
        <v>8007</v>
      </c>
      <c r="D3089" s="87">
        <v>7422080605</v>
      </c>
      <c r="E3089" s="88"/>
      <c r="F3089" s="88"/>
      <c r="G3089" s="89" t="s">
        <v>7944</v>
      </c>
      <c r="H3089" s="89" t="s">
        <v>3571</v>
      </c>
      <c r="I3089" s="90">
        <v>8800046762023</v>
      </c>
      <c r="J3089" s="91">
        <v>45236</v>
      </c>
      <c r="K3089" s="92"/>
      <c r="L3089" s="134"/>
    </row>
    <row r="3090" spans="1:12" ht="15.75" customHeight="1">
      <c r="A3090" s="75">
        <v>3090</v>
      </c>
      <c r="B3090" s="94" t="s">
        <v>10972</v>
      </c>
      <c r="C3090" s="95" t="s">
        <v>8058</v>
      </c>
      <c r="D3090" s="96">
        <v>7422055140</v>
      </c>
      <c r="E3090" s="97"/>
      <c r="F3090" s="97"/>
      <c r="G3090" s="98" t="s">
        <v>8059</v>
      </c>
      <c r="H3090" s="98" t="s">
        <v>3571</v>
      </c>
      <c r="I3090" s="103">
        <v>8800047402023</v>
      </c>
      <c r="J3090" s="100">
        <v>45238</v>
      </c>
      <c r="K3090" s="82"/>
      <c r="L3090" s="135"/>
    </row>
    <row r="3091" spans="1:12" ht="15.75" customHeight="1">
      <c r="A3091" s="84">
        <v>3091</v>
      </c>
      <c r="B3091" s="85" t="s">
        <v>10972</v>
      </c>
      <c r="C3091" s="86" t="s">
        <v>8095</v>
      </c>
      <c r="D3091" s="87">
        <v>7422055129</v>
      </c>
      <c r="E3091" s="88"/>
      <c r="F3091" s="88"/>
      <c r="G3091" s="89" t="s">
        <v>8096</v>
      </c>
      <c r="H3091" s="89" t="s">
        <v>3571</v>
      </c>
      <c r="I3091" s="90">
        <v>8800047852023</v>
      </c>
      <c r="J3091" s="91">
        <v>45240</v>
      </c>
      <c r="K3091" s="92"/>
      <c r="L3091" s="134"/>
    </row>
    <row r="3092" spans="1:12" ht="15.75" customHeight="1">
      <c r="A3092" s="75">
        <v>3092</v>
      </c>
      <c r="B3092" s="94" t="s">
        <v>10972</v>
      </c>
      <c r="C3092" s="95" t="s">
        <v>8017</v>
      </c>
      <c r="D3092" s="96">
        <v>7422087703</v>
      </c>
      <c r="E3092" s="97"/>
      <c r="F3092" s="97"/>
      <c r="G3092" s="98" t="s">
        <v>7944</v>
      </c>
      <c r="H3092" s="98" t="s">
        <v>3571</v>
      </c>
      <c r="I3092" s="103">
        <v>8800046892023</v>
      </c>
      <c r="J3092" s="100">
        <v>45236</v>
      </c>
      <c r="K3092" s="82"/>
      <c r="L3092" s="135"/>
    </row>
    <row r="3093" spans="1:12" ht="15.75" customHeight="1">
      <c r="A3093" s="84">
        <v>3093</v>
      </c>
      <c r="B3093" s="85" t="s">
        <v>10972</v>
      </c>
      <c r="C3093" s="86" t="s">
        <v>7947</v>
      </c>
      <c r="D3093" s="87">
        <v>7422080904</v>
      </c>
      <c r="E3093" s="88"/>
      <c r="F3093" s="88"/>
      <c r="G3093" s="89" t="s">
        <v>7944</v>
      </c>
      <c r="H3093" s="89" t="s">
        <v>3571</v>
      </c>
      <c r="I3093" s="90">
        <v>8800046022023</v>
      </c>
      <c r="J3093" s="91">
        <v>45231</v>
      </c>
      <c r="K3093" s="92"/>
      <c r="L3093" s="134"/>
    </row>
    <row r="3094" spans="1:12" ht="15.75" customHeight="1">
      <c r="A3094" s="75">
        <v>3094</v>
      </c>
      <c r="B3094" s="94" t="s">
        <v>10972</v>
      </c>
      <c r="C3094" s="95" t="s">
        <v>7948</v>
      </c>
      <c r="D3094" s="96">
        <v>7422082401</v>
      </c>
      <c r="E3094" s="97"/>
      <c r="F3094" s="97"/>
      <c r="G3094" s="98" t="s">
        <v>7944</v>
      </c>
      <c r="H3094" s="98" t="s">
        <v>3571</v>
      </c>
      <c r="I3094" s="103">
        <v>8800046032023</v>
      </c>
      <c r="J3094" s="100">
        <v>45231</v>
      </c>
      <c r="K3094" s="82"/>
      <c r="L3094" s="135"/>
    </row>
    <row r="3095" spans="1:12" ht="15.75" customHeight="1">
      <c r="A3095" s="84">
        <v>3095</v>
      </c>
      <c r="B3095" s="85" t="s">
        <v>10972</v>
      </c>
      <c r="C3095" s="86" t="s">
        <v>7984</v>
      </c>
      <c r="D3095" s="87">
        <v>7425555202</v>
      </c>
      <c r="E3095" s="88"/>
      <c r="F3095" s="88"/>
      <c r="G3095" s="89" t="s">
        <v>7985</v>
      </c>
      <c r="H3095" s="89" t="s">
        <v>3571</v>
      </c>
      <c r="I3095" s="90">
        <v>8800046172023</v>
      </c>
      <c r="J3095" s="91">
        <v>45232</v>
      </c>
      <c r="K3095" s="92"/>
      <c r="L3095" s="134"/>
    </row>
    <row r="3096" spans="1:12" ht="15.75" customHeight="1">
      <c r="A3096" s="75">
        <v>3096</v>
      </c>
      <c r="B3096" s="94" t="s">
        <v>10972</v>
      </c>
      <c r="C3096" s="95" t="s">
        <v>7993</v>
      </c>
      <c r="D3096" s="96">
        <v>7422086601</v>
      </c>
      <c r="E3096" s="97"/>
      <c r="F3096" s="97"/>
      <c r="G3096" s="98" t="s">
        <v>7944</v>
      </c>
      <c r="H3096" s="98" t="s">
        <v>3571</v>
      </c>
      <c r="I3096" s="103">
        <v>8800046472023</v>
      </c>
      <c r="J3096" s="100">
        <v>45232</v>
      </c>
      <c r="K3096" s="82"/>
      <c r="L3096" s="135"/>
    </row>
    <row r="3097" spans="1:12" ht="15.75" customHeight="1">
      <c r="A3097" s="84">
        <v>3097</v>
      </c>
      <c r="B3097" s="85" t="s">
        <v>10972</v>
      </c>
      <c r="C3097" s="86" t="s">
        <v>8029</v>
      </c>
      <c r="D3097" s="87">
        <v>7422080203</v>
      </c>
      <c r="E3097" s="88"/>
      <c r="F3097" s="88"/>
      <c r="G3097" s="89" t="s">
        <v>7944</v>
      </c>
      <c r="H3097" s="89" t="s">
        <v>3571</v>
      </c>
      <c r="I3097" s="90">
        <v>8800047062023</v>
      </c>
      <c r="J3097" s="91">
        <v>45237</v>
      </c>
      <c r="K3097" s="92"/>
      <c r="L3097" s="134"/>
    </row>
    <row r="3098" spans="1:12" ht="15.75" customHeight="1">
      <c r="A3098" s="75">
        <v>3098</v>
      </c>
      <c r="B3098" s="94" t="s">
        <v>10972</v>
      </c>
      <c r="C3098" s="95" t="s">
        <v>7982</v>
      </c>
      <c r="D3098" s="96">
        <v>7425555201</v>
      </c>
      <c r="E3098" s="97"/>
      <c r="F3098" s="97"/>
      <c r="G3098" s="98" t="s">
        <v>7983</v>
      </c>
      <c r="H3098" s="98" t="s">
        <v>3571</v>
      </c>
      <c r="I3098" s="103">
        <v>8800046162023</v>
      </c>
      <c r="J3098" s="100">
        <v>45232</v>
      </c>
      <c r="K3098" s="82"/>
      <c r="L3098" s="135"/>
    </row>
    <row r="3099" spans="1:12" ht="15.75" customHeight="1">
      <c r="A3099" s="84">
        <v>3099</v>
      </c>
      <c r="B3099" s="85"/>
      <c r="C3099" s="86" t="s">
        <v>9049</v>
      </c>
      <c r="D3099" s="87">
        <v>1422756300</v>
      </c>
      <c r="E3099" s="88"/>
      <c r="F3099" s="88"/>
      <c r="G3099" s="89" t="s">
        <v>9050</v>
      </c>
      <c r="H3099" s="89" t="s">
        <v>1806</v>
      </c>
      <c r="I3099" s="90">
        <v>8800061782023</v>
      </c>
      <c r="J3099" s="91">
        <v>45286</v>
      </c>
      <c r="K3099" s="92"/>
      <c r="L3099" s="134"/>
    </row>
    <row r="3100" spans="1:12" ht="15.75" customHeight="1">
      <c r="A3100" s="75">
        <v>3100</v>
      </c>
      <c r="B3100" s="94"/>
      <c r="C3100" s="95"/>
      <c r="D3100" s="96">
        <v>6124683602</v>
      </c>
      <c r="E3100" s="97"/>
      <c r="F3100" s="97"/>
      <c r="G3100" s="98" t="s">
        <v>2571</v>
      </c>
      <c r="H3100" s="98" t="s">
        <v>2571</v>
      </c>
      <c r="I3100" s="103">
        <v>8800032312023</v>
      </c>
      <c r="J3100" s="100">
        <v>45174</v>
      </c>
      <c r="K3100" s="82"/>
      <c r="L3100" s="135"/>
    </row>
    <row r="3101" spans="1:12" ht="15.75" customHeight="1">
      <c r="A3101" s="84">
        <v>3101</v>
      </c>
      <c r="B3101" s="85"/>
      <c r="C3101" s="86" t="s">
        <v>8390</v>
      </c>
      <c r="D3101" s="87">
        <v>6120487001</v>
      </c>
      <c r="E3101" s="88"/>
      <c r="F3101" s="88"/>
      <c r="G3101" s="89" t="s">
        <v>8391</v>
      </c>
      <c r="H3101" s="89" t="s">
        <v>2571</v>
      </c>
      <c r="I3101" s="90">
        <v>8800051902023</v>
      </c>
      <c r="J3101" s="91">
        <v>45260</v>
      </c>
      <c r="K3101" s="92"/>
      <c r="L3101" s="134"/>
    </row>
    <row r="3102" spans="1:12" ht="15.75" customHeight="1">
      <c r="A3102" s="75">
        <v>3102</v>
      </c>
      <c r="B3102" s="94"/>
      <c r="C3102" s="95" t="s">
        <v>8388</v>
      </c>
      <c r="D3102" s="96">
        <v>6120484901</v>
      </c>
      <c r="E3102" s="97"/>
      <c r="F3102" s="97"/>
      <c r="G3102" s="98" t="s">
        <v>8389</v>
      </c>
      <c r="H3102" s="98" t="s">
        <v>2571</v>
      </c>
      <c r="I3102" s="103">
        <v>8800051842023</v>
      </c>
      <c r="J3102" s="100">
        <v>45260</v>
      </c>
      <c r="K3102" s="82"/>
      <c r="L3102" s="135"/>
    </row>
    <row r="3103" spans="1:12" ht="15.75" customHeight="1">
      <c r="A3103" s="84">
        <v>3103</v>
      </c>
      <c r="B3103" s="85"/>
      <c r="C3103" s="86" t="s">
        <v>8394</v>
      </c>
      <c r="D3103" s="87">
        <v>6120484901</v>
      </c>
      <c r="E3103" s="88"/>
      <c r="F3103" s="88"/>
      <c r="G3103" s="89" t="s">
        <v>8395</v>
      </c>
      <c r="H3103" s="89" t="s">
        <v>2571</v>
      </c>
      <c r="I3103" s="90">
        <v>8800051862023</v>
      </c>
      <c r="J3103" s="91">
        <v>45260</v>
      </c>
      <c r="K3103" s="92"/>
      <c r="L3103" s="134"/>
    </row>
    <row r="3104" spans="1:12" ht="15.75" customHeight="1">
      <c r="A3104" s="75">
        <v>3104</v>
      </c>
      <c r="B3104" s="94"/>
      <c r="C3104" s="95" t="s">
        <v>8400</v>
      </c>
      <c r="D3104" s="96">
        <v>6120487009</v>
      </c>
      <c r="E3104" s="97"/>
      <c r="F3104" s="97"/>
      <c r="G3104" s="98" t="s">
        <v>8401</v>
      </c>
      <c r="H3104" s="98" t="s">
        <v>2571</v>
      </c>
      <c r="I3104" s="103">
        <v>8800051912023</v>
      </c>
      <c r="J3104" s="100">
        <v>45260</v>
      </c>
      <c r="K3104" s="82"/>
      <c r="L3104" s="135"/>
    </row>
    <row r="3105" spans="1:12" ht="15.75" customHeight="1">
      <c r="A3105" s="84">
        <v>3105</v>
      </c>
      <c r="B3105" s="85"/>
      <c r="C3105" s="86" t="s">
        <v>8398</v>
      </c>
      <c r="D3105" s="87">
        <v>6120487007</v>
      </c>
      <c r="E3105" s="88"/>
      <c r="F3105" s="88"/>
      <c r="G3105" s="89" t="s">
        <v>8399</v>
      </c>
      <c r="H3105" s="89" t="s">
        <v>2571</v>
      </c>
      <c r="I3105" s="90">
        <v>8800051882023</v>
      </c>
      <c r="J3105" s="91">
        <v>45260</v>
      </c>
      <c r="K3105" s="92"/>
      <c r="L3105" s="134"/>
    </row>
    <row r="3106" spans="1:12" ht="15.75" customHeight="1">
      <c r="A3106" s="75">
        <v>3106</v>
      </c>
      <c r="B3106" s="94"/>
      <c r="C3106" s="95" t="s">
        <v>8721</v>
      </c>
      <c r="D3106" s="96">
        <v>6324255100</v>
      </c>
      <c r="E3106" s="97"/>
      <c r="F3106" s="97"/>
      <c r="G3106" s="98" t="s">
        <v>2576</v>
      </c>
      <c r="H3106" s="98" t="s">
        <v>2575</v>
      </c>
      <c r="I3106" s="103">
        <v>8800057642023</v>
      </c>
      <c r="J3106" s="100">
        <v>45279</v>
      </c>
      <c r="K3106" s="82"/>
      <c r="L3106" s="135"/>
    </row>
    <row r="3107" spans="1:12" ht="15.75" customHeight="1">
      <c r="A3107" s="84">
        <v>3107</v>
      </c>
      <c r="B3107" s="85"/>
      <c r="C3107" s="86" t="s">
        <v>8396</v>
      </c>
      <c r="D3107" s="87">
        <v>6120484901</v>
      </c>
      <c r="E3107" s="88"/>
      <c r="F3107" s="88"/>
      <c r="G3107" s="89" t="s">
        <v>8397</v>
      </c>
      <c r="H3107" s="89" t="s">
        <v>2571</v>
      </c>
      <c r="I3107" s="90">
        <v>8800051872023</v>
      </c>
      <c r="J3107" s="91">
        <v>45260</v>
      </c>
      <c r="K3107" s="92"/>
      <c r="L3107" s="134"/>
    </row>
    <row r="3108" spans="1:12" ht="15.75" customHeight="1">
      <c r="A3108" s="75">
        <v>3108</v>
      </c>
      <c r="B3108" s="94"/>
      <c r="C3108" s="95" t="s">
        <v>8392</v>
      </c>
      <c r="D3108" s="96">
        <v>6120484901</v>
      </c>
      <c r="E3108" s="97"/>
      <c r="F3108" s="97"/>
      <c r="G3108" s="98" t="s">
        <v>8393</v>
      </c>
      <c r="H3108" s="98" t="s">
        <v>2571</v>
      </c>
      <c r="I3108" s="103">
        <v>8800051852023</v>
      </c>
      <c r="J3108" s="100">
        <v>45260</v>
      </c>
      <c r="K3108" s="82"/>
      <c r="L3108" s="135"/>
    </row>
    <row r="3109" spans="1:12" ht="15.75" customHeight="1">
      <c r="A3109" s="84">
        <v>3109</v>
      </c>
      <c r="B3109" s="85" t="s">
        <v>10965</v>
      </c>
      <c r="C3109" s="86" t="s">
        <v>9431</v>
      </c>
      <c r="D3109" s="87">
        <v>5910290009</v>
      </c>
      <c r="E3109" s="88" t="s">
        <v>1</v>
      </c>
      <c r="F3109" s="88" t="s">
        <v>10973</v>
      </c>
      <c r="G3109" s="89" t="s">
        <v>10974</v>
      </c>
      <c r="H3109" s="89" t="s">
        <v>10975</v>
      </c>
      <c r="I3109" s="90">
        <v>8800003012024</v>
      </c>
      <c r="J3109" s="91">
        <v>45301</v>
      </c>
      <c r="K3109" s="92">
        <v>1</v>
      </c>
      <c r="L3109" s="134">
        <v>2025</v>
      </c>
    </row>
    <row r="3110" spans="1:12" ht="15.75" customHeight="1">
      <c r="A3110" s="75">
        <v>999999</v>
      </c>
      <c r="B3110" s="94" t="s">
        <v>10960</v>
      </c>
      <c r="C3110" s="95" t="s">
        <v>6200</v>
      </c>
      <c r="D3110" s="96" t="s">
        <v>6201</v>
      </c>
      <c r="E3110" s="97"/>
      <c r="F3110" s="97"/>
      <c r="G3110" s="98" t="s">
        <v>6202</v>
      </c>
      <c r="H3110" s="98" t="s">
        <v>3122</v>
      </c>
      <c r="I3110" s="103">
        <v>8800030642023</v>
      </c>
      <c r="J3110" s="100">
        <v>45170</v>
      </c>
      <c r="K3110" s="82"/>
      <c r="L3110" s="135"/>
    </row>
    <row r="3111" spans="1:12" ht="15.75" customHeight="1">
      <c r="A3111" s="84">
        <v>999999</v>
      </c>
      <c r="B3111" s="85" t="s">
        <v>10964</v>
      </c>
      <c r="C3111" s="86" t="s">
        <v>5703</v>
      </c>
      <c r="D3111" s="87" t="s">
        <v>5704</v>
      </c>
      <c r="E3111" s="88"/>
      <c r="F3111" s="88"/>
      <c r="G3111" s="89" t="s">
        <v>5371</v>
      </c>
      <c r="H3111" s="89" t="s">
        <v>3506</v>
      </c>
      <c r="I3111" s="90">
        <v>8800026812023</v>
      </c>
      <c r="J3111" s="91">
        <v>45159</v>
      </c>
      <c r="K3111" s="92"/>
      <c r="L3111" s="134"/>
    </row>
    <row r="3112" spans="1:12" ht="15.75" customHeight="1">
      <c r="A3112" s="75">
        <v>999999</v>
      </c>
      <c r="B3112" s="94" t="s">
        <v>10964</v>
      </c>
      <c r="C3112" s="95" t="s">
        <v>5381</v>
      </c>
      <c r="D3112" s="96" t="s">
        <v>5382</v>
      </c>
      <c r="E3112" s="97"/>
      <c r="F3112" s="97"/>
      <c r="G3112" s="98" t="s">
        <v>5383</v>
      </c>
      <c r="H3112" s="98" t="s">
        <v>3506</v>
      </c>
      <c r="I3112" s="103">
        <v>8800024182023</v>
      </c>
      <c r="J3112" s="100">
        <v>45153</v>
      </c>
      <c r="K3112" s="82"/>
      <c r="L3112" s="135"/>
    </row>
    <row r="3113" spans="1:12" ht="15.75" customHeight="1">
      <c r="A3113" s="84">
        <v>999999</v>
      </c>
      <c r="B3113" s="85" t="s">
        <v>10970</v>
      </c>
      <c r="C3113" s="86" t="s">
        <v>3687</v>
      </c>
      <c r="D3113" s="87" t="s">
        <v>3688</v>
      </c>
      <c r="E3113" s="88"/>
      <c r="F3113" s="88"/>
      <c r="G3113" s="89" t="s">
        <v>3623</v>
      </c>
      <c r="H3113" s="89" t="s">
        <v>3164</v>
      </c>
      <c r="I3113" s="90">
        <v>8800012762023</v>
      </c>
      <c r="J3113" s="91">
        <v>45128</v>
      </c>
      <c r="K3113" s="92"/>
      <c r="L3113" s="134"/>
    </row>
    <row r="3114" spans="1:12" ht="15.75" customHeight="1">
      <c r="A3114" s="75">
        <v>999999</v>
      </c>
      <c r="B3114" s="94" t="s">
        <v>10970</v>
      </c>
      <c r="C3114" s="95" t="s">
        <v>3694</v>
      </c>
      <c r="D3114" s="96" t="s">
        <v>3695</v>
      </c>
      <c r="E3114" s="97"/>
      <c r="F3114" s="97"/>
      <c r="G3114" s="98" t="s">
        <v>3623</v>
      </c>
      <c r="H3114" s="98" t="s">
        <v>3164</v>
      </c>
      <c r="I3114" s="103">
        <v>8800012722023</v>
      </c>
      <c r="J3114" s="100">
        <v>45128</v>
      </c>
      <c r="K3114" s="82"/>
      <c r="L3114" s="135"/>
    </row>
    <row r="3115" spans="1:12" ht="15.75" customHeight="1">
      <c r="A3115" s="84">
        <v>999999</v>
      </c>
      <c r="B3115" s="85" t="s">
        <v>10960</v>
      </c>
      <c r="C3115" s="86" t="s">
        <v>6220</v>
      </c>
      <c r="D3115" s="87" t="s">
        <v>6221</v>
      </c>
      <c r="E3115" s="88"/>
      <c r="F3115" s="88"/>
      <c r="G3115" s="89" t="s">
        <v>6222</v>
      </c>
      <c r="H3115" s="89" t="s">
        <v>3122</v>
      </c>
      <c r="I3115" s="90">
        <v>8800030562023</v>
      </c>
      <c r="J3115" s="91">
        <v>45170</v>
      </c>
      <c r="K3115" s="92"/>
      <c r="L3115" s="134"/>
    </row>
    <row r="3116" spans="1:12" ht="15.75" customHeight="1">
      <c r="A3116" s="75">
        <v>999999</v>
      </c>
      <c r="B3116" s="94" t="s">
        <v>10959</v>
      </c>
      <c r="C3116" s="95" t="s">
        <v>3700</v>
      </c>
      <c r="D3116" s="96" t="s">
        <v>3701</v>
      </c>
      <c r="E3116" s="97"/>
      <c r="F3116" s="97"/>
      <c r="G3116" s="98" t="s">
        <v>3232</v>
      </c>
      <c r="H3116" s="98" t="s">
        <v>3088</v>
      </c>
      <c r="I3116" s="103">
        <v>8800013282023</v>
      </c>
      <c r="J3116" s="100">
        <v>45129</v>
      </c>
      <c r="K3116" s="82"/>
      <c r="L3116" s="135"/>
    </row>
    <row r="3117" spans="1:12" ht="15.75" customHeight="1">
      <c r="A3117" s="84">
        <v>999999</v>
      </c>
      <c r="B3117" s="85" t="s">
        <v>10959</v>
      </c>
      <c r="C3117" s="86" t="s">
        <v>4394</v>
      </c>
      <c r="D3117" s="87" t="s">
        <v>4395</v>
      </c>
      <c r="E3117" s="88"/>
      <c r="F3117" s="88"/>
      <c r="G3117" s="89" t="s">
        <v>4132</v>
      </c>
      <c r="H3117" s="89" t="s">
        <v>3591</v>
      </c>
      <c r="I3117" s="90">
        <v>8800017492023</v>
      </c>
      <c r="J3117" s="91">
        <v>45138</v>
      </c>
      <c r="K3117" s="92"/>
      <c r="L3117" s="134"/>
    </row>
    <row r="3118" spans="1:12" ht="15.75" customHeight="1">
      <c r="A3118" s="75">
        <v>999999</v>
      </c>
      <c r="B3118" s="94" t="s">
        <v>10953</v>
      </c>
      <c r="C3118" s="95" t="s">
        <v>9664</v>
      </c>
      <c r="D3118" s="96" t="s">
        <v>9552</v>
      </c>
      <c r="E3118" s="97"/>
      <c r="F3118" s="97"/>
      <c r="G3118" s="98" t="s">
        <v>9665</v>
      </c>
      <c r="H3118" s="98" t="s">
        <v>4694</v>
      </c>
      <c r="I3118" s="103">
        <v>8800006012024</v>
      </c>
      <c r="J3118" s="100">
        <v>45313</v>
      </c>
      <c r="K3118" s="82"/>
      <c r="L3118" s="135"/>
    </row>
    <row r="3119" spans="1:12" ht="15.75" customHeight="1">
      <c r="A3119" s="84">
        <v>999999</v>
      </c>
      <c r="B3119" s="85" t="s">
        <v>10953</v>
      </c>
      <c r="C3119" s="86" t="s">
        <v>9660</v>
      </c>
      <c r="D3119" s="87" t="s">
        <v>9552</v>
      </c>
      <c r="E3119" s="88"/>
      <c r="F3119" s="88"/>
      <c r="G3119" s="89" t="s">
        <v>9661</v>
      </c>
      <c r="H3119" s="89" t="s">
        <v>4694</v>
      </c>
      <c r="I3119" s="90">
        <v>8800006022024</v>
      </c>
      <c r="J3119" s="91">
        <v>45313</v>
      </c>
      <c r="K3119" s="92"/>
      <c r="L3119" s="134"/>
    </row>
    <row r="3120" spans="1:12" ht="15.75" customHeight="1">
      <c r="A3120" s="75">
        <v>999999</v>
      </c>
      <c r="B3120" s="94" t="s">
        <v>10953</v>
      </c>
      <c r="C3120" s="95" t="s">
        <v>9662</v>
      </c>
      <c r="D3120" s="96" t="s">
        <v>9552</v>
      </c>
      <c r="E3120" s="97"/>
      <c r="F3120" s="97"/>
      <c r="G3120" s="98" t="s">
        <v>9663</v>
      </c>
      <c r="H3120" s="98" t="s">
        <v>4694</v>
      </c>
      <c r="I3120" s="103">
        <v>8800006062024</v>
      </c>
      <c r="J3120" s="100">
        <v>45313</v>
      </c>
      <c r="K3120" s="82"/>
      <c r="L3120" s="135"/>
    </row>
    <row r="3121" spans="1:12" ht="15.75" customHeight="1">
      <c r="A3121" s="84">
        <v>999999</v>
      </c>
      <c r="B3121" s="85" t="s">
        <v>10953</v>
      </c>
      <c r="C3121" s="86" t="s">
        <v>9666</v>
      </c>
      <c r="D3121" s="87" t="s">
        <v>9552</v>
      </c>
      <c r="E3121" s="88"/>
      <c r="F3121" s="88"/>
      <c r="G3121" s="89" t="s">
        <v>9667</v>
      </c>
      <c r="H3121" s="89" t="s">
        <v>4694</v>
      </c>
      <c r="I3121" s="90">
        <v>8800006072024</v>
      </c>
      <c r="J3121" s="91">
        <v>45313</v>
      </c>
      <c r="K3121" s="92"/>
      <c r="L3121" s="134"/>
    </row>
    <row r="3122" spans="1:12" ht="15.75" customHeight="1">
      <c r="A3122" s="75">
        <v>999999</v>
      </c>
      <c r="B3122" s="94" t="s">
        <v>10953</v>
      </c>
      <c r="C3122" s="95" t="s">
        <v>9258</v>
      </c>
      <c r="D3122" s="96" t="s">
        <v>9259</v>
      </c>
      <c r="E3122" s="97"/>
      <c r="F3122" s="97"/>
      <c r="G3122" s="98" t="s">
        <v>9260</v>
      </c>
      <c r="H3122" s="98" t="s">
        <v>4694</v>
      </c>
      <c r="I3122" s="103">
        <v>8800000532024</v>
      </c>
      <c r="J3122" s="100">
        <v>45294</v>
      </c>
      <c r="K3122" s="82"/>
      <c r="L3122" s="135"/>
    </row>
    <row r="3123" spans="1:12" ht="15.75" customHeight="1">
      <c r="A3123" s="84">
        <v>999999</v>
      </c>
      <c r="B3123" s="85" t="s">
        <v>10954</v>
      </c>
      <c r="C3123" s="86" t="s">
        <v>9291</v>
      </c>
      <c r="D3123" s="87" t="s">
        <v>9292</v>
      </c>
      <c r="E3123" s="88"/>
      <c r="F3123" s="88"/>
      <c r="G3123" s="89" t="s">
        <v>9293</v>
      </c>
      <c r="H3123" s="89" t="s">
        <v>5416</v>
      </c>
      <c r="I3123" s="90">
        <v>8800001742024</v>
      </c>
      <c r="J3123" s="91">
        <v>45299</v>
      </c>
      <c r="K3123" s="92"/>
      <c r="L3123" s="134"/>
    </row>
    <row r="3124" spans="1:12" ht="15.75" customHeight="1">
      <c r="A3124" s="75">
        <v>999999</v>
      </c>
      <c r="B3124" s="94" t="s">
        <v>10954</v>
      </c>
      <c r="C3124" s="95" t="s">
        <v>9324</v>
      </c>
      <c r="D3124" s="96" t="s">
        <v>9325</v>
      </c>
      <c r="E3124" s="97"/>
      <c r="F3124" s="97"/>
      <c r="G3124" s="98" t="s">
        <v>9326</v>
      </c>
      <c r="H3124" s="98" t="s">
        <v>5416</v>
      </c>
      <c r="I3124" s="103">
        <v>8800001962024</v>
      </c>
      <c r="J3124" s="100">
        <v>45300</v>
      </c>
      <c r="K3124" s="82"/>
      <c r="L3124" s="135"/>
    </row>
    <row r="3125" spans="1:12" ht="15.75" customHeight="1">
      <c r="A3125" s="84">
        <v>999999</v>
      </c>
      <c r="B3125" s="85" t="s">
        <v>10954</v>
      </c>
      <c r="C3125" s="86" t="s">
        <v>9294</v>
      </c>
      <c r="D3125" s="87" t="s">
        <v>9295</v>
      </c>
      <c r="E3125" s="88"/>
      <c r="F3125" s="88"/>
      <c r="G3125" s="89" t="s">
        <v>9296</v>
      </c>
      <c r="H3125" s="89" t="s">
        <v>5416</v>
      </c>
      <c r="I3125" s="90">
        <v>8800001732024</v>
      </c>
      <c r="J3125" s="91">
        <v>45299</v>
      </c>
      <c r="K3125" s="92"/>
      <c r="L3125" s="134"/>
    </row>
    <row r="3126" spans="1:12" ht="15.75" customHeight="1">
      <c r="A3126" s="75">
        <v>999999</v>
      </c>
      <c r="B3126" s="94" t="s">
        <v>10954</v>
      </c>
      <c r="C3126" s="95" t="s">
        <v>9118</v>
      </c>
      <c r="D3126" s="96" t="s">
        <v>9119</v>
      </c>
      <c r="E3126" s="97"/>
      <c r="F3126" s="97"/>
      <c r="G3126" s="98" t="s">
        <v>9120</v>
      </c>
      <c r="H3126" s="98" t="s">
        <v>5416</v>
      </c>
      <c r="I3126" s="103">
        <v>8800062612023</v>
      </c>
      <c r="J3126" s="100">
        <v>45289</v>
      </c>
      <c r="K3126" s="82"/>
      <c r="L3126" s="135"/>
    </row>
    <row r="3127" spans="1:12" ht="15.75" customHeight="1">
      <c r="A3127" s="84">
        <v>999999</v>
      </c>
      <c r="B3127" s="85" t="s">
        <v>10954</v>
      </c>
      <c r="C3127" s="86" t="s">
        <v>9125</v>
      </c>
      <c r="D3127" s="87" t="s">
        <v>9126</v>
      </c>
      <c r="E3127" s="88"/>
      <c r="F3127" s="88"/>
      <c r="G3127" s="89" t="s">
        <v>9127</v>
      </c>
      <c r="H3127" s="89" t="s">
        <v>5416</v>
      </c>
      <c r="I3127" s="90">
        <v>8800062822023</v>
      </c>
      <c r="J3127" s="91">
        <v>45289</v>
      </c>
      <c r="K3127" s="92"/>
      <c r="L3127" s="134"/>
    </row>
    <row r="3128" spans="1:12" ht="15.75" customHeight="1">
      <c r="A3128" s="75">
        <v>999999</v>
      </c>
      <c r="B3128" s="94" t="s">
        <v>10954</v>
      </c>
      <c r="C3128" s="95" t="s">
        <v>9491</v>
      </c>
      <c r="D3128" s="96" t="s">
        <v>9492</v>
      </c>
      <c r="E3128" s="97"/>
      <c r="F3128" s="97"/>
      <c r="G3128" s="98" t="s">
        <v>3360</v>
      </c>
      <c r="H3128" s="98" t="s">
        <v>5416</v>
      </c>
      <c r="I3128" s="103">
        <v>8800003912024</v>
      </c>
      <c r="J3128" s="100">
        <v>45306</v>
      </c>
      <c r="K3128" s="82"/>
      <c r="L3128" s="135"/>
    </row>
    <row r="3129" spans="1:12" ht="15.75" customHeight="1">
      <c r="A3129" s="84">
        <v>999999</v>
      </c>
      <c r="B3129" s="85" t="s">
        <v>10955</v>
      </c>
      <c r="C3129" s="86" t="s">
        <v>9469</v>
      </c>
      <c r="D3129" s="87" t="s">
        <v>9470</v>
      </c>
      <c r="E3129" s="88"/>
      <c r="F3129" s="88"/>
      <c r="G3129" s="89" t="s">
        <v>1959</v>
      </c>
      <c r="H3129" s="89" t="s">
        <v>1896</v>
      </c>
      <c r="I3129" s="90">
        <v>8800003462024</v>
      </c>
      <c r="J3129" s="91">
        <v>45303</v>
      </c>
      <c r="K3129" s="92"/>
      <c r="L3129" s="134"/>
    </row>
    <row r="3130" spans="1:12" ht="15.75" customHeight="1">
      <c r="A3130" s="75">
        <v>999999</v>
      </c>
      <c r="B3130" s="94" t="s">
        <v>10955</v>
      </c>
      <c r="C3130" s="95" t="s">
        <v>9471</v>
      </c>
      <c r="D3130" s="96" t="s">
        <v>9470</v>
      </c>
      <c r="E3130" s="97"/>
      <c r="F3130" s="97"/>
      <c r="G3130" s="98" t="s">
        <v>1959</v>
      </c>
      <c r="H3130" s="98" t="s">
        <v>1896</v>
      </c>
      <c r="I3130" s="103">
        <v>8800003472024</v>
      </c>
      <c r="J3130" s="100">
        <v>45303</v>
      </c>
      <c r="K3130" s="82"/>
      <c r="L3130" s="135"/>
    </row>
    <row r="3131" spans="1:12" ht="15.75" customHeight="1">
      <c r="A3131" s="84">
        <v>999999</v>
      </c>
      <c r="B3131" s="85" t="s">
        <v>10955</v>
      </c>
      <c r="C3131" s="86" t="s">
        <v>9588</v>
      </c>
      <c r="D3131" s="87" t="s">
        <v>8265</v>
      </c>
      <c r="E3131" s="88"/>
      <c r="F3131" s="88"/>
      <c r="G3131" s="89" t="s">
        <v>7704</v>
      </c>
      <c r="H3131" s="89" t="s">
        <v>3095</v>
      </c>
      <c r="I3131" s="90">
        <v>8800005032024</v>
      </c>
      <c r="J3131" s="91">
        <v>45309</v>
      </c>
      <c r="K3131" s="92"/>
      <c r="L3131" s="134"/>
    </row>
    <row r="3132" spans="1:12" ht="15.75" customHeight="1">
      <c r="A3132" s="75">
        <v>999999</v>
      </c>
      <c r="B3132" s="94" t="s">
        <v>10955</v>
      </c>
      <c r="C3132" s="95" t="s">
        <v>9589</v>
      </c>
      <c r="D3132" s="96" t="s">
        <v>9470</v>
      </c>
      <c r="E3132" s="97"/>
      <c r="F3132" s="97"/>
      <c r="G3132" s="98" t="s">
        <v>1959</v>
      </c>
      <c r="H3132" s="98" t="s">
        <v>1896</v>
      </c>
      <c r="I3132" s="103">
        <v>8800004822024</v>
      </c>
      <c r="J3132" s="100">
        <v>45309</v>
      </c>
      <c r="K3132" s="82"/>
      <c r="L3132" s="135"/>
    </row>
    <row r="3133" spans="1:12" ht="15.75" customHeight="1">
      <c r="A3133" s="84">
        <v>999999</v>
      </c>
      <c r="B3133" s="85" t="s">
        <v>10955</v>
      </c>
      <c r="C3133" s="86" t="s">
        <v>9590</v>
      </c>
      <c r="D3133" s="87" t="s">
        <v>9470</v>
      </c>
      <c r="E3133" s="88"/>
      <c r="F3133" s="88"/>
      <c r="G3133" s="89" t="s">
        <v>1959</v>
      </c>
      <c r="H3133" s="89" t="s">
        <v>1896</v>
      </c>
      <c r="I3133" s="90">
        <v>8800004832024</v>
      </c>
      <c r="J3133" s="91">
        <v>45309</v>
      </c>
      <c r="K3133" s="92"/>
      <c r="L3133" s="134"/>
    </row>
    <row r="3134" spans="1:12" ht="15.75" customHeight="1">
      <c r="A3134" s="75">
        <v>999999</v>
      </c>
      <c r="B3134" s="94" t="s">
        <v>10955</v>
      </c>
      <c r="C3134" s="95" t="s">
        <v>9591</v>
      </c>
      <c r="D3134" s="96" t="s">
        <v>9470</v>
      </c>
      <c r="E3134" s="97"/>
      <c r="F3134" s="97"/>
      <c r="G3134" s="98" t="s">
        <v>1959</v>
      </c>
      <c r="H3134" s="98" t="s">
        <v>1896</v>
      </c>
      <c r="I3134" s="103">
        <v>8800005042024</v>
      </c>
      <c r="J3134" s="100">
        <v>45309</v>
      </c>
      <c r="K3134" s="82"/>
      <c r="L3134" s="135"/>
    </row>
    <row r="3135" spans="1:12" ht="15.75" customHeight="1">
      <c r="A3135" s="84">
        <v>999999</v>
      </c>
      <c r="B3135" s="85" t="s">
        <v>10955</v>
      </c>
      <c r="C3135" s="86" t="s">
        <v>9592</v>
      </c>
      <c r="D3135" s="87" t="s">
        <v>9470</v>
      </c>
      <c r="E3135" s="88"/>
      <c r="F3135" s="88"/>
      <c r="G3135" s="89" t="s">
        <v>1959</v>
      </c>
      <c r="H3135" s="89" t="s">
        <v>1896</v>
      </c>
      <c r="I3135" s="90">
        <v>8800005052024</v>
      </c>
      <c r="J3135" s="91">
        <v>45309</v>
      </c>
      <c r="K3135" s="92"/>
      <c r="L3135" s="134"/>
    </row>
    <row r="3136" spans="1:12" ht="15.75" customHeight="1">
      <c r="A3136" s="75">
        <v>999999</v>
      </c>
      <c r="B3136" s="94" t="s">
        <v>10955</v>
      </c>
      <c r="C3136" s="95" t="s">
        <v>9593</v>
      </c>
      <c r="D3136" s="96" t="s">
        <v>5249</v>
      </c>
      <c r="E3136" s="97"/>
      <c r="F3136" s="97"/>
      <c r="G3136" s="98" t="s">
        <v>5250</v>
      </c>
      <c r="H3136" s="98" t="s">
        <v>5251</v>
      </c>
      <c r="I3136" s="103">
        <v>8800005022024</v>
      </c>
      <c r="J3136" s="100">
        <v>45309</v>
      </c>
      <c r="K3136" s="82"/>
      <c r="L3136" s="135"/>
    </row>
    <row r="3137" spans="1:12" ht="15.75" customHeight="1">
      <c r="A3137" s="84">
        <v>999999</v>
      </c>
      <c r="B3137" s="85" t="s">
        <v>10955</v>
      </c>
      <c r="C3137" s="86" t="s">
        <v>9594</v>
      </c>
      <c r="D3137" s="87" t="s">
        <v>9595</v>
      </c>
      <c r="E3137" s="88"/>
      <c r="F3137" s="88"/>
      <c r="G3137" s="89" t="s">
        <v>1959</v>
      </c>
      <c r="H3137" s="89" t="s">
        <v>1896</v>
      </c>
      <c r="I3137" s="90">
        <v>8800004802024</v>
      </c>
      <c r="J3137" s="91">
        <v>45309</v>
      </c>
      <c r="K3137" s="92"/>
      <c r="L3137" s="134"/>
    </row>
    <row r="3138" spans="1:12" ht="15.75" customHeight="1">
      <c r="A3138" s="75">
        <v>999999</v>
      </c>
      <c r="B3138" s="94" t="s">
        <v>10955</v>
      </c>
      <c r="C3138" s="95" t="s">
        <v>9596</v>
      </c>
      <c r="D3138" s="96" t="s">
        <v>9470</v>
      </c>
      <c r="E3138" s="97"/>
      <c r="F3138" s="97"/>
      <c r="G3138" s="98" t="s">
        <v>1959</v>
      </c>
      <c r="H3138" s="98" t="s">
        <v>1896</v>
      </c>
      <c r="I3138" s="103">
        <v>8800004812024</v>
      </c>
      <c r="J3138" s="100">
        <v>45309</v>
      </c>
      <c r="K3138" s="82"/>
      <c r="L3138" s="135"/>
    </row>
    <row r="3139" spans="1:12" ht="15.75" customHeight="1">
      <c r="A3139" s="84">
        <v>999999</v>
      </c>
      <c r="B3139" s="85" t="s">
        <v>10955</v>
      </c>
      <c r="C3139" s="86" t="s">
        <v>9655</v>
      </c>
      <c r="D3139" s="87" t="s">
        <v>9616</v>
      </c>
      <c r="E3139" s="88"/>
      <c r="F3139" s="88"/>
      <c r="G3139" s="89" t="s">
        <v>1253</v>
      </c>
      <c r="H3139" s="89" t="s">
        <v>1235</v>
      </c>
      <c r="I3139" s="90">
        <v>8800005872024</v>
      </c>
      <c r="J3139" s="91">
        <v>45311</v>
      </c>
      <c r="K3139" s="92"/>
      <c r="L3139" s="134"/>
    </row>
    <row r="3140" spans="1:12" ht="15.75" customHeight="1">
      <c r="A3140" s="75">
        <v>999999</v>
      </c>
      <c r="B3140" s="94" t="s">
        <v>10955</v>
      </c>
      <c r="C3140" s="95" t="s">
        <v>9614</v>
      </c>
      <c r="D3140" s="96" t="s">
        <v>9470</v>
      </c>
      <c r="E3140" s="97"/>
      <c r="F3140" s="97"/>
      <c r="G3140" s="98" t="s">
        <v>1959</v>
      </c>
      <c r="H3140" s="98" t="s">
        <v>1896</v>
      </c>
      <c r="I3140" s="103">
        <v>8800005312024</v>
      </c>
      <c r="J3140" s="100">
        <v>45310</v>
      </c>
      <c r="K3140" s="82"/>
      <c r="L3140" s="135"/>
    </row>
    <row r="3141" spans="1:12" ht="15.75" customHeight="1">
      <c r="A3141" s="84">
        <v>999999</v>
      </c>
      <c r="B3141" s="85" t="s">
        <v>10955</v>
      </c>
      <c r="C3141" s="86" t="s">
        <v>9656</v>
      </c>
      <c r="D3141" s="87" t="s">
        <v>9616</v>
      </c>
      <c r="E3141" s="88"/>
      <c r="F3141" s="88"/>
      <c r="G3141" s="89" t="s">
        <v>1253</v>
      </c>
      <c r="H3141" s="89" t="s">
        <v>1235</v>
      </c>
      <c r="I3141" s="90">
        <v>8800005852024</v>
      </c>
      <c r="J3141" s="91">
        <v>45311</v>
      </c>
      <c r="K3141" s="92"/>
      <c r="L3141" s="134"/>
    </row>
    <row r="3142" spans="1:12" ht="15.75" customHeight="1">
      <c r="A3142" s="75">
        <v>999999</v>
      </c>
      <c r="B3142" s="94" t="s">
        <v>10955</v>
      </c>
      <c r="C3142" s="95" t="s">
        <v>9615</v>
      </c>
      <c r="D3142" s="96" t="s">
        <v>9616</v>
      </c>
      <c r="E3142" s="97"/>
      <c r="F3142" s="97"/>
      <c r="G3142" s="98" t="s">
        <v>1253</v>
      </c>
      <c r="H3142" s="98" t="s">
        <v>1235</v>
      </c>
      <c r="I3142" s="103">
        <v>8800005242024</v>
      </c>
      <c r="J3142" s="100">
        <v>45310</v>
      </c>
      <c r="K3142" s="82"/>
      <c r="L3142" s="135"/>
    </row>
    <row r="3143" spans="1:12" ht="15.75" customHeight="1">
      <c r="A3143" s="84">
        <v>999999</v>
      </c>
      <c r="B3143" s="85" t="s">
        <v>10955</v>
      </c>
      <c r="C3143" s="86" t="s">
        <v>9617</v>
      </c>
      <c r="D3143" s="87" t="s">
        <v>9616</v>
      </c>
      <c r="E3143" s="88"/>
      <c r="F3143" s="88"/>
      <c r="G3143" s="89" t="s">
        <v>1253</v>
      </c>
      <c r="H3143" s="89" t="s">
        <v>1235</v>
      </c>
      <c r="I3143" s="90">
        <v>8800005252024</v>
      </c>
      <c r="J3143" s="91">
        <v>45310</v>
      </c>
      <c r="K3143" s="92"/>
      <c r="L3143" s="134"/>
    </row>
    <row r="3144" spans="1:12" ht="15.75" customHeight="1">
      <c r="A3144" s="75">
        <v>999999</v>
      </c>
      <c r="B3144" s="94" t="s">
        <v>10955</v>
      </c>
      <c r="C3144" s="95" t="s">
        <v>9658</v>
      </c>
      <c r="D3144" s="96" t="s">
        <v>9470</v>
      </c>
      <c r="E3144" s="97"/>
      <c r="F3144" s="97"/>
      <c r="G3144" s="98" t="s">
        <v>1959</v>
      </c>
      <c r="H3144" s="98" t="s">
        <v>1896</v>
      </c>
      <c r="I3144" s="103">
        <v>8800005882024</v>
      </c>
      <c r="J3144" s="100">
        <v>45312</v>
      </c>
      <c r="K3144" s="82"/>
      <c r="L3144" s="135"/>
    </row>
    <row r="3145" spans="1:12" ht="15.75" customHeight="1">
      <c r="A3145" s="84">
        <v>999999</v>
      </c>
      <c r="B3145" s="85" t="s">
        <v>10955</v>
      </c>
      <c r="C3145" s="86" t="s">
        <v>9659</v>
      </c>
      <c r="D3145" s="87" t="s">
        <v>9470</v>
      </c>
      <c r="E3145" s="88"/>
      <c r="F3145" s="88"/>
      <c r="G3145" s="89" t="s">
        <v>1959</v>
      </c>
      <c r="H3145" s="89" t="s">
        <v>1896</v>
      </c>
      <c r="I3145" s="90">
        <v>8800005892024</v>
      </c>
      <c r="J3145" s="91">
        <v>45312</v>
      </c>
      <c r="K3145" s="92"/>
      <c r="L3145" s="134"/>
    </row>
    <row r="3146" spans="1:12" ht="15.75" customHeight="1">
      <c r="A3146" s="75">
        <v>999999</v>
      </c>
      <c r="B3146" s="94" t="s">
        <v>10955</v>
      </c>
      <c r="C3146" s="95" t="s">
        <v>9657</v>
      </c>
      <c r="D3146" s="96" t="s">
        <v>9616</v>
      </c>
      <c r="E3146" s="97"/>
      <c r="F3146" s="97"/>
      <c r="G3146" s="98" t="s">
        <v>1253</v>
      </c>
      <c r="H3146" s="98" t="s">
        <v>1235</v>
      </c>
      <c r="I3146" s="103">
        <v>8800005812024</v>
      </c>
      <c r="J3146" s="100">
        <v>45311</v>
      </c>
      <c r="K3146" s="82"/>
      <c r="L3146" s="135"/>
    </row>
    <row r="3147" spans="1:12" ht="15.75" customHeight="1">
      <c r="A3147" s="84">
        <v>999999</v>
      </c>
      <c r="B3147" s="85" t="s">
        <v>10955</v>
      </c>
      <c r="C3147" s="86" t="s">
        <v>9668</v>
      </c>
      <c r="D3147" s="87" t="s">
        <v>9470</v>
      </c>
      <c r="E3147" s="88"/>
      <c r="F3147" s="88"/>
      <c r="G3147" s="89" t="s">
        <v>1959</v>
      </c>
      <c r="H3147" s="89" t="s">
        <v>1896</v>
      </c>
      <c r="I3147" s="90">
        <v>8800006262024</v>
      </c>
      <c r="J3147" s="91">
        <v>45313</v>
      </c>
      <c r="K3147" s="92"/>
      <c r="L3147" s="134"/>
    </row>
    <row r="3148" spans="1:12" ht="15.75" customHeight="1">
      <c r="A3148" s="75">
        <v>999999</v>
      </c>
      <c r="B3148" s="94" t="s">
        <v>10955</v>
      </c>
      <c r="C3148" s="95" t="s">
        <v>9669</v>
      </c>
      <c r="D3148" s="96" t="s">
        <v>9616</v>
      </c>
      <c r="E3148" s="97"/>
      <c r="F3148" s="97"/>
      <c r="G3148" s="98" t="s">
        <v>1253</v>
      </c>
      <c r="H3148" s="98" t="s">
        <v>1235</v>
      </c>
      <c r="I3148" s="103">
        <v>8800006232024</v>
      </c>
      <c r="J3148" s="100">
        <v>45313</v>
      </c>
      <c r="K3148" s="82"/>
      <c r="L3148" s="135"/>
    </row>
    <row r="3149" spans="1:12" ht="15.75" customHeight="1">
      <c r="A3149" s="84">
        <v>999999</v>
      </c>
      <c r="B3149" s="85" t="s">
        <v>10955</v>
      </c>
      <c r="C3149" s="86" t="s">
        <v>9670</v>
      </c>
      <c r="D3149" s="87" t="s">
        <v>9616</v>
      </c>
      <c r="E3149" s="88"/>
      <c r="F3149" s="88"/>
      <c r="G3149" s="89" t="s">
        <v>1253</v>
      </c>
      <c r="H3149" s="89" t="s">
        <v>1235</v>
      </c>
      <c r="I3149" s="90">
        <v>8800006242024</v>
      </c>
      <c r="J3149" s="91">
        <v>45313</v>
      </c>
      <c r="K3149" s="92"/>
      <c r="L3149" s="134"/>
    </row>
    <row r="3150" spans="1:12" ht="15.75" customHeight="1">
      <c r="A3150" s="75">
        <v>999999</v>
      </c>
      <c r="B3150" s="94" t="s">
        <v>10955</v>
      </c>
      <c r="C3150" s="95" t="s">
        <v>9691</v>
      </c>
      <c r="D3150" s="96" t="s">
        <v>9470</v>
      </c>
      <c r="E3150" s="97"/>
      <c r="F3150" s="97"/>
      <c r="G3150" s="98" t="s">
        <v>1959</v>
      </c>
      <c r="H3150" s="98" t="s">
        <v>1896</v>
      </c>
      <c r="I3150" s="103">
        <v>8800006462024</v>
      </c>
      <c r="J3150" s="100">
        <v>45315</v>
      </c>
      <c r="K3150" s="82"/>
      <c r="L3150" s="135"/>
    </row>
    <row r="3151" spans="1:12" ht="15.75" customHeight="1">
      <c r="A3151" s="84">
        <v>999999</v>
      </c>
      <c r="B3151" s="85" t="s">
        <v>10955</v>
      </c>
      <c r="C3151" s="86" t="s">
        <v>9692</v>
      </c>
      <c r="D3151" s="87" t="s">
        <v>9470</v>
      </c>
      <c r="E3151" s="88"/>
      <c r="F3151" s="88"/>
      <c r="G3151" s="89" t="s">
        <v>1959</v>
      </c>
      <c r="H3151" s="89" t="s">
        <v>1896</v>
      </c>
      <c r="I3151" s="90">
        <v>8800006472024</v>
      </c>
      <c r="J3151" s="91">
        <v>45315</v>
      </c>
      <c r="K3151" s="92"/>
      <c r="L3151" s="134"/>
    </row>
    <row r="3152" spans="1:12" ht="15.75" customHeight="1">
      <c r="A3152" s="75">
        <v>999999</v>
      </c>
      <c r="B3152" s="94" t="s">
        <v>10955</v>
      </c>
      <c r="C3152" s="95" t="s">
        <v>9671</v>
      </c>
      <c r="D3152" s="96" t="s">
        <v>9616</v>
      </c>
      <c r="E3152" s="97"/>
      <c r="F3152" s="97"/>
      <c r="G3152" s="98" t="s">
        <v>1253</v>
      </c>
      <c r="H3152" s="98" t="s">
        <v>1235</v>
      </c>
      <c r="I3152" s="103">
        <v>8800006222024</v>
      </c>
      <c r="J3152" s="100">
        <v>45313</v>
      </c>
      <c r="K3152" s="82"/>
      <c r="L3152" s="135"/>
    </row>
    <row r="3153" spans="1:12" ht="15.75" customHeight="1">
      <c r="A3153" s="84">
        <v>999999</v>
      </c>
      <c r="B3153" s="85" t="s">
        <v>10971</v>
      </c>
      <c r="C3153" s="86" t="s">
        <v>5302</v>
      </c>
      <c r="D3153" s="87" t="s">
        <v>5303</v>
      </c>
      <c r="E3153" s="88"/>
      <c r="F3153" s="88"/>
      <c r="G3153" s="89" t="s">
        <v>5304</v>
      </c>
      <c r="H3153" s="89" t="s">
        <v>3555</v>
      </c>
      <c r="I3153" s="90">
        <v>8800023762023</v>
      </c>
      <c r="J3153" s="91">
        <v>45152</v>
      </c>
      <c r="K3153" s="92"/>
      <c r="L3153" s="134"/>
    </row>
    <row r="3154" spans="1:12" ht="15.75" customHeight="1">
      <c r="A3154" s="75">
        <v>999999</v>
      </c>
      <c r="B3154" s="94" t="s">
        <v>10955</v>
      </c>
      <c r="C3154" s="95" t="s">
        <v>8919</v>
      </c>
      <c r="D3154" s="96" t="s">
        <v>8848</v>
      </c>
      <c r="E3154" s="97"/>
      <c r="F3154" s="97"/>
      <c r="G3154" s="98" t="s">
        <v>8849</v>
      </c>
      <c r="H3154" s="98" t="s">
        <v>8161</v>
      </c>
      <c r="I3154" s="103">
        <v>8800060912023</v>
      </c>
      <c r="J3154" s="100">
        <v>45285</v>
      </c>
      <c r="K3154" s="82"/>
      <c r="L3154" s="135"/>
    </row>
    <row r="3155" spans="1:12" ht="15.75" customHeight="1">
      <c r="A3155" s="84">
        <v>999999</v>
      </c>
      <c r="B3155" s="85" t="s">
        <v>10955</v>
      </c>
      <c r="C3155" s="86" t="s">
        <v>8923</v>
      </c>
      <c r="D3155" s="87" t="s">
        <v>8848</v>
      </c>
      <c r="E3155" s="88"/>
      <c r="F3155" s="88"/>
      <c r="G3155" s="89" t="s">
        <v>8849</v>
      </c>
      <c r="H3155" s="89" t="s">
        <v>8161</v>
      </c>
      <c r="I3155" s="90">
        <v>8800060842023</v>
      </c>
      <c r="J3155" s="91">
        <v>45285</v>
      </c>
      <c r="K3155" s="92"/>
      <c r="L3155" s="134"/>
    </row>
    <row r="3156" spans="1:12" ht="15.75" customHeight="1">
      <c r="A3156" s="75">
        <v>999999</v>
      </c>
      <c r="B3156" s="94" t="s">
        <v>10956</v>
      </c>
      <c r="C3156" s="95" t="s">
        <v>8975</v>
      </c>
      <c r="D3156" s="96" t="s">
        <v>8976</v>
      </c>
      <c r="E3156" s="97"/>
      <c r="F3156" s="97"/>
      <c r="G3156" s="98" t="s">
        <v>8977</v>
      </c>
      <c r="H3156" s="98" t="s">
        <v>7273</v>
      </c>
      <c r="I3156" s="103">
        <v>8800061242023</v>
      </c>
      <c r="J3156" s="100">
        <v>45286</v>
      </c>
      <c r="K3156" s="82"/>
      <c r="L3156" s="135"/>
    </row>
    <row r="3157" spans="1:12" ht="15.75" customHeight="1">
      <c r="A3157" s="84">
        <v>999999</v>
      </c>
      <c r="B3157" s="85" t="s">
        <v>10957</v>
      </c>
      <c r="C3157" s="86" t="s">
        <v>9393</v>
      </c>
      <c r="D3157" s="87" t="s">
        <v>9394</v>
      </c>
      <c r="E3157" s="88"/>
      <c r="F3157" s="88"/>
      <c r="G3157" s="89" t="s">
        <v>9395</v>
      </c>
      <c r="H3157" s="89" t="s">
        <v>3109</v>
      </c>
      <c r="I3157" s="90">
        <v>8800002712024</v>
      </c>
      <c r="J3157" s="91">
        <v>45301</v>
      </c>
      <c r="K3157" s="92"/>
      <c r="L3157" s="134"/>
    </row>
    <row r="3158" spans="1:12" ht="15.75" customHeight="1">
      <c r="A3158" s="75">
        <v>999999</v>
      </c>
      <c r="B3158" s="94" t="s">
        <v>10957</v>
      </c>
      <c r="C3158" s="95" t="s">
        <v>9396</v>
      </c>
      <c r="D3158" s="96" t="s">
        <v>9394</v>
      </c>
      <c r="E3158" s="97"/>
      <c r="F3158" s="97"/>
      <c r="G3158" s="98" t="s">
        <v>9395</v>
      </c>
      <c r="H3158" s="98" t="s">
        <v>3109</v>
      </c>
      <c r="I3158" s="103">
        <v>8800002722024</v>
      </c>
      <c r="J3158" s="100">
        <v>45301</v>
      </c>
      <c r="K3158" s="82"/>
      <c r="L3158" s="135"/>
    </row>
    <row r="3159" spans="1:12" ht="15.75" customHeight="1">
      <c r="A3159" s="84">
        <v>999999</v>
      </c>
      <c r="B3159" s="85" t="s">
        <v>10957</v>
      </c>
      <c r="C3159" s="86" t="s">
        <v>9397</v>
      </c>
      <c r="D3159" s="87" t="s">
        <v>9394</v>
      </c>
      <c r="E3159" s="88"/>
      <c r="F3159" s="88"/>
      <c r="G3159" s="89" t="s">
        <v>9395</v>
      </c>
      <c r="H3159" s="89" t="s">
        <v>3109</v>
      </c>
      <c r="I3159" s="90">
        <v>8800002732024</v>
      </c>
      <c r="J3159" s="91">
        <v>45301</v>
      </c>
      <c r="K3159" s="92"/>
      <c r="L3159" s="134"/>
    </row>
    <row r="3160" spans="1:12" ht="15.75" customHeight="1">
      <c r="A3160" s="75">
        <v>999999</v>
      </c>
      <c r="B3160" s="94" t="s">
        <v>10957</v>
      </c>
      <c r="C3160" s="95" t="s">
        <v>9398</v>
      </c>
      <c r="D3160" s="96" t="s">
        <v>9394</v>
      </c>
      <c r="E3160" s="97"/>
      <c r="F3160" s="97"/>
      <c r="G3160" s="98" t="s">
        <v>9395</v>
      </c>
      <c r="H3160" s="98" t="s">
        <v>3109</v>
      </c>
      <c r="I3160" s="103">
        <v>8800002752024</v>
      </c>
      <c r="J3160" s="100">
        <v>45301</v>
      </c>
      <c r="K3160" s="82"/>
      <c r="L3160" s="135"/>
    </row>
    <row r="3161" spans="1:12" ht="15.75" customHeight="1">
      <c r="A3161" s="84">
        <v>999999</v>
      </c>
      <c r="B3161" s="85" t="s">
        <v>10957</v>
      </c>
      <c r="C3161" s="86" t="s">
        <v>9399</v>
      </c>
      <c r="D3161" s="87" t="s">
        <v>9394</v>
      </c>
      <c r="E3161" s="88"/>
      <c r="F3161" s="88"/>
      <c r="G3161" s="89" t="s">
        <v>9395</v>
      </c>
      <c r="H3161" s="89" t="s">
        <v>3109</v>
      </c>
      <c r="I3161" s="90">
        <v>8800002762024</v>
      </c>
      <c r="J3161" s="91">
        <v>45301</v>
      </c>
      <c r="K3161" s="92"/>
      <c r="L3161" s="134"/>
    </row>
    <row r="3162" spans="1:12" ht="15.75" customHeight="1">
      <c r="A3162" s="75">
        <v>999999</v>
      </c>
      <c r="B3162" s="94" t="s">
        <v>10957</v>
      </c>
      <c r="C3162" s="95" t="s">
        <v>9400</v>
      </c>
      <c r="D3162" s="96" t="s">
        <v>9394</v>
      </c>
      <c r="E3162" s="97"/>
      <c r="F3162" s="97"/>
      <c r="G3162" s="98" t="s">
        <v>9395</v>
      </c>
      <c r="H3162" s="98" t="s">
        <v>3109</v>
      </c>
      <c r="I3162" s="103">
        <v>8800002772024</v>
      </c>
      <c r="J3162" s="100">
        <v>45301</v>
      </c>
      <c r="K3162" s="82"/>
      <c r="L3162" s="135"/>
    </row>
    <row r="3163" spans="1:12" ht="15.75" customHeight="1">
      <c r="A3163" s="84">
        <v>999999</v>
      </c>
      <c r="B3163" s="85" t="s">
        <v>10957</v>
      </c>
      <c r="C3163" s="86" t="s">
        <v>9401</v>
      </c>
      <c r="D3163" s="87" t="s">
        <v>9394</v>
      </c>
      <c r="E3163" s="88"/>
      <c r="F3163" s="88"/>
      <c r="G3163" s="89" t="s">
        <v>9395</v>
      </c>
      <c r="H3163" s="89" t="s">
        <v>3109</v>
      </c>
      <c r="I3163" s="90">
        <v>8800002802024</v>
      </c>
      <c r="J3163" s="91">
        <v>45301</v>
      </c>
      <c r="K3163" s="92"/>
      <c r="L3163" s="134"/>
    </row>
    <row r="3164" spans="1:12" ht="15.75" customHeight="1">
      <c r="A3164" s="75">
        <v>999999</v>
      </c>
      <c r="B3164" s="94" t="s">
        <v>10957</v>
      </c>
      <c r="C3164" s="95" t="s">
        <v>9402</v>
      </c>
      <c r="D3164" s="96" t="s">
        <v>9394</v>
      </c>
      <c r="E3164" s="97"/>
      <c r="F3164" s="97"/>
      <c r="G3164" s="98" t="s">
        <v>9395</v>
      </c>
      <c r="H3164" s="98" t="s">
        <v>3109</v>
      </c>
      <c r="I3164" s="103">
        <v>8800002822024</v>
      </c>
      <c r="J3164" s="100">
        <v>45301</v>
      </c>
      <c r="K3164" s="82"/>
      <c r="L3164" s="135"/>
    </row>
    <row r="3165" spans="1:12" ht="15.75" customHeight="1">
      <c r="A3165" s="84">
        <v>999999</v>
      </c>
      <c r="B3165" s="85" t="s">
        <v>10957</v>
      </c>
      <c r="C3165" s="86" t="s">
        <v>9403</v>
      </c>
      <c r="D3165" s="87" t="s">
        <v>9394</v>
      </c>
      <c r="E3165" s="88"/>
      <c r="F3165" s="88"/>
      <c r="G3165" s="89" t="s">
        <v>9395</v>
      </c>
      <c r="H3165" s="89" t="s">
        <v>3109</v>
      </c>
      <c r="I3165" s="90">
        <v>8800002532024</v>
      </c>
      <c r="J3165" s="91">
        <v>45301</v>
      </c>
      <c r="K3165" s="92"/>
      <c r="L3165" s="134"/>
    </row>
    <row r="3166" spans="1:12" ht="15.75" customHeight="1">
      <c r="A3166" s="75">
        <v>999999</v>
      </c>
      <c r="B3166" s="94" t="s">
        <v>10957</v>
      </c>
      <c r="C3166" s="95" t="s">
        <v>9404</v>
      </c>
      <c r="D3166" s="96" t="s">
        <v>9394</v>
      </c>
      <c r="E3166" s="97"/>
      <c r="F3166" s="97"/>
      <c r="G3166" s="98" t="s">
        <v>9395</v>
      </c>
      <c r="H3166" s="98" t="s">
        <v>3109</v>
      </c>
      <c r="I3166" s="103">
        <v>8800002542024</v>
      </c>
      <c r="J3166" s="100">
        <v>45301</v>
      </c>
      <c r="K3166" s="82"/>
      <c r="L3166" s="135"/>
    </row>
    <row r="3167" spans="1:12" ht="15.75" customHeight="1">
      <c r="A3167" s="84">
        <v>999999</v>
      </c>
      <c r="B3167" s="85" t="s">
        <v>10957</v>
      </c>
      <c r="C3167" s="86" t="s">
        <v>9405</v>
      </c>
      <c r="D3167" s="87" t="s">
        <v>9394</v>
      </c>
      <c r="E3167" s="88"/>
      <c r="F3167" s="88"/>
      <c r="G3167" s="89" t="s">
        <v>9395</v>
      </c>
      <c r="H3167" s="89" t="s">
        <v>3109</v>
      </c>
      <c r="I3167" s="90">
        <v>8800002562024</v>
      </c>
      <c r="J3167" s="91">
        <v>45301</v>
      </c>
      <c r="K3167" s="92"/>
      <c r="L3167" s="134"/>
    </row>
    <row r="3168" spans="1:12" ht="15.75" customHeight="1">
      <c r="A3168" s="75">
        <v>999999</v>
      </c>
      <c r="B3168" s="94" t="s">
        <v>10957</v>
      </c>
      <c r="C3168" s="95" t="s">
        <v>9406</v>
      </c>
      <c r="D3168" s="96" t="s">
        <v>9394</v>
      </c>
      <c r="E3168" s="97"/>
      <c r="F3168" s="97"/>
      <c r="G3168" s="98" t="s">
        <v>9395</v>
      </c>
      <c r="H3168" s="98" t="s">
        <v>3109</v>
      </c>
      <c r="I3168" s="103">
        <v>8800002572024</v>
      </c>
      <c r="J3168" s="100">
        <v>45301</v>
      </c>
      <c r="K3168" s="82"/>
      <c r="L3168" s="135"/>
    </row>
    <row r="3169" spans="1:12" ht="15.75" customHeight="1">
      <c r="A3169" s="84">
        <v>999999</v>
      </c>
      <c r="B3169" s="85" t="s">
        <v>10957</v>
      </c>
      <c r="C3169" s="86" t="s">
        <v>9407</v>
      </c>
      <c r="D3169" s="87" t="s">
        <v>9394</v>
      </c>
      <c r="E3169" s="88"/>
      <c r="F3169" s="88"/>
      <c r="G3169" s="89" t="s">
        <v>9395</v>
      </c>
      <c r="H3169" s="89" t="s">
        <v>3109</v>
      </c>
      <c r="I3169" s="90">
        <v>8800002582024</v>
      </c>
      <c r="J3169" s="91">
        <v>45301</v>
      </c>
      <c r="K3169" s="92"/>
      <c r="L3169" s="134"/>
    </row>
    <row r="3170" spans="1:12" ht="15.75" customHeight="1">
      <c r="A3170" s="75">
        <v>999999</v>
      </c>
      <c r="B3170" s="94" t="s">
        <v>10957</v>
      </c>
      <c r="C3170" s="95" t="s">
        <v>9408</v>
      </c>
      <c r="D3170" s="96" t="s">
        <v>9394</v>
      </c>
      <c r="E3170" s="97"/>
      <c r="F3170" s="97"/>
      <c r="G3170" s="98" t="s">
        <v>9395</v>
      </c>
      <c r="H3170" s="98" t="s">
        <v>3109</v>
      </c>
      <c r="I3170" s="103">
        <v>8800002592024</v>
      </c>
      <c r="J3170" s="100">
        <v>45301</v>
      </c>
      <c r="K3170" s="82"/>
      <c r="L3170" s="135"/>
    </row>
    <row r="3171" spans="1:12" ht="15.75" customHeight="1">
      <c r="A3171" s="84">
        <v>999999</v>
      </c>
      <c r="B3171" s="85" t="s">
        <v>10957</v>
      </c>
      <c r="C3171" s="86" t="s">
        <v>9409</v>
      </c>
      <c r="D3171" s="87" t="s">
        <v>9394</v>
      </c>
      <c r="E3171" s="88"/>
      <c r="F3171" s="88"/>
      <c r="G3171" s="89" t="s">
        <v>9395</v>
      </c>
      <c r="H3171" s="89" t="s">
        <v>3109</v>
      </c>
      <c r="I3171" s="90">
        <v>8800002602024</v>
      </c>
      <c r="J3171" s="91">
        <v>45301</v>
      </c>
      <c r="K3171" s="92"/>
      <c r="L3171" s="134"/>
    </row>
    <row r="3172" spans="1:12" ht="15.75" customHeight="1">
      <c r="A3172" s="75">
        <v>999999</v>
      </c>
      <c r="B3172" s="94" t="s">
        <v>10957</v>
      </c>
      <c r="C3172" s="95" t="s">
        <v>9410</v>
      </c>
      <c r="D3172" s="96" t="s">
        <v>9394</v>
      </c>
      <c r="E3172" s="97"/>
      <c r="F3172" s="97"/>
      <c r="G3172" s="98" t="s">
        <v>9395</v>
      </c>
      <c r="H3172" s="98" t="s">
        <v>3109</v>
      </c>
      <c r="I3172" s="103">
        <v>8800002612024</v>
      </c>
      <c r="J3172" s="100">
        <v>45301</v>
      </c>
      <c r="K3172" s="82"/>
      <c r="L3172" s="135"/>
    </row>
    <row r="3173" spans="1:12" ht="15.75" customHeight="1">
      <c r="A3173" s="84">
        <v>999999</v>
      </c>
      <c r="B3173" s="85" t="s">
        <v>10957</v>
      </c>
      <c r="C3173" s="86" t="s">
        <v>9411</v>
      </c>
      <c r="D3173" s="87" t="s">
        <v>9394</v>
      </c>
      <c r="E3173" s="88"/>
      <c r="F3173" s="88"/>
      <c r="G3173" s="89" t="s">
        <v>9395</v>
      </c>
      <c r="H3173" s="89" t="s">
        <v>3109</v>
      </c>
      <c r="I3173" s="90">
        <v>8800002632024</v>
      </c>
      <c r="J3173" s="91">
        <v>45301</v>
      </c>
      <c r="K3173" s="92"/>
      <c r="L3173" s="134"/>
    </row>
    <row r="3174" spans="1:12" ht="15.75" customHeight="1">
      <c r="A3174" s="75">
        <v>999999</v>
      </c>
      <c r="B3174" s="94" t="s">
        <v>10957</v>
      </c>
      <c r="C3174" s="95" t="s">
        <v>9412</v>
      </c>
      <c r="D3174" s="96" t="s">
        <v>9394</v>
      </c>
      <c r="E3174" s="97"/>
      <c r="F3174" s="97"/>
      <c r="G3174" s="98" t="s">
        <v>9395</v>
      </c>
      <c r="H3174" s="98" t="s">
        <v>3109</v>
      </c>
      <c r="I3174" s="103">
        <v>8800002642024</v>
      </c>
      <c r="J3174" s="100">
        <v>45301</v>
      </c>
      <c r="K3174" s="82"/>
      <c r="L3174" s="135"/>
    </row>
    <row r="3175" spans="1:12" ht="15.75" customHeight="1">
      <c r="A3175" s="84">
        <v>999999</v>
      </c>
      <c r="B3175" s="85" t="s">
        <v>10957</v>
      </c>
      <c r="C3175" s="86" t="s">
        <v>9413</v>
      </c>
      <c r="D3175" s="87" t="s">
        <v>9394</v>
      </c>
      <c r="E3175" s="88"/>
      <c r="F3175" s="88"/>
      <c r="G3175" s="89" t="s">
        <v>9395</v>
      </c>
      <c r="H3175" s="89" t="s">
        <v>3109</v>
      </c>
      <c r="I3175" s="90">
        <v>8800002682024</v>
      </c>
      <c r="J3175" s="91">
        <v>45301</v>
      </c>
      <c r="K3175" s="92"/>
      <c r="L3175" s="134"/>
    </row>
    <row r="3176" spans="1:12" ht="15.75" customHeight="1">
      <c r="A3176" s="75">
        <v>999999</v>
      </c>
      <c r="B3176" s="94" t="s">
        <v>10957</v>
      </c>
      <c r="C3176" s="95" t="s">
        <v>9472</v>
      </c>
      <c r="D3176" s="96" t="s">
        <v>9394</v>
      </c>
      <c r="E3176" s="97"/>
      <c r="F3176" s="97"/>
      <c r="G3176" s="98" t="s">
        <v>9395</v>
      </c>
      <c r="H3176" s="98" t="s">
        <v>3109</v>
      </c>
      <c r="I3176" s="103">
        <v>8800003602024</v>
      </c>
      <c r="J3176" s="100">
        <v>45303</v>
      </c>
      <c r="K3176" s="82"/>
      <c r="L3176" s="135"/>
    </row>
    <row r="3177" spans="1:12" ht="15.75" customHeight="1">
      <c r="A3177" s="84">
        <v>999999</v>
      </c>
      <c r="B3177" s="85" t="s">
        <v>10957</v>
      </c>
      <c r="C3177" s="86" t="s">
        <v>9473</v>
      </c>
      <c r="D3177" s="87" t="s">
        <v>9394</v>
      </c>
      <c r="E3177" s="88"/>
      <c r="F3177" s="88"/>
      <c r="G3177" s="89" t="s">
        <v>9395</v>
      </c>
      <c r="H3177" s="89" t="s">
        <v>3109</v>
      </c>
      <c r="I3177" s="90">
        <v>8800003612024</v>
      </c>
      <c r="J3177" s="91">
        <v>45303</v>
      </c>
      <c r="K3177" s="92"/>
      <c r="L3177" s="134"/>
    </row>
    <row r="3178" spans="1:12" ht="15.75" customHeight="1">
      <c r="A3178" s="75">
        <v>999999</v>
      </c>
      <c r="B3178" s="94" t="s">
        <v>10957</v>
      </c>
      <c r="C3178" s="95" t="s">
        <v>9455</v>
      </c>
      <c r="D3178" s="96" t="s">
        <v>9394</v>
      </c>
      <c r="E3178" s="97"/>
      <c r="F3178" s="97"/>
      <c r="G3178" s="98" t="s">
        <v>9395</v>
      </c>
      <c r="H3178" s="98" t="s">
        <v>3109</v>
      </c>
      <c r="I3178" s="103">
        <v>8800003322024</v>
      </c>
      <c r="J3178" s="100">
        <v>45302</v>
      </c>
      <c r="K3178" s="82"/>
      <c r="L3178" s="135"/>
    </row>
    <row r="3179" spans="1:12" ht="15.75" customHeight="1">
      <c r="A3179" s="84">
        <v>999999</v>
      </c>
      <c r="B3179" s="85" t="s">
        <v>10957</v>
      </c>
      <c r="C3179" s="86" t="s">
        <v>9456</v>
      </c>
      <c r="D3179" s="87" t="s">
        <v>9394</v>
      </c>
      <c r="E3179" s="88"/>
      <c r="F3179" s="88"/>
      <c r="G3179" s="89" t="s">
        <v>9395</v>
      </c>
      <c r="H3179" s="89" t="s">
        <v>3109</v>
      </c>
      <c r="I3179" s="90">
        <v>8800003122024</v>
      </c>
      <c r="J3179" s="91">
        <v>45302</v>
      </c>
      <c r="K3179" s="92"/>
      <c r="L3179" s="134"/>
    </row>
    <row r="3180" spans="1:12" ht="15.75" customHeight="1">
      <c r="A3180" s="75">
        <v>999999</v>
      </c>
      <c r="B3180" s="94" t="s">
        <v>10957</v>
      </c>
      <c r="C3180" s="95" t="s">
        <v>9457</v>
      </c>
      <c r="D3180" s="96" t="s">
        <v>9394</v>
      </c>
      <c r="E3180" s="97"/>
      <c r="F3180" s="97"/>
      <c r="G3180" s="98" t="s">
        <v>9395</v>
      </c>
      <c r="H3180" s="98" t="s">
        <v>3109</v>
      </c>
      <c r="I3180" s="103">
        <v>8800003132024</v>
      </c>
      <c r="J3180" s="100">
        <v>45302</v>
      </c>
      <c r="K3180" s="82"/>
      <c r="L3180" s="135"/>
    </row>
    <row r="3181" spans="1:12" ht="15.75" customHeight="1">
      <c r="A3181" s="84">
        <v>999999</v>
      </c>
      <c r="B3181" s="85" t="s">
        <v>10957</v>
      </c>
      <c r="C3181" s="86" t="s">
        <v>9416</v>
      </c>
      <c r="D3181" s="87" t="s">
        <v>9394</v>
      </c>
      <c r="E3181" s="88"/>
      <c r="F3181" s="88"/>
      <c r="G3181" s="89" t="s">
        <v>9395</v>
      </c>
      <c r="H3181" s="89" t="s">
        <v>3109</v>
      </c>
      <c r="I3181" s="90">
        <v>8800002902024</v>
      </c>
      <c r="J3181" s="91">
        <v>45301</v>
      </c>
      <c r="K3181" s="92"/>
      <c r="L3181" s="134"/>
    </row>
    <row r="3182" spans="1:12" ht="15.75" customHeight="1">
      <c r="A3182" s="75">
        <v>999999</v>
      </c>
      <c r="B3182" s="94" t="s">
        <v>10957</v>
      </c>
      <c r="C3182" s="95" t="s">
        <v>9418</v>
      </c>
      <c r="D3182" s="96" t="s">
        <v>9394</v>
      </c>
      <c r="E3182" s="97"/>
      <c r="F3182" s="97"/>
      <c r="G3182" s="98" t="s">
        <v>9395</v>
      </c>
      <c r="H3182" s="98" t="s">
        <v>3109</v>
      </c>
      <c r="I3182" s="103">
        <v>8800002922024</v>
      </c>
      <c r="J3182" s="100">
        <v>45301</v>
      </c>
      <c r="K3182" s="82"/>
      <c r="L3182" s="135"/>
    </row>
    <row r="3183" spans="1:12" ht="15.75" customHeight="1">
      <c r="A3183" s="84">
        <v>999999</v>
      </c>
      <c r="B3183" s="85" t="s">
        <v>10957</v>
      </c>
      <c r="C3183" s="86" t="s">
        <v>9419</v>
      </c>
      <c r="D3183" s="87" t="s">
        <v>9394</v>
      </c>
      <c r="E3183" s="88"/>
      <c r="F3183" s="88"/>
      <c r="G3183" s="89" t="s">
        <v>9395</v>
      </c>
      <c r="H3183" s="89" t="s">
        <v>3109</v>
      </c>
      <c r="I3183" s="90">
        <v>8800002952024</v>
      </c>
      <c r="J3183" s="91">
        <v>45301</v>
      </c>
      <c r="K3183" s="92"/>
      <c r="L3183" s="134"/>
    </row>
    <row r="3184" spans="1:12" ht="15.75" customHeight="1">
      <c r="A3184" s="75">
        <v>999999</v>
      </c>
      <c r="B3184" s="94" t="s">
        <v>10957</v>
      </c>
      <c r="C3184" s="95" t="s">
        <v>9420</v>
      </c>
      <c r="D3184" s="96" t="s">
        <v>9394</v>
      </c>
      <c r="E3184" s="97"/>
      <c r="F3184" s="97"/>
      <c r="G3184" s="98" t="s">
        <v>9395</v>
      </c>
      <c r="H3184" s="98" t="s">
        <v>3109</v>
      </c>
      <c r="I3184" s="103">
        <v>8800002962024</v>
      </c>
      <c r="J3184" s="100">
        <v>45301</v>
      </c>
      <c r="K3184" s="82"/>
      <c r="L3184" s="135"/>
    </row>
    <row r="3185" spans="1:12" ht="15.75" customHeight="1">
      <c r="A3185" s="84">
        <v>999999</v>
      </c>
      <c r="B3185" s="85" t="s">
        <v>10957</v>
      </c>
      <c r="C3185" s="86" t="s">
        <v>9421</v>
      </c>
      <c r="D3185" s="87" t="s">
        <v>9394</v>
      </c>
      <c r="E3185" s="88"/>
      <c r="F3185" s="88"/>
      <c r="G3185" s="89" t="s">
        <v>9395</v>
      </c>
      <c r="H3185" s="89" t="s">
        <v>3109</v>
      </c>
      <c r="I3185" s="90">
        <v>8800002972024</v>
      </c>
      <c r="J3185" s="91">
        <v>45301</v>
      </c>
      <c r="K3185" s="92"/>
      <c r="L3185" s="134"/>
    </row>
    <row r="3186" spans="1:12" ht="15.75" customHeight="1">
      <c r="A3186" s="75">
        <v>999999</v>
      </c>
      <c r="B3186" s="94" t="s">
        <v>10957</v>
      </c>
      <c r="C3186" s="95" t="s">
        <v>9422</v>
      </c>
      <c r="D3186" s="96" t="s">
        <v>9394</v>
      </c>
      <c r="E3186" s="97"/>
      <c r="F3186" s="97"/>
      <c r="G3186" s="98" t="s">
        <v>9395</v>
      </c>
      <c r="H3186" s="98" t="s">
        <v>3109</v>
      </c>
      <c r="I3186" s="103">
        <v>8800002982024</v>
      </c>
      <c r="J3186" s="100">
        <v>45301</v>
      </c>
      <c r="K3186" s="82"/>
      <c r="L3186" s="135"/>
    </row>
    <row r="3187" spans="1:12" ht="15.75" customHeight="1">
      <c r="A3187" s="84">
        <v>999999</v>
      </c>
      <c r="B3187" s="85" t="s">
        <v>10957</v>
      </c>
      <c r="C3187" s="86" t="s">
        <v>9415</v>
      </c>
      <c r="D3187" s="87" t="s">
        <v>9394</v>
      </c>
      <c r="E3187" s="88"/>
      <c r="F3187" s="88"/>
      <c r="G3187" s="89" t="s">
        <v>9395</v>
      </c>
      <c r="H3187" s="89" t="s">
        <v>3109</v>
      </c>
      <c r="I3187" s="90">
        <v>8800002892024</v>
      </c>
      <c r="J3187" s="91">
        <v>45301</v>
      </c>
      <c r="K3187" s="92"/>
      <c r="L3187" s="134"/>
    </row>
    <row r="3188" spans="1:12" ht="15.75" customHeight="1">
      <c r="A3188" s="75">
        <v>999999</v>
      </c>
      <c r="B3188" s="94" t="s">
        <v>10957</v>
      </c>
      <c r="C3188" s="95" t="s">
        <v>9474</v>
      </c>
      <c r="D3188" s="96" t="s">
        <v>9394</v>
      </c>
      <c r="E3188" s="97"/>
      <c r="F3188" s="97"/>
      <c r="G3188" s="98" t="s">
        <v>9395</v>
      </c>
      <c r="H3188" s="98" t="s">
        <v>3109</v>
      </c>
      <c r="I3188" s="103">
        <v>8800003592024</v>
      </c>
      <c r="J3188" s="100">
        <v>45303</v>
      </c>
      <c r="K3188" s="82"/>
      <c r="L3188" s="135"/>
    </row>
    <row r="3189" spans="1:12" ht="15.75" customHeight="1">
      <c r="A3189" s="84">
        <v>999999</v>
      </c>
      <c r="B3189" s="85" t="s">
        <v>10957</v>
      </c>
      <c r="C3189" s="86" t="s">
        <v>9417</v>
      </c>
      <c r="D3189" s="87" t="s">
        <v>9394</v>
      </c>
      <c r="E3189" s="88"/>
      <c r="F3189" s="88"/>
      <c r="G3189" s="89" t="s">
        <v>9395</v>
      </c>
      <c r="H3189" s="89" t="s">
        <v>3109</v>
      </c>
      <c r="I3189" s="90">
        <v>8800002912024</v>
      </c>
      <c r="J3189" s="91">
        <v>45301</v>
      </c>
      <c r="K3189" s="92"/>
      <c r="L3189" s="134"/>
    </row>
    <row r="3190" spans="1:12" ht="15.75" customHeight="1">
      <c r="A3190" s="75">
        <v>999999</v>
      </c>
      <c r="B3190" s="94" t="s">
        <v>10957</v>
      </c>
      <c r="C3190" s="95" t="s">
        <v>9414</v>
      </c>
      <c r="D3190" s="96" t="s">
        <v>9394</v>
      </c>
      <c r="E3190" s="97"/>
      <c r="F3190" s="97"/>
      <c r="G3190" s="98" t="s">
        <v>9395</v>
      </c>
      <c r="H3190" s="98" t="s">
        <v>3109</v>
      </c>
      <c r="I3190" s="103">
        <v>8800002652024</v>
      </c>
      <c r="J3190" s="100">
        <v>45301</v>
      </c>
      <c r="K3190" s="82"/>
      <c r="L3190" s="135"/>
    </row>
    <row r="3191" spans="1:12" ht="15.75" customHeight="1">
      <c r="A3191" s="84">
        <v>999999</v>
      </c>
      <c r="B3191" s="85" t="s">
        <v>10957</v>
      </c>
      <c r="C3191" s="86" t="s">
        <v>9597</v>
      </c>
      <c r="D3191" s="87" t="s">
        <v>9554</v>
      </c>
      <c r="E3191" s="88"/>
      <c r="F3191" s="88"/>
      <c r="G3191" s="89" t="s">
        <v>3582</v>
      </c>
      <c r="H3191" s="89" t="s">
        <v>3583</v>
      </c>
      <c r="I3191" s="90">
        <v>8800005092024</v>
      </c>
      <c r="J3191" s="91">
        <v>45309</v>
      </c>
      <c r="K3191" s="92"/>
      <c r="L3191" s="134"/>
    </row>
    <row r="3192" spans="1:12" ht="15.75" customHeight="1">
      <c r="A3192" s="75">
        <v>999999</v>
      </c>
      <c r="B3192" s="94" t="s">
        <v>10957</v>
      </c>
      <c r="C3192" s="95" t="s">
        <v>9523</v>
      </c>
      <c r="D3192" s="96" t="s">
        <v>5191</v>
      </c>
      <c r="E3192" s="97"/>
      <c r="F3192" s="97"/>
      <c r="G3192" s="98" t="s">
        <v>5192</v>
      </c>
      <c r="H3192" s="98" t="s">
        <v>3109</v>
      </c>
      <c r="I3192" s="103">
        <v>8800004202024</v>
      </c>
      <c r="J3192" s="100">
        <v>45307</v>
      </c>
      <c r="K3192" s="82"/>
      <c r="L3192" s="135"/>
    </row>
    <row r="3193" spans="1:12" ht="15.75" customHeight="1">
      <c r="A3193" s="84">
        <v>999999</v>
      </c>
      <c r="B3193" s="85" t="s">
        <v>10957</v>
      </c>
      <c r="C3193" s="86" t="s">
        <v>9553</v>
      </c>
      <c r="D3193" s="87" t="s">
        <v>9554</v>
      </c>
      <c r="E3193" s="88"/>
      <c r="F3193" s="88"/>
      <c r="G3193" s="89" t="s">
        <v>3582</v>
      </c>
      <c r="H3193" s="89" t="s">
        <v>3583</v>
      </c>
      <c r="I3193" s="90">
        <v>8800004632024</v>
      </c>
      <c r="J3193" s="91">
        <v>45308</v>
      </c>
      <c r="K3193" s="92"/>
      <c r="L3193" s="134"/>
    </row>
    <row r="3194" spans="1:12" ht="15.75" customHeight="1">
      <c r="A3194" s="75">
        <v>999999</v>
      </c>
      <c r="B3194" s="94" t="s">
        <v>10957</v>
      </c>
      <c r="C3194" s="95" t="s">
        <v>9423</v>
      </c>
      <c r="D3194" s="96" t="s">
        <v>9394</v>
      </c>
      <c r="E3194" s="97"/>
      <c r="F3194" s="97"/>
      <c r="G3194" s="98" t="s">
        <v>9395</v>
      </c>
      <c r="H3194" s="98" t="s">
        <v>3109</v>
      </c>
      <c r="I3194" s="103">
        <v>8800002692024</v>
      </c>
      <c r="J3194" s="100">
        <v>45301</v>
      </c>
      <c r="K3194" s="82"/>
      <c r="L3194" s="135"/>
    </row>
    <row r="3195" spans="1:12" ht="15.75" customHeight="1">
      <c r="A3195" s="84">
        <v>999999</v>
      </c>
      <c r="B3195" s="85" t="s">
        <v>10957</v>
      </c>
      <c r="C3195" s="86" t="s">
        <v>9424</v>
      </c>
      <c r="D3195" s="87" t="s">
        <v>9394</v>
      </c>
      <c r="E3195" s="88"/>
      <c r="F3195" s="88"/>
      <c r="G3195" s="89" t="s">
        <v>9395</v>
      </c>
      <c r="H3195" s="89" t="s">
        <v>3109</v>
      </c>
      <c r="I3195" s="90">
        <v>8800002702024</v>
      </c>
      <c r="J3195" s="91">
        <v>45301</v>
      </c>
      <c r="K3195" s="92"/>
      <c r="L3195" s="134"/>
    </row>
    <row r="3196" spans="1:12" ht="15.75" customHeight="1">
      <c r="A3196" s="75">
        <v>999999</v>
      </c>
      <c r="B3196" s="94" t="s">
        <v>10964</v>
      </c>
      <c r="C3196" s="95" t="s">
        <v>3526</v>
      </c>
      <c r="D3196" s="96" t="s">
        <v>3527</v>
      </c>
      <c r="E3196" s="97"/>
      <c r="F3196" s="97"/>
      <c r="G3196" s="98" t="s">
        <v>3528</v>
      </c>
      <c r="H3196" s="98" t="s">
        <v>3502</v>
      </c>
      <c r="I3196" s="103">
        <v>8800011972023</v>
      </c>
      <c r="J3196" s="100">
        <v>45126</v>
      </c>
      <c r="K3196" s="82"/>
      <c r="L3196" s="135"/>
    </row>
    <row r="3197" spans="1:12" ht="15.75" customHeight="1">
      <c r="A3197" s="84">
        <v>999999</v>
      </c>
      <c r="B3197" s="85" t="s">
        <v>10957</v>
      </c>
      <c r="C3197" s="86" t="s">
        <v>4560</v>
      </c>
      <c r="D3197" s="87" t="s">
        <v>4561</v>
      </c>
      <c r="E3197" s="88"/>
      <c r="F3197" s="88"/>
      <c r="G3197" s="89" t="s">
        <v>2418</v>
      </c>
      <c r="H3197" s="89" t="s">
        <v>4557</v>
      </c>
      <c r="I3197" s="90">
        <v>8800019072023</v>
      </c>
      <c r="J3197" s="91">
        <v>45140</v>
      </c>
      <c r="K3197" s="92"/>
      <c r="L3197" s="134"/>
    </row>
    <row r="3198" spans="1:12" ht="15.75" customHeight="1">
      <c r="A3198" s="75">
        <v>999999</v>
      </c>
      <c r="B3198" s="94" t="s">
        <v>4567</v>
      </c>
      <c r="C3198" s="95" t="s">
        <v>9458</v>
      </c>
      <c r="D3198" s="96" t="s">
        <v>4469</v>
      </c>
      <c r="E3198" s="97"/>
      <c r="F3198" s="97"/>
      <c r="G3198" s="98" t="s">
        <v>8735</v>
      </c>
      <c r="H3198" s="98" t="s">
        <v>4471</v>
      </c>
      <c r="I3198" s="103">
        <v>8800003142024</v>
      </c>
      <c r="J3198" s="100">
        <v>45302</v>
      </c>
      <c r="K3198" s="82"/>
      <c r="L3198" s="135"/>
    </row>
    <row r="3199" spans="1:12" ht="15.75" customHeight="1">
      <c r="A3199" s="84">
        <v>999999</v>
      </c>
      <c r="B3199" s="85" t="s">
        <v>4567</v>
      </c>
      <c r="C3199" s="86" t="s">
        <v>9598</v>
      </c>
      <c r="D3199" s="87" t="s">
        <v>9599</v>
      </c>
      <c r="E3199" s="88"/>
      <c r="F3199" s="88"/>
      <c r="G3199" s="89" t="s">
        <v>9600</v>
      </c>
      <c r="H3199" s="89" t="s">
        <v>3300</v>
      </c>
      <c r="I3199" s="90">
        <v>8800005082024</v>
      </c>
      <c r="J3199" s="91">
        <v>45309</v>
      </c>
      <c r="K3199" s="92"/>
      <c r="L3199" s="134"/>
    </row>
    <row r="3200" spans="1:12" ht="15.75" customHeight="1">
      <c r="A3200" s="75">
        <v>999999</v>
      </c>
      <c r="B3200" s="94" t="s">
        <v>4567</v>
      </c>
      <c r="C3200" s="95" t="s">
        <v>9601</v>
      </c>
      <c r="D3200" s="96" t="s">
        <v>9602</v>
      </c>
      <c r="E3200" s="97"/>
      <c r="F3200" s="97"/>
      <c r="G3200" s="98" t="s">
        <v>9603</v>
      </c>
      <c r="H3200" s="98" t="s">
        <v>3480</v>
      </c>
      <c r="I3200" s="103">
        <v>8800004902024</v>
      </c>
      <c r="J3200" s="100">
        <v>45309</v>
      </c>
      <c r="K3200" s="82"/>
      <c r="L3200" s="135"/>
    </row>
    <row r="3201" spans="1:12" ht="15.75" customHeight="1">
      <c r="A3201" s="84">
        <v>999999</v>
      </c>
      <c r="B3201" s="85" t="s">
        <v>4567</v>
      </c>
      <c r="C3201" s="86" t="s">
        <v>9604</v>
      </c>
      <c r="D3201" s="87" t="s">
        <v>9605</v>
      </c>
      <c r="E3201" s="88"/>
      <c r="F3201" s="88"/>
      <c r="G3201" s="89" t="s">
        <v>9606</v>
      </c>
      <c r="H3201" s="89" t="s">
        <v>3480</v>
      </c>
      <c r="I3201" s="90">
        <v>8800004912024</v>
      </c>
      <c r="J3201" s="91">
        <v>45309</v>
      </c>
      <c r="K3201" s="92"/>
      <c r="L3201" s="134"/>
    </row>
    <row r="3202" spans="1:12" ht="15.75" customHeight="1">
      <c r="A3202" s="75">
        <v>999999</v>
      </c>
      <c r="B3202" s="94" t="s">
        <v>4567</v>
      </c>
      <c r="C3202" s="95" t="s">
        <v>9555</v>
      </c>
      <c r="D3202" s="96" t="s">
        <v>9556</v>
      </c>
      <c r="E3202" s="97"/>
      <c r="F3202" s="97"/>
      <c r="G3202" s="98" t="s">
        <v>9557</v>
      </c>
      <c r="H3202" s="98" t="s">
        <v>3480</v>
      </c>
      <c r="I3202" s="103">
        <v>8800004692024</v>
      </c>
      <c r="J3202" s="100">
        <v>45308</v>
      </c>
      <c r="K3202" s="82"/>
      <c r="L3202" s="135"/>
    </row>
    <row r="3203" spans="1:12" ht="15.75" customHeight="1">
      <c r="A3203" s="84">
        <v>999999</v>
      </c>
      <c r="B3203" s="85" t="s">
        <v>4567</v>
      </c>
      <c r="C3203" s="86" t="s">
        <v>9558</v>
      </c>
      <c r="D3203" s="87" t="s">
        <v>9556</v>
      </c>
      <c r="E3203" s="88"/>
      <c r="F3203" s="88"/>
      <c r="G3203" s="89" t="s">
        <v>9559</v>
      </c>
      <c r="H3203" s="89" t="s">
        <v>3480</v>
      </c>
      <c r="I3203" s="90">
        <v>8800004712024</v>
      </c>
      <c r="J3203" s="91">
        <v>45308</v>
      </c>
      <c r="K3203" s="92"/>
      <c r="L3203" s="134"/>
    </row>
    <row r="3204" spans="1:12" ht="15.75" customHeight="1">
      <c r="A3204" s="75">
        <v>999999</v>
      </c>
      <c r="B3204" s="94" t="s">
        <v>4567</v>
      </c>
      <c r="C3204" s="95" t="s">
        <v>9618</v>
      </c>
      <c r="D3204" s="96" t="s">
        <v>9605</v>
      </c>
      <c r="E3204" s="97"/>
      <c r="F3204" s="97"/>
      <c r="G3204" s="98" t="s">
        <v>9619</v>
      </c>
      <c r="H3204" s="98" t="s">
        <v>3480</v>
      </c>
      <c r="I3204" s="103">
        <v>8800005302024</v>
      </c>
      <c r="J3204" s="100">
        <v>45310</v>
      </c>
      <c r="K3204" s="82"/>
      <c r="L3204" s="135"/>
    </row>
    <row r="3205" spans="1:12" ht="15.75" customHeight="1">
      <c r="A3205" s="84">
        <v>999999</v>
      </c>
      <c r="B3205" s="85" t="s">
        <v>10959</v>
      </c>
      <c r="C3205" s="86" t="s">
        <v>9475</v>
      </c>
      <c r="D3205" s="87" t="s">
        <v>9476</v>
      </c>
      <c r="E3205" s="88"/>
      <c r="F3205" s="88"/>
      <c r="G3205" s="89" t="s">
        <v>3886</v>
      </c>
      <c r="H3205" s="89" t="s">
        <v>3088</v>
      </c>
      <c r="I3205" s="90">
        <v>8800003502024</v>
      </c>
      <c r="J3205" s="91">
        <v>45303</v>
      </c>
      <c r="K3205" s="92"/>
      <c r="L3205" s="134"/>
    </row>
    <row r="3206" spans="1:12" ht="15.75" customHeight="1">
      <c r="A3206" s="75">
        <v>999999</v>
      </c>
      <c r="B3206" s="94" t="s">
        <v>10959</v>
      </c>
      <c r="C3206" s="95" t="s">
        <v>9560</v>
      </c>
      <c r="D3206" s="96" t="s">
        <v>9561</v>
      </c>
      <c r="E3206" s="97"/>
      <c r="F3206" s="97"/>
      <c r="G3206" s="98" t="s">
        <v>3886</v>
      </c>
      <c r="H3206" s="98" t="s">
        <v>3088</v>
      </c>
      <c r="I3206" s="103">
        <v>8800004492024</v>
      </c>
      <c r="J3206" s="100">
        <v>45308</v>
      </c>
      <c r="K3206" s="82"/>
      <c r="L3206" s="135"/>
    </row>
    <row r="3207" spans="1:12" ht="15.75" customHeight="1">
      <c r="A3207" s="84">
        <v>999999</v>
      </c>
      <c r="B3207" s="85" t="s">
        <v>10959</v>
      </c>
      <c r="C3207" s="86" t="s">
        <v>9607</v>
      </c>
      <c r="D3207" s="87" t="s">
        <v>9608</v>
      </c>
      <c r="E3207" s="88"/>
      <c r="F3207" s="88"/>
      <c r="G3207" s="89" t="s">
        <v>3886</v>
      </c>
      <c r="H3207" s="89" t="s">
        <v>3088</v>
      </c>
      <c r="I3207" s="90">
        <v>8800005202024</v>
      </c>
      <c r="J3207" s="91">
        <v>45309</v>
      </c>
      <c r="K3207" s="92"/>
      <c r="L3207" s="134"/>
    </row>
    <row r="3208" spans="1:12" ht="15.75" customHeight="1">
      <c r="A3208" s="75">
        <v>999999</v>
      </c>
      <c r="B3208" s="94" t="s">
        <v>10959</v>
      </c>
      <c r="C3208" s="95" t="s">
        <v>9562</v>
      </c>
      <c r="D3208" s="96" t="s">
        <v>9563</v>
      </c>
      <c r="E3208" s="97"/>
      <c r="F3208" s="97"/>
      <c r="G3208" s="98" t="s">
        <v>3886</v>
      </c>
      <c r="H3208" s="98" t="s">
        <v>3088</v>
      </c>
      <c r="I3208" s="103">
        <v>8800004592024</v>
      </c>
      <c r="J3208" s="100">
        <v>45308</v>
      </c>
      <c r="K3208" s="82"/>
      <c r="L3208" s="135"/>
    </row>
    <row r="3209" spans="1:12" ht="15.75" customHeight="1">
      <c r="A3209" s="84">
        <v>999999</v>
      </c>
      <c r="B3209" s="85" t="s">
        <v>10959</v>
      </c>
      <c r="C3209" s="86" t="s">
        <v>9524</v>
      </c>
      <c r="D3209" s="87" t="s">
        <v>9525</v>
      </c>
      <c r="E3209" s="88"/>
      <c r="F3209" s="88"/>
      <c r="G3209" s="89" t="s">
        <v>3886</v>
      </c>
      <c r="H3209" s="89" t="s">
        <v>3088</v>
      </c>
      <c r="I3209" s="90">
        <v>8800004132024</v>
      </c>
      <c r="J3209" s="91">
        <v>45307</v>
      </c>
      <c r="K3209" s="92"/>
      <c r="L3209" s="134"/>
    </row>
    <row r="3210" spans="1:12" ht="15.75" customHeight="1">
      <c r="A3210" s="75">
        <v>999999</v>
      </c>
      <c r="B3210" s="94" t="s">
        <v>10959</v>
      </c>
      <c r="C3210" s="95" t="s">
        <v>9672</v>
      </c>
      <c r="D3210" s="96" t="s">
        <v>9673</v>
      </c>
      <c r="E3210" s="97"/>
      <c r="F3210" s="97"/>
      <c r="G3210" s="98" t="s">
        <v>9674</v>
      </c>
      <c r="H3210" s="98" t="s">
        <v>3150</v>
      </c>
      <c r="I3210" s="103">
        <v>8800006142024</v>
      </c>
      <c r="J3210" s="100">
        <v>45313</v>
      </c>
      <c r="K3210" s="82"/>
      <c r="L3210" s="135"/>
    </row>
    <row r="3211" spans="1:12" ht="15.75" customHeight="1">
      <c r="A3211" s="84">
        <v>999999</v>
      </c>
      <c r="B3211" s="85" t="s">
        <v>10959</v>
      </c>
      <c r="C3211" s="86" t="s">
        <v>9675</v>
      </c>
      <c r="D3211" s="87" t="s">
        <v>9676</v>
      </c>
      <c r="E3211" s="88"/>
      <c r="F3211" s="88"/>
      <c r="G3211" s="89" t="s">
        <v>3886</v>
      </c>
      <c r="H3211" s="89" t="s">
        <v>3088</v>
      </c>
      <c r="I3211" s="90">
        <v>8800005942024</v>
      </c>
      <c r="J3211" s="91">
        <v>45313</v>
      </c>
      <c r="K3211" s="92"/>
      <c r="L3211" s="134"/>
    </row>
    <row r="3212" spans="1:12" ht="15.75" customHeight="1">
      <c r="A3212" s="75">
        <v>999999</v>
      </c>
      <c r="B3212" s="94" t="s">
        <v>10959</v>
      </c>
      <c r="C3212" s="95" t="s">
        <v>9677</v>
      </c>
      <c r="D3212" s="96" t="s">
        <v>9678</v>
      </c>
      <c r="E3212" s="97"/>
      <c r="F3212" s="97"/>
      <c r="G3212" s="98" t="s">
        <v>3886</v>
      </c>
      <c r="H3212" s="98" t="s">
        <v>3088</v>
      </c>
      <c r="I3212" s="103">
        <v>8800005972024</v>
      </c>
      <c r="J3212" s="100">
        <v>45313</v>
      </c>
      <c r="K3212" s="82"/>
      <c r="L3212" s="135"/>
    </row>
    <row r="3213" spans="1:12" ht="15.75" customHeight="1">
      <c r="A3213" s="84">
        <v>999999</v>
      </c>
      <c r="B3213" s="85" t="s">
        <v>10959</v>
      </c>
      <c r="C3213" s="86" t="s">
        <v>9693</v>
      </c>
      <c r="D3213" s="87" t="s">
        <v>9694</v>
      </c>
      <c r="E3213" s="88"/>
      <c r="F3213" s="88"/>
      <c r="G3213" s="89" t="s">
        <v>9674</v>
      </c>
      <c r="H3213" s="89" t="s">
        <v>3150</v>
      </c>
      <c r="I3213" s="90">
        <v>8800006522024</v>
      </c>
      <c r="J3213" s="91">
        <v>45315</v>
      </c>
      <c r="K3213" s="92"/>
      <c r="L3213" s="134"/>
    </row>
    <row r="3214" spans="1:12" ht="15.75" customHeight="1">
      <c r="A3214" s="75">
        <v>999999</v>
      </c>
      <c r="B3214" s="94" t="s">
        <v>10964</v>
      </c>
      <c r="C3214" s="95" t="s">
        <v>5384</v>
      </c>
      <c r="D3214" s="96" t="s">
        <v>5385</v>
      </c>
      <c r="E3214" s="97"/>
      <c r="F3214" s="97"/>
      <c r="G3214" s="98" t="s">
        <v>5383</v>
      </c>
      <c r="H3214" s="98" t="s">
        <v>3506</v>
      </c>
      <c r="I3214" s="103">
        <v>8800024192023</v>
      </c>
      <c r="J3214" s="100">
        <v>45153</v>
      </c>
      <c r="K3214" s="82"/>
      <c r="L3214" s="135"/>
    </row>
    <row r="3215" spans="1:12" ht="15.75" customHeight="1">
      <c r="A3215" s="84">
        <v>999999</v>
      </c>
      <c r="B3215" s="85" t="s">
        <v>10960</v>
      </c>
      <c r="C3215" s="86" t="s">
        <v>9459</v>
      </c>
      <c r="D3215" s="87" t="s">
        <v>9460</v>
      </c>
      <c r="E3215" s="88"/>
      <c r="F3215" s="88"/>
      <c r="G3215" s="89" t="s">
        <v>9461</v>
      </c>
      <c r="H3215" s="89" t="s">
        <v>9462</v>
      </c>
      <c r="I3215" s="90">
        <v>8800003272024</v>
      </c>
      <c r="J3215" s="91">
        <v>45302</v>
      </c>
      <c r="K3215" s="92"/>
      <c r="L3215" s="134"/>
    </row>
    <row r="3216" spans="1:12" ht="15.75" customHeight="1">
      <c r="A3216" s="75">
        <v>999999</v>
      </c>
      <c r="B3216" s="94" t="s">
        <v>10960</v>
      </c>
      <c r="C3216" s="95" t="s">
        <v>9620</v>
      </c>
      <c r="D3216" s="96" t="s">
        <v>7920</v>
      </c>
      <c r="E3216" s="97"/>
      <c r="F3216" s="97"/>
      <c r="G3216" s="98" t="s">
        <v>7921</v>
      </c>
      <c r="H3216" s="98" t="s">
        <v>3099</v>
      </c>
      <c r="I3216" s="103">
        <v>8800005432024</v>
      </c>
      <c r="J3216" s="100">
        <v>45310</v>
      </c>
      <c r="K3216" s="82"/>
      <c r="L3216" s="135"/>
    </row>
    <row r="3217" spans="1:12" ht="15.75" customHeight="1">
      <c r="A3217" s="84">
        <v>999999</v>
      </c>
      <c r="B3217" s="85" t="s">
        <v>10961</v>
      </c>
      <c r="C3217" s="86" t="s">
        <v>9135</v>
      </c>
      <c r="D3217" s="87" t="s">
        <v>6297</v>
      </c>
      <c r="E3217" s="88"/>
      <c r="F3217" s="88"/>
      <c r="G3217" s="89" t="s">
        <v>9134</v>
      </c>
      <c r="H3217" s="89" t="s">
        <v>3417</v>
      </c>
      <c r="I3217" s="90">
        <v>8800062852023</v>
      </c>
      <c r="J3217" s="91">
        <v>45289</v>
      </c>
      <c r="K3217" s="92"/>
      <c r="L3217" s="134"/>
    </row>
    <row r="3218" spans="1:12" ht="15.75" customHeight="1">
      <c r="A3218" s="75">
        <v>999999</v>
      </c>
      <c r="B3218" s="94" t="s">
        <v>10961</v>
      </c>
      <c r="C3218" s="95" t="s">
        <v>8751</v>
      </c>
      <c r="D3218" s="96" t="s">
        <v>8752</v>
      </c>
      <c r="E3218" s="97"/>
      <c r="F3218" s="97"/>
      <c r="G3218" s="98" t="s">
        <v>8753</v>
      </c>
      <c r="H3218" s="98" t="s">
        <v>8668</v>
      </c>
      <c r="I3218" s="103">
        <v>8800058432023</v>
      </c>
      <c r="J3218" s="100">
        <v>45280</v>
      </c>
      <c r="K3218" s="82"/>
      <c r="L3218" s="135"/>
    </row>
    <row r="3219" spans="1:12" ht="15.75" customHeight="1">
      <c r="A3219" s="84">
        <v>999999</v>
      </c>
      <c r="B3219" s="85" t="s">
        <v>10961</v>
      </c>
      <c r="C3219" s="86" t="s">
        <v>9327</v>
      </c>
      <c r="D3219" s="87" t="s">
        <v>9328</v>
      </c>
      <c r="E3219" s="88"/>
      <c r="F3219" s="88"/>
      <c r="G3219" s="89" t="s">
        <v>5908</v>
      </c>
      <c r="H3219" s="89" t="s">
        <v>3417</v>
      </c>
      <c r="I3219" s="90">
        <v>8800002052024</v>
      </c>
      <c r="J3219" s="91">
        <v>45300</v>
      </c>
      <c r="K3219" s="92"/>
      <c r="L3219" s="134"/>
    </row>
    <row r="3220" spans="1:12" ht="15.75" customHeight="1">
      <c r="A3220" s="75">
        <v>999999</v>
      </c>
      <c r="B3220" s="94" t="s">
        <v>10961</v>
      </c>
      <c r="C3220" s="95" t="s">
        <v>9136</v>
      </c>
      <c r="D3220" s="96" t="s">
        <v>9137</v>
      </c>
      <c r="E3220" s="97"/>
      <c r="F3220" s="97"/>
      <c r="G3220" s="98" t="s">
        <v>9138</v>
      </c>
      <c r="H3220" s="98" t="s">
        <v>3417</v>
      </c>
      <c r="I3220" s="103">
        <v>8800063272023</v>
      </c>
      <c r="J3220" s="100">
        <v>45289</v>
      </c>
      <c r="K3220" s="82"/>
      <c r="L3220" s="135"/>
    </row>
    <row r="3221" spans="1:12" ht="15.75" customHeight="1">
      <c r="A3221" s="84">
        <v>999999</v>
      </c>
      <c r="B3221" s="85" t="s">
        <v>10961</v>
      </c>
      <c r="C3221" s="86" t="s">
        <v>9329</v>
      </c>
      <c r="D3221" s="87" t="s">
        <v>9330</v>
      </c>
      <c r="E3221" s="88"/>
      <c r="F3221" s="88"/>
      <c r="G3221" s="89" t="s">
        <v>9331</v>
      </c>
      <c r="H3221" s="89" t="s">
        <v>4028</v>
      </c>
      <c r="I3221" s="90">
        <v>8800002062024</v>
      </c>
      <c r="J3221" s="91">
        <v>45300</v>
      </c>
      <c r="K3221" s="92"/>
      <c r="L3221" s="134"/>
    </row>
    <row r="3222" spans="1:12" ht="15.75" customHeight="1">
      <c r="A3222" s="75">
        <v>999999</v>
      </c>
      <c r="B3222" s="94" t="s">
        <v>10961</v>
      </c>
      <c r="C3222" s="95" t="s">
        <v>9493</v>
      </c>
      <c r="D3222" s="96" t="s">
        <v>9494</v>
      </c>
      <c r="E3222" s="97"/>
      <c r="F3222" s="97"/>
      <c r="G3222" s="98" t="s">
        <v>9495</v>
      </c>
      <c r="H3222" s="98" t="s">
        <v>8668</v>
      </c>
      <c r="I3222" s="103">
        <v>8800003842024</v>
      </c>
      <c r="J3222" s="100">
        <v>45306</v>
      </c>
      <c r="K3222" s="82"/>
      <c r="L3222" s="135"/>
    </row>
    <row r="3223" spans="1:12" ht="15.75" customHeight="1">
      <c r="A3223" s="84">
        <v>999999</v>
      </c>
      <c r="B3223" s="85" t="s">
        <v>10961</v>
      </c>
      <c r="C3223" s="86" t="s">
        <v>9496</v>
      </c>
      <c r="D3223" s="87" t="s">
        <v>9497</v>
      </c>
      <c r="E3223" s="88"/>
      <c r="F3223" s="88"/>
      <c r="G3223" s="89" t="s">
        <v>9331</v>
      </c>
      <c r="H3223" s="89" t="s">
        <v>4028</v>
      </c>
      <c r="I3223" s="90">
        <v>8800003872024</v>
      </c>
      <c r="J3223" s="91">
        <v>45306</v>
      </c>
      <c r="K3223" s="92"/>
      <c r="L3223" s="134"/>
    </row>
    <row r="3224" spans="1:12" ht="15.75" customHeight="1">
      <c r="A3224" s="75">
        <v>999999</v>
      </c>
      <c r="B3224" s="94" t="s">
        <v>10961</v>
      </c>
      <c r="C3224" s="95" t="s">
        <v>9498</v>
      </c>
      <c r="D3224" s="96" t="s">
        <v>9499</v>
      </c>
      <c r="E3224" s="97"/>
      <c r="F3224" s="97"/>
      <c r="G3224" s="98" t="s">
        <v>5908</v>
      </c>
      <c r="H3224" s="98" t="s">
        <v>3417</v>
      </c>
      <c r="I3224" s="103">
        <v>8800003812024</v>
      </c>
      <c r="J3224" s="100">
        <v>45306</v>
      </c>
      <c r="K3224" s="82"/>
      <c r="L3224" s="135"/>
    </row>
    <row r="3225" spans="1:12" ht="15.75" customHeight="1">
      <c r="A3225" s="84">
        <v>999999</v>
      </c>
      <c r="B3225" s="85" t="s">
        <v>10961</v>
      </c>
      <c r="C3225" s="86" t="s">
        <v>8675</v>
      </c>
      <c r="D3225" s="87" t="s">
        <v>8676</v>
      </c>
      <c r="E3225" s="88"/>
      <c r="F3225" s="88"/>
      <c r="G3225" s="89" t="s">
        <v>8677</v>
      </c>
      <c r="H3225" s="89" t="s">
        <v>8668</v>
      </c>
      <c r="I3225" s="90">
        <v>8800058102023</v>
      </c>
      <c r="J3225" s="91">
        <v>45279</v>
      </c>
      <c r="K3225" s="92"/>
      <c r="L3225" s="134"/>
    </row>
    <row r="3226" spans="1:12" ht="15.75" customHeight="1">
      <c r="A3226" s="75">
        <v>999999</v>
      </c>
      <c r="B3226" s="94" t="s">
        <v>10962</v>
      </c>
      <c r="C3226" s="95" t="s">
        <v>9275</v>
      </c>
      <c r="D3226" s="96" t="s">
        <v>8034</v>
      </c>
      <c r="E3226" s="97"/>
      <c r="F3226" s="97"/>
      <c r="G3226" s="98" t="s">
        <v>8035</v>
      </c>
      <c r="H3226" s="98" t="s">
        <v>6736</v>
      </c>
      <c r="I3226" s="103">
        <v>8800001192024</v>
      </c>
      <c r="J3226" s="100">
        <v>45295</v>
      </c>
      <c r="K3226" s="82"/>
      <c r="L3226" s="135"/>
    </row>
    <row r="3227" spans="1:12" ht="15.75" customHeight="1">
      <c r="A3227" s="84">
        <v>999999</v>
      </c>
      <c r="B3227" s="85" t="s">
        <v>10962</v>
      </c>
      <c r="C3227" s="86" t="s">
        <v>9238</v>
      </c>
      <c r="D3227" s="87" t="s">
        <v>7950</v>
      </c>
      <c r="E3227" s="88"/>
      <c r="F3227" s="88"/>
      <c r="G3227" s="89" t="s">
        <v>4729</v>
      </c>
      <c r="H3227" s="89" t="s">
        <v>3382</v>
      </c>
      <c r="I3227" s="90">
        <v>8800000322024</v>
      </c>
      <c r="J3227" s="91">
        <v>45293</v>
      </c>
      <c r="K3227" s="92"/>
      <c r="L3227" s="134"/>
    </row>
    <row r="3228" spans="1:12" ht="15.75" customHeight="1">
      <c r="A3228" s="75">
        <v>999999</v>
      </c>
      <c r="B3228" s="94" t="s">
        <v>10962</v>
      </c>
      <c r="C3228" s="95" t="s">
        <v>9239</v>
      </c>
      <c r="D3228" s="96" t="s">
        <v>7950</v>
      </c>
      <c r="E3228" s="97"/>
      <c r="F3228" s="97"/>
      <c r="G3228" s="98" t="s">
        <v>4729</v>
      </c>
      <c r="H3228" s="98" t="s">
        <v>3382</v>
      </c>
      <c r="I3228" s="103">
        <v>8800000332024</v>
      </c>
      <c r="J3228" s="100">
        <v>45293</v>
      </c>
      <c r="K3228" s="82"/>
      <c r="L3228" s="135"/>
    </row>
    <row r="3229" spans="1:12" ht="15.75" customHeight="1">
      <c r="A3229" s="84">
        <v>999999</v>
      </c>
      <c r="B3229" s="85" t="s">
        <v>10962</v>
      </c>
      <c r="C3229" s="86" t="s">
        <v>9685</v>
      </c>
      <c r="D3229" s="87" t="s">
        <v>9686</v>
      </c>
      <c r="E3229" s="88"/>
      <c r="F3229" s="88"/>
      <c r="G3229" s="89" t="s">
        <v>5547</v>
      </c>
      <c r="H3229" s="89" t="s">
        <v>5548</v>
      </c>
      <c r="I3229" s="90">
        <v>8800006322024</v>
      </c>
      <c r="J3229" s="91">
        <v>45314</v>
      </c>
      <c r="K3229" s="92"/>
      <c r="L3229" s="134"/>
    </row>
    <row r="3230" spans="1:12" ht="15.75" customHeight="1">
      <c r="A3230" s="75">
        <v>999999</v>
      </c>
      <c r="B3230" s="94" t="s">
        <v>10962</v>
      </c>
      <c r="C3230" s="95" t="s">
        <v>9687</v>
      </c>
      <c r="D3230" s="96" t="s">
        <v>9688</v>
      </c>
      <c r="E3230" s="97"/>
      <c r="F3230" s="97"/>
      <c r="G3230" s="98" t="s">
        <v>9689</v>
      </c>
      <c r="H3230" s="98" t="s">
        <v>2497</v>
      </c>
      <c r="I3230" s="103">
        <v>8800006332024</v>
      </c>
      <c r="J3230" s="100">
        <v>45314</v>
      </c>
      <c r="K3230" s="82"/>
      <c r="L3230" s="135"/>
    </row>
    <row r="3231" spans="1:12" ht="15.75" customHeight="1">
      <c r="A3231" s="84">
        <v>999999</v>
      </c>
      <c r="B3231" s="85" t="s">
        <v>10962</v>
      </c>
      <c r="C3231" s="86" t="s">
        <v>9695</v>
      </c>
      <c r="D3231" s="87" t="s">
        <v>9696</v>
      </c>
      <c r="E3231" s="88"/>
      <c r="F3231" s="88"/>
      <c r="G3231" s="89" t="s">
        <v>5357</v>
      </c>
      <c r="H3231" s="89" t="s">
        <v>4883</v>
      </c>
      <c r="I3231" s="90">
        <v>8800006682024</v>
      </c>
      <c r="J3231" s="91">
        <v>45316</v>
      </c>
      <c r="K3231" s="92"/>
      <c r="L3231" s="134"/>
    </row>
    <row r="3232" spans="1:12" ht="15.75" customHeight="1">
      <c r="A3232" s="75">
        <v>999999</v>
      </c>
      <c r="B3232" s="94" t="s">
        <v>10960</v>
      </c>
      <c r="C3232" s="95" t="s">
        <v>6190</v>
      </c>
      <c r="D3232" s="96" t="s">
        <v>4719</v>
      </c>
      <c r="E3232" s="97"/>
      <c r="F3232" s="97"/>
      <c r="G3232" s="98" t="s">
        <v>4720</v>
      </c>
      <c r="H3232" s="98" t="s">
        <v>2473</v>
      </c>
      <c r="I3232" s="103">
        <v>8800031152023</v>
      </c>
      <c r="J3232" s="100">
        <v>45170</v>
      </c>
      <c r="K3232" s="82"/>
      <c r="L3232" s="135"/>
    </row>
    <row r="3233" spans="1:12" ht="15.75" customHeight="1">
      <c r="A3233" s="84">
        <v>999999</v>
      </c>
      <c r="B3233" s="85" t="s">
        <v>10960</v>
      </c>
      <c r="C3233" s="86" t="s">
        <v>4718</v>
      </c>
      <c r="D3233" s="87" t="s">
        <v>4719</v>
      </c>
      <c r="E3233" s="88"/>
      <c r="F3233" s="88"/>
      <c r="G3233" s="89" t="s">
        <v>4720</v>
      </c>
      <c r="H3233" s="89" t="s">
        <v>2473</v>
      </c>
      <c r="I3233" s="90">
        <v>8800020612023</v>
      </c>
      <c r="J3233" s="91">
        <v>45141</v>
      </c>
      <c r="K3233" s="92"/>
      <c r="L3233" s="134"/>
    </row>
    <row r="3234" spans="1:12" ht="15.75" customHeight="1">
      <c r="A3234" s="75">
        <v>999999</v>
      </c>
      <c r="B3234" s="94" t="s">
        <v>10962</v>
      </c>
      <c r="C3234" s="95" t="s">
        <v>9234</v>
      </c>
      <c r="D3234" s="96" t="s">
        <v>7950</v>
      </c>
      <c r="E3234" s="97"/>
      <c r="F3234" s="97"/>
      <c r="G3234" s="98" t="s">
        <v>4729</v>
      </c>
      <c r="H3234" s="98" t="s">
        <v>3382</v>
      </c>
      <c r="I3234" s="103">
        <v>8800000292024</v>
      </c>
      <c r="J3234" s="100">
        <v>45293</v>
      </c>
      <c r="K3234" s="82"/>
      <c r="L3234" s="135"/>
    </row>
    <row r="3235" spans="1:12" ht="15.75" customHeight="1">
      <c r="A3235" s="84">
        <v>999999</v>
      </c>
      <c r="B3235" s="85" t="s">
        <v>10962</v>
      </c>
      <c r="C3235" s="86" t="s">
        <v>9276</v>
      </c>
      <c r="D3235" s="87" t="s">
        <v>8034</v>
      </c>
      <c r="E3235" s="88"/>
      <c r="F3235" s="88"/>
      <c r="G3235" s="89" t="s">
        <v>8035</v>
      </c>
      <c r="H3235" s="89" t="s">
        <v>6736</v>
      </c>
      <c r="I3235" s="90">
        <v>8800001142024</v>
      </c>
      <c r="J3235" s="91">
        <v>45295</v>
      </c>
      <c r="K3235" s="92"/>
      <c r="L3235" s="134"/>
    </row>
    <row r="3236" spans="1:12" ht="15.75" customHeight="1">
      <c r="A3236" s="75">
        <v>999999</v>
      </c>
      <c r="B3236" s="94" t="s">
        <v>10962</v>
      </c>
      <c r="C3236" s="95" t="s">
        <v>9273</v>
      </c>
      <c r="D3236" s="96" t="s">
        <v>8034</v>
      </c>
      <c r="E3236" s="97"/>
      <c r="F3236" s="97"/>
      <c r="G3236" s="98" t="s">
        <v>8035</v>
      </c>
      <c r="H3236" s="98" t="s">
        <v>6736</v>
      </c>
      <c r="I3236" s="103">
        <v>8800001162024</v>
      </c>
      <c r="J3236" s="100">
        <v>45295</v>
      </c>
      <c r="K3236" s="82"/>
      <c r="L3236" s="135"/>
    </row>
    <row r="3237" spans="1:12" ht="15.75" customHeight="1">
      <c r="A3237" s="84">
        <v>999999</v>
      </c>
      <c r="B3237" s="85" t="s">
        <v>10962</v>
      </c>
      <c r="C3237" s="86" t="s">
        <v>9274</v>
      </c>
      <c r="D3237" s="87" t="s">
        <v>8034</v>
      </c>
      <c r="E3237" s="88"/>
      <c r="F3237" s="88"/>
      <c r="G3237" s="89" t="s">
        <v>8035</v>
      </c>
      <c r="H3237" s="89" t="s">
        <v>6736</v>
      </c>
      <c r="I3237" s="90">
        <v>8800001182024</v>
      </c>
      <c r="J3237" s="91">
        <v>45295</v>
      </c>
      <c r="K3237" s="92"/>
      <c r="L3237" s="134"/>
    </row>
    <row r="3238" spans="1:12" ht="15.75" customHeight="1">
      <c r="A3238" s="75">
        <v>999999</v>
      </c>
      <c r="B3238" s="94" t="s">
        <v>10959</v>
      </c>
      <c r="C3238" s="95" t="s">
        <v>5897</v>
      </c>
      <c r="D3238" s="96" t="s">
        <v>5898</v>
      </c>
      <c r="E3238" s="97"/>
      <c r="F3238" s="97"/>
      <c r="G3238" s="98" t="s">
        <v>5899</v>
      </c>
      <c r="H3238" s="98" t="s">
        <v>3591</v>
      </c>
      <c r="I3238" s="103">
        <v>8800028932023</v>
      </c>
      <c r="J3238" s="100">
        <v>45163</v>
      </c>
      <c r="K3238" s="82"/>
      <c r="L3238" s="135"/>
    </row>
    <row r="3239" spans="1:12" ht="15.75" customHeight="1">
      <c r="A3239" s="84">
        <v>999999</v>
      </c>
      <c r="B3239" s="85" t="s">
        <v>10962</v>
      </c>
      <c r="C3239" s="86" t="s">
        <v>5197</v>
      </c>
      <c r="D3239" s="87" t="s">
        <v>5198</v>
      </c>
      <c r="E3239" s="88"/>
      <c r="F3239" s="88"/>
      <c r="G3239" s="89" t="s">
        <v>3596</v>
      </c>
      <c r="H3239" s="89" t="s">
        <v>3597</v>
      </c>
      <c r="I3239" s="90">
        <v>8800023542023</v>
      </c>
      <c r="J3239" s="91">
        <v>45149</v>
      </c>
      <c r="K3239" s="92"/>
      <c r="L3239" s="134"/>
    </row>
    <row r="3240" spans="1:12" ht="15.75" customHeight="1">
      <c r="A3240" s="75">
        <v>999999</v>
      </c>
      <c r="B3240" s="94" t="s">
        <v>10957</v>
      </c>
      <c r="C3240" s="95" t="s">
        <v>6568</v>
      </c>
      <c r="D3240" s="96" t="s">
        <v>6569</v>
      </c>
      <c r="E3240" s="97"/>
      <c r="F3240" s="97"/>
      <c r="G3240" s="98" t="s">
        <v>6570</v>
      </c>
      <c r="H3240" s="98" t="s">
        <v>3109</v>
      </c>
      <c r="I3240" s="103">
        <v>8800034362023</v>
      </c>
      <c r="J3240" s="100">
        <v>45180</v>
      </c>
      <c r="K3240" s="82"/>
      <c r="L3240" s="135"/>
    </row>
    <row r="3241" spans="1:12" ht="15.75" customHeight="1">
      <c r="A3241" s="84">
        <v>999999</v>
      </c>
      <c r="B3241" s="131"/>
      <c r="C3241" s="86" t="s">
        <v>6837</v>
      </c>
      <c r="D3241" s="87" t="s">
        <v>6838</v>
      </c>
      <c r="E3241" s="88"/>
      <c r="F3241" s="88"/>
      <c r="G3241" s="89" t="s">
        <v>6839</v>
      </c>
      <c r="H3241" s="89" t="s">
        <v>1695</v>
      </c>
      <c r="I3241" s="90">
        <v>8800036192023</v>
      </c>
      <c r="J3241" s="91">
        <v>45187</v>
      </c>
      <c r="K3241" s="92"/>
      <c r="L3241" s="134"/>
    </row>
    <row r="3242" spans="1:12" ht="15.75" customHeight="1">
      <c r="A3242" s="75">
        <v>999999</v>
      </c>
      <c r="B3242" s="94" t="s">
        <v>10962</v>
      </c>
      <c r="C3242" s="95" t="s">
        <v>7100</v>
      </c>
      <c r="D3242" s="96" t="s">
        <v>7101</v>
      </c>
      <c r="E3242" s="97"/>
      <c r="F3242" s="97"/>
      <c r="G3242" s="98" t="s">
        <v>3596</v>
      </c>
      <c r="H3242" s="98" t="s">
        <v>3597</v>
      </c>
      <c r="I3242" s="103">
        <v>8800039512023</v>
      </c>
      <c r="J3242" s="100">
        <v>45196</v>
      </c>
      <c r="K3242" s="82"/>
      <c r="L3242" s="135"/>
    </row>
    <row r="3243" spans="1:12" ht="15.75" customHeight="1">
      <c r="A3243" s="84">
        <v>999999</v>
      </c>
      <c r="B3243" s="85" t="s">
        <v>10962</v>
      </c>
      <c r="C3243" s="86" t="s">
        <v>7236</v>
      </c>
      <c r="D3243" s="87" t="s">
        <v>7237</v>
      </c>
      <c r="E3243" s="88"/>
      <c r="F3243" s="88"/>
      <c r="G3243" s="89" t="s">
        <v>3596</v>
      </c>
      <c r="H3243" s="89" t="s">
        <v>3597</v>
      </c>
      <c r="I3243" s="90">
        <v>8800040362023</v>
      </c>
      <c r="J3243" s="91">
        <v>45198</v>
      </c>
      <c r="K3243" s="92"/>
      <c r="L3243" s="134"/>
    </row>
    <row r="3244" spans="1:12" ht="15.75" customHeight="1">
      <c r="A3244" s="75">
        <v>999999</v>
      </c>
      <c r="B3244" s="94" t="s">
        <v>10962</v>
      </c>
      <c r="C3244" s="95" t="s">
        <v>7238</v>
      </c>
      <c r="D3244" s="96" t="s">
        <v>7239</v>
      </c>
      <c r="E3244" s="97"/>
      <c r="F3244" s="97"/>
      <c r="G3244" s="98" t="s">
        <v>3596</v>
      </c>
      <c r="H3244" s="98" t="s">
        <v>3597</v>
      </c>
      <c r="I3244" s="103">
        <v>8800040292023</v>
      </c>
      <c r="J3244" s="100">
        <v>45198</v>
      </c>
      <c r="K3244" s="82"/>
      <c r="L3244" s="135"/>
    </row>
    <row r="3245" spans="1:12" ht="15.75" customHeight="1">
      <c r="A3245" s="84">
        <v>999999</v>
      </c>
      <c r="B3245" s="85" t="s">
        <v>10962</v>
      </c>
      <c r="C3245" s="86" t="s">
        <v>7285</v>
      </c>
      <c r="D3245" s="87" t="s">
        <v>7237</v>
      </c>
      <c r="E3245" s="88"/>
      <c r="F3245" s="88"/>
      <c r="G3245" s="89" t="s">
        <v>3596</v>
      </c>
      <c r="H3245" s="89" t="s">
        <v>3597</v>
      </c>
      <c r="I3245" s="90">
        <v>8800040832023</v>
      </c>
      <c r="J3245" s="91">
        <v>45201</v>
      </c>
      <c r="K3245" s="92"/>
      <c r="L3245" s="134"/>
    </row>
    <row r="3246" spans="1:12" ht="15.75" customHeight="1">
      <c r="A3246" s="75">
        <v>999999</v>
      </c>
      <c r="B3246" s="94" t="s">
        <v>10962</v>
      </c>
      <c r="C3246" s="95" t="s">
        <v>7284</v>
      </c>
      <c r="D3246" s="96" t="s">
        <v>7101</v>
      </c>
      <c r="E3246" s="97"/>
      <c r="F3246" s="97"/>
      <c r="G3246" s="98" t="s">
        <v>3596</v>
      </c>
      <c r="H3246" s="98" t="s">
        <v>3597</v>
      </c>
      <c r="I3246" s="103">
        <v>8800040822023</v>
      </c>
      <c r="J3246" s="100">
        <v>45201</v>
      </c>
      <c r="K3246" s="82"/>
      <c r="L3246" s="135"/>
    </row>
    <row r="3247" spans="1:12" ht="15.75" customHeight="1">
      <c r="A3247" s="84">
        <v>999999</v>
      </c>
      <c r="B3247" s="85" t="s">
        <v>10963</v>
      </c>
      <c r="C3247" s="86" t="s">
        <v>9526</v>
      </c>
      <c r="D3247" s="87" t="s">
        <v>8600</v>
      </c>
      <c r="E3247" s="88"/>
      <c r="F3247" s="88"/>
      <c r="G3247" s="89" t="s">
        <v>8598</v>
      </c>
      <c r="H3247" s="89" t="s">
        <v>3421</v>
      </c>
      <c r="I3247" s="90">
        <v>8800004212024</v>
      </c>
      <c r="J3247" s="91">
        <v>45307</v>
      </c>
      <c r="K3247" s="92"/>
      <c r="L3247" s="134"/>
    </row>
    <row r="3248" spans="1:12" ht="15.75" customHeight="1">
      <c r="A3248" s="75">
        <v>999999</v>
      </c>
      <c r="B3248" s="94" t="s">
        <v>10963</v>
      </c>
      <c r="C3248" s="95" t="s">
        <v>9621</v>
      </c>
      <c r="D3248" s="96" t="s">
        <v>6427</v>
      </c>
      <c r="E3248" s="97"/>
      <c r="F3248" s="97"/>
      <c r="G3248" s="98" t="s">
        <v>2508</v>
      </c>
      <c r="H3248" s="98" t="s">
        <v>3421</v>
      </c>
      <c r="I3248" s="103">
        <v>8800005412024</v>
      </c>
      <c r="J3248" s="100">
        <v>45310</v>
      </c>
      <c r="K3248" s="82"/>
      <c r="L3248" s="135"/>
    </row>
    <row r="3249" spans="1:12" ht="15.75" customHeight="1">
      <c r="A3249" s="84">
        <v>999999</v>
      </c>
      <c r="B3249" s="85" t="s">
        <v>10963</v>
      </c>
      <c r="C3249" s="86" t="s">
        <v>9679</v>
      </c>
      <c r="D3249" s="87" t="s">
        <v>4887</v>
      </c>
      <c r="E3249" s="88"/>
      <c r="F3249" s="88"/>
      <c r="G3249" s="89" t="s">
        <v>2508</v>
      </c>
      <c r="H3249" s="89" t="s">
        <v>3421</v>
      </c>
      <c r="I3249" s="90">
        <v>8800006102024</v>
      </c>
      <c r="J3249" s="91">
        <v>45313</v>
      </c>
      <c r="K3249" s="92"/>
      <c r="L3249" s="134"/>
    </row>
    <row r="3250" spans="1:12" ht="15.75" customHeight="1">
      <c r="A3250" s="75">
        <v>999999</v>
      </c>
      <c r="B3250" s="94" t="s">
        <v>4909</v>
      </c>
      <c r="C3250" s="95" t="s">
        <v>9680</v>
      </c>
      <c r="D3250" s="96" t="s">
        <v>9681</v>
      </c>
      <c r="E3250" s="97"/>
      <c r="F3250" s="97"/>
      <c r="G3250" s="98" t="s">
        <v>8182</v>
      </c>
      <c r="H3250" s="98" t="s">
        <v>3776</v>
      </c>
      <c r="I3250" s="103">
        <v>8800006182024</v>
      </c>
      <c r="J3250" s="100">
        <v>45313</v>
      </c>
      <c r="K3250" s="82"/>
      <c r="L3250" s="135"/>
    </row>
    <row r="3251" spans="1:12" ht="15.75" customHeight="1">
      <c r="A3251" s="84">
        <v>999999</v>
      </c>
      <c r="B3251" s="85" t="s">
        <v>4909</v>
      </c>
      <c r="C3251" s="86" t="s">
        <v>9682</v>
      </c>
      <c r="D3251" s="87" t="s">
        <v>9683</v>
      </c>
      <c r="E3251" s="88"/>
      <c r="F3251" s="88"/>
      <c r="G3251" s="89" t="s">
        <v>9684</v>
      </c>
      <c r="H3251" s="89" t="s">
        <v>3263</v>
      </c>
      <c r="I3251" s="90">
        <v>8800006192024</v>
      </c>
      <c r="J3251" s="91">
        <v>45313</v>
      </c>
      <c r="K3251" s="92"/>
      <c r="L3251" s="134"/>
    </row>
    <row r="3252" spans="1:12" ht="15.75" customHeight="1">
      <c r="A3252" s="75">
        <v>999999</v>
      </c>
      <c r="B3252" s="94" t="s">
        <v>4909</v>
      </c>
      <c r="C3252" s="95" t="s">
        <v>9690</v>
      </c>
      <c r="D3252" s="96" t="s">
        <v>9241</v>
      </c>
      <c r="E3252" s="97"/>
      <c r="F3252" s="97"/>
      <c r="G3252" s="98" t="s">
        <v>7209</v>
      </c>
      <c r="H3252" s="98" t="s">
        <v>2524</v>
      </c>
      <c r="I3252" s="103">
        <v>8800006292024</v>
      </c>
      <c r="J3252" s="100">
        <v>45314</v>
      </c>
      <c r="K3252" s="82"/>
      <c r="L3252" s="135"/>
    </row>
    <row r="3253" spans="1:12" ht="15.75" customHeight="1">
      <c r="A3253" s="84">
        <v>999999</v>
      </c>
      <c r="B3253" s="85" t="s">
        <v>4909</v>
      </c>
      <c r="C3253" s="86" t="s">
        <v>9635</v>
      </c>
      <c r="D3253" s="87" t="s">
        <v>9241</v>
      </c>
      <c r="E3253" s="88"/>
      <c r="F3253" s="88"/>
      <c r="G3253" s="89" t="s">
        <v>7209</v>
      </c>
      <c r="H3253" s="89" t="s">
        <v>2524</v>
      </c>
      <c r="I3253" s="90">
        <v>8800005562024</v>
      </c>
      <c r="J3253" s="91">
        <v>45310</v>
      </c>
      <c r="K3253" s="92"/>
      <c r="L3253" s="134"/>
    </row>
    <row r="3254" spans="1:12" ht="15.75" customHeight="1">
      <c r="A3254" s="75">
        <v>999999</v>
      </c>
      <c r="B3254" s="94" t="s">
        <v>4909</v>
      </c>
      <c r="C3254" s="95" t="s">
        <v>9622</v>
      </c>
      <c r="D3254" s="96" t="s">
        <v>8704</v>
      </c>
      <c r="E3254" s="97"/>
      <c r="F3254" s="97"/>
      <c r="G3254" s="98" t="s">
        <v>8705</v>
      </c>
      <c r="H3254" s="98" t="s">
        <v>7210</v>
      </c>
      <c r="I3254" s="103">
        <v>8800005492024</v>
      </c>
      <c r="J3254" s="100">
        <v>45310</v>
      </c>
      <c r="K3254" s="82"/>
      <c r="L3254" s="135"/>
    </row>
    <row r="3255" spans="1:12" ht="15.75" customHeight="1">
      <c r="A3255" s="84">
        <v>999999</v>
      </c>
      <c r="B3255" s="85" t="s">
        <v>4909</v>
      </c>
      <c r="C3255" s="86" t="s">
        <v>9297</v>
      </c>
      <c r="D3255" s="87" t="s">
        <v>9298</v>
      </c>
      <c r="E3255" s="88"/>
      <c r="F3255" s="88"/>
      <c r="G3255" s="89" t="s">
        <v>9299</v>
      </c>
      <c r="H3255" s="89" t="s">
        <v>5650</v>
      </c>
      <c r="I3255" s="90">
        <v>8800001622024</v>
      </c>
      <c r="J3255" s="91">
        <v>45299</v>
      </c>
      <c r="K3255" s="92"/>
      <c r="L3255" s="134"/>
    </row>
    <row r="3256" spans="1:12" ht="15.75" customHeight="1">
      <c r="A3256" s="75">
        <v>999999</v>
      </c>
      <c r="B3256" s="94" t="s">
        <v>4909</v>
      </c>
      <c r="C3256" s="95" t="s">
        <v>9482</v>
      </c>
      <c r="D3256" s="96" t="s">
        <v>9483</v>
      </c>
      <c r="E3256" s="97"/>
      <c r="F3256" s="97"/>
      <c r="G3256" s="98" t="s">
        <v>9484</v>
      </c>
      <c r="H3256" s="98" t="s">
        <v>2531</v>
      </c>
      <c r="I3256" s="103">
        <v>8800003662024</v>
      </c>
      <c r="J3256" s="100">
        <v>45305</v>
      </c>
      <c r="K3256" s="82"/>
      <c r="L3256" s="135"/>
    </row>
    <row r="3257" spans="1:12" ht="15.75" customHeight="1">
      <c r="A3257" s="84">
        <v>999999</v>
      </c>
      <c r="B3257" s="85" t="s">
        <v>4909</v>
      </c>
      <c r="C3257" s="86" t="s">
        <v>9485</v>
      </c>
      <c r="D3257" s="87" t="s">
        <v>9486</v>
      </c>
      <c r="E3257" s="88"/>
      <c r="F3257" s="88"/>
      <c r="G3257" s="89" t="s">
        <v>3779</v>
      </c>
      <c r="H3257" s="89" t="s">
        <v>2531</v>
      </c>
      <c r="I3257" s="90">
        <v>8800003672024</v>
      </c>
      <c r="J3257" s="91">
        <v>45305</v>
      </c>
      <c r="K3257" s="92"/>
      <c r="L3257" s="134"/>
    </row>
    <row r="3258" spans="1:12" ht="15.75" customHeight="1">
      <c r="A3258" s="75">
        <v>999999</v>
      </c>
      <c r="B3258" s="94" t="s">
        <v>4909</v>
      </c>
      <c r="C3258" s="95" t="s">
        <v>9303</v>
      </c>
      <c r="D3258" s="96" t="s">
        <v>8869</v>
      </c>
      <c r="E3258" s="97"/>
      <c r="F3258" s="97"/>
      <c r="G3258" s="98" t="s">
        <v>8705</v>
      </c>
      <c r="H3258" s="98" t="s">
        <v>2524</v>
      </c>
      <c r="I3258" s="103">
        <v>8800001752024</v>
      </c>
      <c r="J3258" s="100">
        <v>45299</v>
      </c>
      <c r="K3258" s="82"/>
      <c r="L3258" s="135"/>
    </row>
    <row r="3259" spans="1:12" ht="15.75" customHeight="1">
      <c r="A3259" s="84">
        <v>999999</v>
      </c>
      <c r="B3259" s="85" t="s">
        <v>4909</v>
      </c>
      <c r="C3259" s="86" t="s">
        <v>9304</v>
      </c>
      <c r="D3259" s="87" t="s">
        <v>9305</v>
      </c>
      <c r="E3259" s="88"/>
      <c r="F3259" s="88"/>
      <c r="G3259" s="89" t="s">
        <v>9306</v>
      </c>
      <c r="H3259" s="89" t="s">
        <v>2531</v>
      </c>
      <c r="I3259" s="90">
        <v>8800001772024</v>
      </c>
      <c r="J3259" s="91">
        <v>45299</v>
      </c>
      <c r="K3259" s="92"/>
      <c r="L3259" s="134"/>
    </row>
    <row r="3260" spans="1:12" ht="15.75" customHeight="1">
      <c r="A3260" s="75">
        <v>999999</v>
      </c>
      <c r="B3260" s="94" t="s">
        <v>4909</v>
      </c>
      <c r="C3260" s="95" t="s">
        <v>9307</v>
      </c>
      <c r="D3260" s="96" t="s">
        <v>9308</v>
      </c>
      <c r="E3260" s="97"/>
      <c r="F3260" s="97"/>
      <c r="G3260" s="98" t="s">
        <v>9306</v>
      </c>
      <c r="H3260" s="98" t="s">
        <v>2531</v>
      </c>
      <c r="I3260" s="103">
        <v>8800001782024</v>
      </c>
      <c r="J3260" s="100">
        <v>45299</v>
      </c>
      <c r="K3260" s="82"/>
      <c r="L3260" s="135"/>
    </row>
    <row r="3261" spans="1:12" ht="15.75" customHeight="1">
      <c r="A3261" s="84">
        <v>999999</v>
      </c>
      <c r="B3261" s="85" t="s">
        <v>4909</v>
      </c>
      <c r="C3261" s="86" t="s">
        <v>9427</v>
      </c>
      <c r="D3261" s="87" t="s">
        <v>8704</v>
      </c>
      <c r="E3261" s="88"/>
      <c r="F3261" s="88"/>
      <c r="G3261" s="89" t="s">
        <v>8705</v>
      </c>
      <c r="H3261" s="89" t="s">
        <v>7210</v>
      </c>
      <c r="I3261" s="90">
        <v>8800002442024</v>
      </c>
      <c r="J3261" s="91">
        <v>45301</v>
      </c>
      <c r="K3261" s="92"/>
      <c r="L3261" s="134"/>
    </row>
    <row r="3262" spans="1:12" ht="15.75" customHeight="1">
      <c r="A3262" s="75">
        <v>999999</v>
      </c>
      <c r="B3262" s="94" t="s">
        <v>4909</v>
      </c>
      <c r="C3262" s="95" t="s">
        <v>9243</v>
      </c>
      <c r="D3262" s="96" t="s">
        <v>9241</v>
      </c>
      <c r="E3262" s="97"/>
      <c r="F3262" s="97"/>
      <c r="G3262" s="98" t="s">
        <v>9242</v>
      </c>
      <c r="H3262" s="98" t="s">
        <v>2524</v>
      </c>
      <c r="I3262" s="103">
        <v>8800000442024</v>
      </c>
      <c r="J3262" s="100">
        <v>45293</v>
      </c>
      <c r="K3262" s="82"/>
      <c r="L3262" s="135"/>
    </row>
    <row r="3263" spans="1:12" ht="15.75" customHeight="1">
      <c r="A3263" s="84">
        <v>999999</v>
      </c>
      <c r="B3263" s="85" t="s">
        <v>4909</v>
      </c>
      <c r="C3263" s="86" t="s">
        <v>9244</v>
      </c>
      <c r="D3263" s="87" t="s">
        <v>9067</v>
      </c>
      <c r="E3263" s="88"/>
      <c r="F3263" s="88"/>
      <c r="G3263" s="89" t="s">
        <v>9068</v>
      </c>
      <c r="H3263" s="89" t="s">
        <v>2524</v>
      </c>
      <c r="I3263" s="90">
        <v>8800000452024</v>
      </c>
      <c r="J3263" s="91">
        <v>45293</v>
      </c>
      <c r="K3263" s="92"/>
      <c r="L3263" s="134"/>
    </row>
    <row r="3264" spans="1:12" ht="15.75" customHeight="1">
      <c r="A3264" s="75">
        <v>999999</v>
      </c>
      <c r="B3264" s="94" t="s">
        <v>4909</v>
      </c>
      <c r="C3264" s="95" t="s">
        <v>9267</v>
      </c>
      <c r="D3264" s="96" t="s">
        <v>9264</v>
      </c>
      <c r="E3264" s="97"/>
      <c r="F3264" s="97"/>
      <c r="G3264" s="98" t="s">
        <v>8069</v>
      </c>
      <c r="H3264" s="98" t="s">
        <v>3263</v>
      </c>
      <c r="I3264" s="103">
        <v>8800000692024</v>
      </c>
      <c r="J3264" s="100">
        <v>45294</v>
      </c>
      <c r="K3264" s="82"/>
      <c r="L3264" s="135"/>
    </row>
    <row r="3265" spans="1:12" ht="15.75" customHeight="1">
      <c r="A3265" s="84">
        <v>999999</v>
      </c>
      <c r="B3265" s="85" t="s">
        <v>4909</v>
      </c>
      <c r="C3265" s="86" t="s">
        <v>9268</v>
      </c>
      <c r="D3265" s="87" t="s">
        <v>8544</v>
      </c>
      <c r="E3265" s="88"/>
      <c r="F3265" s="88"/>
      <c r="G3265" s="89" t="s">
        <v>8545</v>
      </c>
      <c r="H3265" s="89" t="s">
        <v>3776</v>
      </c>
      <c r="I3265" s="90">
        <v>8800000702024</v>
      </c>
      <c r="J3265" s="91">
        <v>45294</v>
      </c>
      <c r="K3265" s="92"/>
      <c r="L3265" s="134"/>
    </row>
    <row r="3266" spans="1:12" ht="15.75" customHeight="1">
      <c r="A3266" s="75">
        <v>999999</v>
      </c>
      <c r="B3266" s="94" t="s">
        <v>4909</v>
      </c>
      <c r="C3266" s="95" t="s">
        <v>9141</v>
      </c>
      <c r="D3266" s="96" t="s">
        <v>9142</v>
      </c>
      <c r="E3266" s="97"/>
      <c r="F3266" s="97"/>
      <c r="G3266" s="98" t="s">
        <v>9143</v>
      </c>
      <c r="H3266" s="98" t="s">
        <v>2524</v>
      </c>
      <c r="I3266" s="103">
        <v>8800063392023</v>
      </c>
      <c r="J3266" s="100">
        <v>45289</v>
      </c>
      <c r="K3266" s="82"/>
      <c r="L3266" s="135"/>
    </row>
    <row r="3267" spans="1:12" ht="15.75" customHeight="1">
      <c r="A3267" s="84">
        <v>999999</v>
      </c>
      <c r="B3267" s="85" t="s">
        <v>4909</v>
      </c>
      <c r="C3267" s="86" t="s">
        <v>8987</v>
      </c>
      <c r="D3267" s="87" t="s">
        <v>8869</v>
      </c>
      <c r="E3267" s="88"/>
      <c r="F3267" s="88"/>
      <c r="G3267" s="89" t="s">
        <v>8705</v>
      </c>
      <c r="H3267" s="89" t="s">
        <v>7210</v>
      </c>
      <c r="I3267" s="90">
        <v>8800061772023</v>
      </c>
      <c r="J3267" s="91">
        <v>45286</v>
      </c>
      <c r="K3267" s="92"/>
      <c r="L3267" s="134"/>
    </row>
    <row r="3268" spans="1:12" ht="15.75" customHeight="1">
      <c r="A3268" s="75">
        <v>999999</v>
      </c>
      <c r="B3268" s="94" t="s">
        <v>4909</v>
      </c>
      <c r="C3268" s="95" t="s">
        <v>9300</v>
      </c>
      <c r="D3268" s="96" t="s">
        <v>9301</v>
      </c>
      <c r="E3268" s="97"/>
      <c r="F3268" s="97"/>
      <c r="G3268" s="98" t="s">
        <v>9302</v>
      </c>
      <c r="H3268" s="98" t="s">
        <v>5650</v>
      </c>
      <c r="I3268" s="103">
        <v>8800001632024</v>
      </c>
      <c r="J3268" s="100">
        <v>45299</v>
      </c>
      <c r="K3268" s="82"/>
      <c r="L3268" s="135"/>
    </row>
    <row r="3269" spans="1:12" ht="15.75" customHeight="1">
      <c r="A3269" s="84">
        <v>999999</v>
      </c>
      <c r="B3269" s="85" t="s">
        <v>4909</v>
      </c>
      <c r="C3269" s="86" t="s">
        <v>9425</v>
      </c>
      <c r="D3269" s="87" t="s">
        <v>9342</v>
      </c>
      <c r="E3269" s="88"/>
      <c r="F3269" s="88"/>
      <c r="G3269" s="89" t="s">
        <v>9343</v>
      </c>
      <c r="H3269" s="89" t="s">
        <v>5650</v>
      </c>
      <c r="I3269" s="90">
        <v>8800002462024</v>
      </c>
      <c r="J3269" s="91">
        <v>45301</v>
      </c>
      <c r="K3269" s="92"/>
      <c r="L3269" s="134"/>
    </row>
    <row r="3270" spans="1:12" ht="15.75" customHeight="1">
      <c r="A3270" s="75">
        <v>999999</v>
      </c>
      <c r="B3270" s="94" t="s">
        <v>4909</v>
      </c>
      <c r="C3270" s="95" t="s">
        <v>9479</v>
      </c>
      <c r="D3270" s="96" t="s">
        <v>8704</v>
      </c>
      <c r="E3270" s="97"/>
      <c r="F3270" s="97"/>
      <c r="G3270" s="98" t="s">
        <v>8705</v>
      </c>
      <c r="H3270" s="98" t="s">
        <v>7210</v>
      </c>
      <c r="I3270" s="103">
        <v>8800003632024</v>
      </c>
      <c r="J3270" s="100">
        <v>45303</v>
      </c>
      <c r="K3270" s="82"/>
      <c r="L3270" s="135"/>
    </row>
    <row r="3271" spans="1:12" ht="15.75" customHeight="1">
      <c r="A3271" s="84">
        <v>999999</v>
      </c>
      <c r="B3271" s="85" t="s">
        <v>4909</v>
      </c>
      <c r="C3271" s="86" t="s">
        <v>9333</v>
      </c>
      <c r="D3271" s="87" t="s">
        <v>8704</v>
      </c>
      <c r="E3271" s="88"/>
      <c r="F3271" s="88"/>
      <c r="G3271" s="89" t="s">
        <v>8705</v>
      </c>
      <c r="H3271" s="89" t="s">
        <v>7210</v>
      </c>
      <c r="I3271" s="90">
        <v>8800002322024</v>
      </c>
      <c r="J3271" s="91">
        <v>45300</v>
      </c>
      <c r="K3271" s="92"/>
      <c r="L3271" s="134"/>
    </row>
    <row r="3272" spans="1:12" ht="15.75" customHeight="1">
      <c r="A3272" s="75">
        <v>999999</v>
      </c>
      <c r="B3272" s="94" t="s">
        <v>4909</v>
      </c>
      <c r="C3272" s="95" t="s">
        <v>9334</v>
      </c>
      <c r="D3272" s="96" t="s">
        <v>8755</v>
      </c>
      <c r="E3272" s="97"/>
      <c r="F3272" s="97"/>
      <c r="G3272" s="98" t="s">
        <v>7209</v>
      </c>
      <c r="H3272" s="98" t="s">
        <v>7210</v>
      </c>
      <c r="I3272" s="103">
        <v>8800002222024</v>
      </c>
      <c r="J3272" s="100">
        <v>45300</v>
      </c>
      <c r="K3272" s="82"/>
      <c r="L3272" s="135"/>
    </row>
    <row r="3273" spans="1:12" ht="15.75" customHeight="1">
      <c r="A3273" s="84">
        <v>999999</v>
      </c>
      <c r="B3273" s="85" t="s">
        <v>4909</v>
      </c>
      <c r="C3273" s="86" t="s">
        <v>9266</v>
      </c>
      <c r="D3273" s="87" t="s">
        <v>9264</v>
      </c>
      <c r="E3273" s="88"/>
      <c r="F3273" s="88"/>
      <c r="G3273" s="89" t="s">
        <v>8069</v>
      </c>
      <c r="H3273" s="89" t="s">
        <v>3263</v>
      </c>
      <c r="I3273" s="90">
        <v>8800000682024</v>
      </c>
      <c r="J3273" s="91">
        <v>45294</v>
      </c>
      <c r="K3273" s="92"/>
      <c r="L3273" s="134"/>
    </row>
    <row r="3274" spans="1:12" ht="15.75" customHeight="1">
      <c r="A3274" s="75">
        <v>999999</v>
      </c>
      <c r="B3274" s="94" t="s">
        <v>4909</v>
      </c>
      <c r="C3274" s="95" t="s">
        <v>9426</v>
      </c>
      <c r="D3274" s="96" t="s">
        <v>8704</v>
      </c>
      <c r="E3274" s="97"/>
      <c r="F3274" s="97"/>
      <c r="G3274" s="98" t="s">
        <v>8705</v>
      </c>
      <c r="H3274" s="98" t="s">
        <v>7210</v>
      </c>
      <c r="I3274" s="103">
        <v>8800003072024</v>
      </c>
      <c r="J3274" s="100">
        <v>45301</v>
      </c>
      <c r="K3274" s="82"/>
      <c r="L3274" s="135"/>
    </row>
    <row r="3275" spans="1:12" ht="15.75" customHeight="1">
      <c r="A3275" s="84">
        <v>999999</v>
      </c>
      <c r="B3275" s="85" t="s">
        <v>4909</v>
      </c>
      <c r="C3275" s="86" t="s">
        <v>9487</v>
      </c>
      <c r="D3275" s="87" t="s">
        <v>9488</v>
      </c>
      <c r="E3275" s="88"/>
      <c r="F3275" s="88"/>
      <c r="G3275" s="89" t="s">
        <v>9489</v>
      </c>
      <c r="H3275" s="89" t="s">
        <v>2524</v>
      </c>
      <c r="I3275" s="90">
        <v>8800003692024</v>
      </c>
      <c r="J3275" s="91">
        <v>45305</v>
      </c>
      <c r="K3275" s="92"/>
      <c r="L3275" s="134"/>
    </row>
    <row r="3276" spans="1:12" ht="15.75" customHeight="1">
      <c r="A3276" s="75">
        <v>999999</v>
      </c>
      <c r="B3276" s="94" t="s">
        <v>4909</v>
      </c>
      <c r="C3276" s="95" t="s">
        <v>9490</v>
      </c>
      <c r="D3276" s="96" t="s">
        <v>8704</v>
      </c>
      <c r="E3276" s="97"/>
      <c r="F3276" s="97"/>
      <c r="G3276" s="98" t="s">
        <v>8705</v>
      </c>
      <c r="H3276" s="98" t="s">
        <v>7210</v>
      </c>
      <c r="I3276" s="103">
        <v>8800003702024</v>
      </c>
      <c r="J3276" s="100">
        <v>45305</v>
      </c>
      <c r="K3276" s="82"/>
      <c r="L3276" s="135"/>
    </row>
    <row r="3277" spans="1:12" ht="15.75" customHeight="1">
      <c r="A3277" s="84">
        <v>999999</v>
      </c>
      <c r="B3277" s="85" t="s">
        <v>4909</v>
      </c>
      <c r="C3277" s="86" t="s">
        <v>9335</v>
      </c>
      <c r="D3277" s="87" t="s">
        <v>8869</v>
      </c>
      <c r="E3277" s="88"/>
      <c r="F3277" s="88"/>
      <c r="G3277" s="89" t="s">
        <v>8705</v>
      </c>
      <c r="H3277" s="89" t="s">
        <v>2524</v>
      </c>
      <c r="I3277" s="90">
        <v>8800002192024</v>
      </c>
      <c r="J3277" s="91">
        <v>45300</v>
      </c>
      <c r="K3277" s="92"/>
      <c r="L3277" s="134"/>
    </row>
    <row r="3278" spans="1:12" ht="15.75" customHeight="1">
      <c r="A3278" s="75">
        <v>999999</v>
      </c>
      <c r="B3278" s="94" t="s">
        <v>4909</v>
      </c>
      <c r="C3278" s="95" t="s">
        <v>9609</v>
      </c>
      <c r="D3278" s="96" t="s">
        <v>8704</v>
      </c>
      <c r="E3278" s="97"/>
      <c r="F3278" s="97"/>
      <c r="G3278" s="98" t="s">
        <v>8705</v>
      </c>
      <c r="H3278" s="98" t="s">
        <v>7210</v>
      </c>
      <c r="I3278" s="103">
        <v>8800005132024</v>
      </c>
      <c r="J3278" s="100">
        <v>45309</v>
      </c>
      <c r="K3278" s="82"/>
      <c r="L3278" s="135"/>
    </row>
    <row r="3279" spans="1:12" ht="15.75" customHeight="1">
      <c r="A3279" s="84">
        <v>999999</v>
      </c>
      <c r="B3279" s="85" t="s">
        <v>4909</v>
      </c>
      <c r="C3279" s="86" t="s">
        <v>9527</v>
      </c>
      <c r="D3279" s="87" t="s">
        <v>9528</v>
      </c>
      <c r="E3279" s="88"/>
      <c r="F3279" s="88"/>
      <c r="G3279" s="89" t="s">
        <v>9529</v>
      </c>
      <c r="H3279" s="89" t="s">
        <v>7210</v>
      </c>
      <c r="I3279" s="90">
        <v>8800004222024</v>
      </c>
      <c r="J3279" s="91">
        <v>45307</v>
      </c>
      <c r="K3279" s="92"/>
      <c r="L3279" s="134"/>
    </row>
    <row r="3280" spans="1:12" ht="15.75" customHeight="1">
      <c r="A3280" s="75">
        <v>999999</v>
      </c>
      <c r="B3280" s="94" t="s">
        <v>4909</v>
      </c>
      <c r="C3280" s="95" t="s">
        <v>9530</v>
      </c>
      <c r="D3280" s="96" t="s">
        <v>9531</v>
      </c>
      <c r="E3280" s="97"/>
      <c r="F3280" s="97"/>
      <c r="G3280" s="98" t="s">
        <v>9532</v>
      </c>
      <c r="H3280" s="98" t="s">
        <v>5650</v>
      </c>
      <c r="I3280" s="103">
        <v>8800004232024</v>
      </c>
      <c r="J3280" s="100">
        <v>45307</v>
      </c>
      <c r="K3280" s="82"/>
      <c r="L3280" s="135"/>
    </row>
    <row r="3281" spans="1:12" ht="15.75" customHeight="1">
      <c r="A3281" s="84">
        <v>999999</v>
      </c>
      <c r="B3281" s="85" t="s">
        <v>4909</v>
      </c>
      <c r="C3281" s="86" t="s">
        <v>9546</v>
      </c>
      <c r="D3281" s="87" t="s">
        <v>9547</v>
      </c>
      <c r="E3281" s="88"/>
      <c r="F3281" s="88"/>
      <c r="G3281" s="89" t="s">
        <v>9532</v>
      </c>
      <c r="H3281" s="89" t="s">
        <v>5650</v>
      </c>
      <c r="I3281" s="90">
        <v>8800004252024</v>
      </c>
      <c r="J3281" s="91">
        <v>45307</v>
      </c>
      <c r="K3281" s="92"/>
      <c r="L3281" s="134"/>
    </row>
    <row r="3282" spans="1:12" ht="15.75" customHeight="1">
      <c r="A3282" s="75">
        <v>999999</v>
      </c>
      <c r="B3282" s="94" t="s">
        <v>4909</v>
      </c>
      <c r="C3282" s="95" t="s">
        <v>9533</v>
      </c>
      <c r="D3282" s="96" t="s">
        <v>9534</v>
      </c>
      <c r="E3282" s="97"/>
      <c r="F3282" s="97"/>
      <c r="G3282" s="98" t="s">
        <v>9535</v>
      </c>
      <c r="H3282" s="98" t="s">
        <v>5650</v>
      </c>
      <c r="I3282" s="103">
        <v>8800004262024</v>
      </c>
      <c r="J3282" s="100">
        <v>45307</v>
      </c>
      <c r="K3282" s="82"/>
      <c r="L3282" s="135"/>
    </row>
    <row r="3283" spans="1:12" ht="15.75" customHeight="1">
      <c r="A3283" s="84">
        <v>999999</v>
      </c>
      <c r="B3283" s="85" t="s">
        <v>4909</v>
      </c>
      <c r="C3283" s="86" t="s">
        <v>9536</v>
      </c>
      <c r="D3283" s="87" t="s">
        <v>9534</v>
      </c>
      <c r="E3283" s="88"/>
      <c r="F3283" s="88"/>
      <c r="G3283" s="89" t="s">
        <v>9535</v>
      </c>
      <c r="H3283" s="89" t="s">
        <v>5650</v>
      </c>
      <c r="I3283" s="90">
        <v>8800004272024</v>
      </c>
      <c r="J3283" s="91">
        <v>45307</v>
      </c>
      <c r="K3283" s="92"/>
      <c r="L3283" s="134"/>
    </row>
    <row r="3284" spans="1:12" ht="15.75" customHeight="1">
      <c r="A3284" s="75">
        <v>999999</v>
      </c>
      <c r="B3284" s="94" t="s">
        <v>4909</v>
      </c>
      <c r="C3284" s="95" t="s">
        <v>9537</v>
      </c>
      <c r="D3284" s="96" t="s">
        <v>9538</v>
      </c>
      <c r="E3284" s="97"/>
      <c r="F3284" s="97"/>
      <c r="G3284" s="98" t="s">
        <v>5649</v>
      </c>
      <c r="H3284" s="98" t="s">
        <v>5650</v>
      </c>
      <c r="I3284" s="103">
        <v>8800004282024</v>
      </c>
      <c r="J3284" s="100">
        <v>45307</v>
      </c>
      <c r="K3284" s="82"/>
      <c r="L3284" s="135"/>
    </row>
    <row r="3285" spans="1:12" ht="15.75" customHeight="1">
      <c r="A3285" s="84">
        <v>999999</v>
      </c>
      <c r="B3285" s="85" t="s">
        <v>4909</v>
      </c>
      <c r="C3285" s="86" t="s">
        <v>9549</v>
      </c>
      <c r="D3285" s="87" t="s">
        <v>8704</v>
      </c>
      <c r="E3285" s="88"/>
      <c r="F3285" s="88"/>
      <c r="G3285" s="89" t="s">
        <v>8705</v>
      </c>
      <c r="H3285" s="89" t="s">
        <v>7210</v>
      </c>
      <c r="I3285" s="90">
        <v>8800004292024</v>
      </c>
      <c r="J3285" s="91">
        <v>45307</v>
      </c>
      <c r="K3285" s="92"/>
      <c r="L3285" s="134"/>
    </row>
    <row r="3286" spans="1:12" ht="15.75" customHeight="1">
      <c r="A3286" s="75">
        <v>999999</v>
      </c>
      <c r="B3286" s="94" t="s">
        <v>4909</v>
      </c>
      <c r="C3286" s="95" t="s">
        <v>9564</v>
      </c>
      <c r="D3286" s="96" t="s">
        <v>9565</v>
      </c>
      <c r="E3286" s="97"/>
      <c r="F3286" s="97"/>
      <c r="G3286" s="98" t="s">
        <v>9566</v>
      </c>
      <c r="H3286" s="98" t="s">
        <v>7210</v>
      </c>
      <c r="I3286" s="103">
        <v>8800004552024</v>
      </c>
      <c r="J3286" s="100">
        <v>45308</v>
      </c>
      <c r="K3286" s="82"/>
      <c r="L3286" s="135"/>
    </row>
    <row r="3287" spans="1:12" ht="15.75" customHeight="1">
      <c r="A3287" s="84">
        <v>999999</v>
      </c>
      <c r="B3287" s="85" t="s">
        <v>4909</v>
      </c>
      <c r="C3287" s="86" t="s">
        <v>9539</v>
      </c>
      <c r="D3287" s="87" t="s">
        <v>8704</v>
      </c>
      <c r="E3287" s="88"/>
      <c r="F3287" s="88"/>
      <c r="G3287" s="89" t="s">
        <v>8705</v>
      </c>
      <c r="H3287" s="89" t="s">
        <v>7210</v>
      </c>
      <c r="I3287" s="90">
        <v>8800004302024</v>
      </c>
      <c r="J3287" s="91">
        <v>45307</v>
      </c>
      <c r="K3287" s="92"/>
      <c r="L3287" s="134"/>
    </row>
    <row r="3288" spans="1:12" ht="15.75" customHeight="1">
      <c r="A3288" s="75">
        <v>999999</v>
      </c>
      <c r="B3288" s="94" t="s">
        <v>4909</v>
      </c>
      <c r="C3288" s="95" t="s">
        <v>9540</v>
      </c>
      <c r="D3288" s="96" t="s">
        <v>8704</v>
      </c>
      <c r="E3288" s="97"/>
      <c r="F3288" s="97"/>
      <c r="G3288" s="98" t="s">
        <v>8705</v>
      </c>
      <c r="H3288" s="98" t="s">
        <v>7210</v>
      </c>
      <c r="I3288" s="103">
        <v>8800004312024</v>
      </c>
      <c r="J3288" s="100">
        <v>45307</v>
      </c>
      <c r="K3288" s="82"/>
      <c r="L3288" s="135"/>
    </row>
    <row r="3289" spans="1:12" ht="15.75" customHeight="1">
      <c r="A3289" s="84">
        <v>999999</v>
      </c>
      <c r="B3289" s="85" t="s">
        <v>4909</v>
      </c>
      <c r="C3289" s="86" t="s">
        <v>9541</v>
      </c>
      <c r="D3289" s="87" t="s">
        <v>8704</v>
      </c>
      <c r="E3289" s="88"/>
      <c r="F3289" s="88"/>
      <c r="G3289" s="89" t="s">
        <v>8705</v>
      </c>
      <c r="H3289" s="89" t="s">
        <v>7210</v>
      </c>
      <c r="I3289" s="90">
        <v>8800004332024</v>
      </c>
      <c r="J3289" s="91">
        <v>45307</v>
      </c>
      <c r="K3289" s="92"/>
      <c r="L3289" s="134"/>
    </row>
    <row r="3290" spans="1:12" ht="15.75" customHeight="1">
      <c r="A3290" s="75">
        <v>999999</v>
      </c>
      <c r="B3290" s="94" t="s">
        <v>4909</v>
      </c>
      <c r="C3290" s="95" t="s">
        <v>9542</v>
      </c>
      <c r="D3290" s="96" t="s">
        <v>8704</v>
      </c>
      <c r="E3290" s="97"/>
      <c r="F3290" s="97"/>
      <c r="G3290" s="98" t="s">
        <v>8705</v>
      </c>
      <c r="H3290" s="98" t="s">
        <v>7210</v>
      </c>
      <c r="I3290" s="103">
        <v>8800004342024</v>
      </c>
      <c r="J3290" s="100">
        <v>45307</v>
      </c>
      <c r="K3290" s="82"/>
      <c r="L3290" s="135"/>
    </row>
    <row r="3291" spans="1:12" ht="15.75" customHeight="1">
      <c r="A3291" s="84">
        <v>999999</v>
      </c>
      <c r="B3291" s="85" t="s">
        <v>4909</v>
      </c>
      <c r="C3291" s="86" t="s">
        <v>9543</v>
      </c>
      <c r="D3291" s="87" t="s">
        <v>8704</v>
      </c>
      <c r="E3291" s="88"/>
      <c r="F3291" s="88"/>
      <c r="G3291" s="89" t="s">
        <v>8705</v>
      </c>
      <c r="H3291" s="89" t="s">
        <v>7210</v>
      </c>
      <c r="I3291" s="90">
        <v>8800004372024</v>
      </c>
      <c r="J3291" s="91">
        <v>45307</v>
      </c>
      <c r="K3291" s="92"/>
      <c r="L3291" s="134"/>
    </row>
    <row r="3292" spans="1:12" ht="15.75" customHeight="1">
      <c r="A3292" s="75">
        <v>999999</v>
      </c>
      <c r="B3292" s="94" t="s">
        <v>4909</v>
      </c>
      <c r="C3292" s="95" t="s">
        <v>9548</v>
      </c>
      <c r="D3292" s="96" t="s">
        <v>9241</v>
      </c>
      <c r="E3292" s="97"/>
      <c r="F3292" s="97"/>
      <c r="G3292" s="98" t="s">
        <v>7209</v>
      </c>
      <c r="H3292" s="98" t="s">
        <v>7210</v>
      </c>
      <c r="I3292" s="103">
        <v>8800004392024</v>
      </c>
      <c r="J3292" s="100">
        <v>45307</v>
      </c>
      <c r="K3292" s="82"/>
      <c r="L3292" s="135"/>
    </row>
    <row r="3293" spans="1:12" ht="15.75" customHeight="1">
      <c r="A3293" s="84">
        <v>999999</v>
      </c>
      <c r="B3293" s="85" t="s">
        <v>4909</v>
      </c>
      <c r="C3293" s="86" t="s">
        <v>9544</v>
      </c>
      <c r="D3293" s="87" t="s">
        <v>8704</v>
      </c>
      <c r="E3293" s="88"/>
      <c r="F3293" s="88"/>
      <c r="G3293" s="89" t="s">
        <v>8705</v>
      </c>
      <c r="H3293" s="89" t="s">
        <v>7210</v>
      </c>
      <c r="I3293" s="90">
        <v>8800004402024</v>
      </c>
      <c r="J3293" s="91">
        <v>45307</v>
      </c>
      <c r="K3293" s="92"/>
      <c r="L3293" s="134"/>
    </row>
    <row r="3294" spans="1:12" ht="15.75" customHeight="1">
      <c r="A3294" s="75">
        <v>999999</v>
      </c>
      <c r="B3294" s="94" t="s">
        <v>4909</v>
      </c>
      <c r="C3294" s="95" t="s">
        <v>9545</v>
      </c>
      <c r="D3294" s="96" t="s">
        <v>8704</v>
      </c>
      <c r="E3294" s="97"/>
      <c r="F3294" s="97"/>
      <c r="G3294" s="98" t="s">
        <v>8705</v>
      </c>
      <c r="H3294" s="98" t="s">
        <v>7210</v>
      </c>
      <c r="I3294" s="103">
        <v>8800004422024</v>
      </c>
      <c r="J3294" s="100">
        <v>45307</v>
      </c>
      <c r="K3294" s="82"/>
      <c r="L3294" s="135"/>
    </row>
    <row r="3295" spans="1:12" ht="15.75" customHeight="1">
      <c r="A3295" s="84">
        <v>999999</v>
      </c>
      <c r="B3295" s="85" t="s">
        <v>4909</v>
      </c>
      <c r="C3295" s="86" t="s">
        <v>9641</v>
      </c>
      <c r="D3295" s="87" t="s">
        <v>9478</v>
      </c>
      <c r="E3295" s="88"/>
      <c r="F3295" s="88"/>
      <c r="G3295" s="89" t="s">
        <v>7853</v>
      </c>
      <c r="H3295" s="89" t="s">
        <v>5650</v>
      </c>
      <c r="I3295" s="90">
        <v>8800005462024</v>
      </c>
      <c r="J3295" s="91">
        <v>45310</v>
      </c>
      <c r="K3295" s="92"/>
      <c r="L3295" s="134"/>
    </row>
    <row r="3296" spans="1:12" ht="15.75" customHeight="1">
      <c r="A3296" s="75">
        <v>999999</v>
      </c>
      <c r="B3296" s="94" t="s">
        <v>4909</v>
      </c>
      <c r="C3296" s="95" t="s">
        <v>9642</v>
      </c>
      <c r="D3296" s="96" t="s">
        <v>9643</v>
      </c>
      <c r="E3296" s="97"/>
      <c r="F3296" s="97"/>
      <c r="G3296" s="98" t="s">
        <v>9343</v>
      </c>
      <c r="H3296" s="98" t="s">
        <v>5650</v>
      </c>
      <c r="I3296" s="103">
        <v>8800005502024</v>
      </c>
      <c r="J3296" s="100">
        <v>45310</v>
      </c>
      <c r="K3296" s="82"/>
      <c r="L3296" s="135"/>
    </row>
    <row r="3297" spans="1:12" ht="15.75" customHeight="1">
      <c r="A3297" s="84">
        <v>999999</v>
      </c>
      <c r="B3297" s="85" t="s">
        <v>4909</v>
      </c>
      <c r="C3297" s="86" t="s">
        <v>9644</v>
      </c>
      <c r="D3297" s="87" t="s">
        <v>9645</v>
      </c>
      <c r="E3297" s="88"/>
      <c r="F3297" s="88"/>
      <c r="G3297" s="89" t="s">
        <v>9646</v>
      </c>
      <c r="H3297" s="89" t="s">
        <v>5650</v>
      </c>
      <c r="I3297" s="90">
        <v>8800005522024</v>
      </c>
      <c r="J3297" s="91">
        <v>45310</v>
      </c>
      <c r="K3297" s="92"/>
      <c r="L3297" s="134"/>
    </row>
    <row r="3298" spans="1:12" ht="15.75" customHeight="1">
      <c r="A3298" s="75">
        <v>999999</v>
      </c>
      <c r="B3298" s="94" t="s">
        <v>4909</v>
      </c>
      <c r="C3298" s="95" t="s">
        <v>9623</v>
      </c>
      <c r="D3298" s="96" t="s">
        <v>9624</v>
      </c>
      <c r="E3298" s="97"/>
      <c r="F3298" s="97"/>
      <c r="G3298" s="98" t="s">
        <v>9532</v>
      </c>
      <c r="H3298" s="98" t="s">
        <v>5650</v>
      </c>
      <c r="I3298" s="103">
        <v>8800005282024</v>
      </c>
      <c r="J3298" s="100">
        <v>45310</v>
      </c>
      <c r="K3298" s="82"/>
      <c r="L3298" s="135"/>
    </row>
    <row r="3299" spans="1:12" ht="15.75" customHeight="1">
      <c r="A3299" s="84">
        <v>999999</v>
      </c>
      <c r="B3299" s="85" t="s">
        <v>4909</v>
      </c>
      <c r="C3299" s="86" t="s">
        <v>9625</v>
      </c>
      <c r="D3299" s="87" t="s">
        <v>9565</v>
      </c>
      <c r="E3299" s="88"/>
      <c r="F3299" s="88"/>
      <c r="G3299" s="89" t="s">
        <v>9566</v>
      </c>
      <c r="H3299" s="89" t="s">
        <v>2524</v>
      </c>
      <c r="I3299" s="90">
        <v>8800005752024</v>
      </c>
      <c r="J3299" s="91">
        <v>45310</v>
      </c>
      <c r="K3299" s="92"/>
      <c r="L3299" s="134"/>
    </row>
    <row r="3300" spans="1:12" ht="15.75" customHeight="1">
      <c r="A3300" s="75">
        <v>999999</v>
      </c>
      <c r="B3300" s="94" t="s">
        <v>4909</v>
      </c>
      <c r="C3300" s="95" t="s">
        <v>9626</v>
      </c>
      <c r="D3300" s="96" t="s">
        <v>8704</v>
      </c>
      <c r="E3300" s="97"/>
      <c r="F3300" s="97"/>
      <c r="G3300" s="98" t="s">
        <v>8705</v>
      </c>
      <c r="H3300" s="98" t="s">
        <v>2524</v>
      </c>
      <c r="I3300" s="103">
        <v>8800005782024</v>
      </c>
      <c r="J3300" s="100">
        <v>45310</v>
      </c>
      <c r="K3300" s="82"/>
      <c r="L3300" s="135"/>
    </row>
    <row r="3301" spans="1:12" ht="15.75" customHeight="1">
      <c r="A3301" s="84">
        <v>999999</v>
      </c>
      <c r="B3301" s="85" t="s">
        <v>4909</v>
      </c>
      <c r="C3301" s="86" t="s">
        <v>9627</v>
      </c>
      <c r="D3301" s="87" t="s">
        <v>9241</v>
      </c>
      <c r="E3301" s="88"/>
      <c r="F3301" s="88"/>
      <c r="G3301" s="89" t="s">
        <v>9628</v>
      </c>
      <c r="H3301" s="89" t="s">
        <v>2524</v>
      </c>
      <c r="I3301" s="90">
        <v>8800005632024</v>
      </c>
      <c r="J3301" s="91">
        <v>45310</v>
      </c>
      <c r="K3301" s="92"/>
      <c r="L3301" s="134"/>
    </row>
    <row r="3302" spans="1:12" ht="15.75" customHeight="1">
      <c r="A3302" s="75">
        <v>999999</v>
      </c>
      <c r="B3302" s="94" t="s">
        <v>4909</v>
      </c>
      <c r="C3302" s="95" t="s">
        <v>9629</v>
      </c>
      <c r="D3302" s="96" t="s">
        <v>9241</v>
      </c>
      <c r="E3302" s="97"/>
      <c r="F3302" s="97"/>
      <c r="G3302" s="98" t="s">
        <v>7209</v>
      </c>
      <c r="H3302" s="98" t="s">
        <v>2524</v>
      </c>
      <c r="I3302" s="103">
        <v>8800005642024</v>
      </c>
      <c r="J3302" s="100">
        <v>45310</v>
      </c>
      <c r="K3302" s="82"/>
      <c r="L3302" s="135"/>
    </row>
    <row r="3303" spans="1:12" ht="15.75" customHeight="1">
      <c r="A3303" s="84">
        <v>999999</v>
      </c>
      <c r="B3303" s="85" t="s">
        <v>4909</v>
      </c>
      <c r="C3303" s="86" t="s">
        <v>9630</v>
      </c>
      <c r="D3303" s="87" t="s">
        <v>9241</v>
      </c>
      <c r="E3303" s="88"/>
      <c r="F3303" s="88"/>
      <c r="G3303" s="89" t="s">
        <v>7209</v>
      </c>
      <c r="H3303" s="89" t="s">
        <v>2524</v>
      </c>
      <c r="I3303" s="90">
        <v>8800005652024</v>
      </c>
      <c r="J3303" s="91">
        <v>45310</v>
      </c>
      <c r="K3303" s="92"/>
      <c r="L3303" s="134"/>
    </row>
    <row r="3304" spans="1:12" ht="15.75" customHeight="1">
      <c r="A3304" s="75">
        <v>999999</v>
      </c>
      <c r="B3304" s="94" t="s">
        <v>4909</v>
      </c>
      <c r="C3304" s="95" t="s">
        <v>9631</v>
      </c>
      <c r="D3304" s="96" t="s">
        <v>9067</v>
      </c>
      <c r="E3304" s="97"/>
      <c r="F3304" s="97"/>
      <c r="G3304" s="98" t="s">
        <v>9068</v>
      </c>
      <c r="H3304" s="98" t="s">
        <v>2524</v>
      </c>
      <c r="I3304" s="103">
        <v>8800005692024</v>
      </c>
      <c r="J3304" s="100">
        <v>45310</v>
      </c>
      <c r="K3304" s="82"/>
      <c r="L3304" s="135"/>
    </row>
    <row r="3305" spans="1:12" ht="15.75" customHeight="1">
      <c r="A3305" s="84">
        <v>999999</v>
      </c>
      <c r="B3305" s="85" t="s">
        <v>4909</v>
      </c>
      <c r="C3305" s="86" t="s">
        <v>9632</v>
      </c>
      <c r="D3305" s="87" t="s">
        <v>9241</v>
      </c>
      <c r="E3305" s="88"/>
      <c r="F3305" s="88"/>
      <c r="G3305" s="89" t="s">
        <v>9628</v>
      </c>
      <c r="H3305" s="89" t="s">
        <v>2524</v>
      </c>
      <c r="I3305" s="90">
        <v>8800005702024</v>
      </c>
      <c r="J3305" s="91">
        <v>45310</v>
      </c>
      <c r="K3305" s="92"/>
      <c r="L3305" s="134"/>
    </row>
    <row r="3306" spans="1:12" ht="15.75" customHeight="1">
      <c r="A3306" s="75">
        <v>999999</v>
      </c>
      <c r="B3306" s="94" t="s">
        <v>4909</v>
      </c>
      <c r="C3306" s="95" t="s">
        <v>9633</v>
      </c>
      <c r="D3306" s="96" t="s">
        <v>9241</v>
      </c>
      <c r="E3306" s="97"/>
      <c r="F3306" s="97"/>
      <c r="G3306" s="98" t="s">
        <v>7209</v>
      </c>
      <c r="H3306" s="98" t="s">
        <v>2524</v>
      </c>
      <c r="I3306" s="103">
        <v>8800005712024</v>
      </c>
      <c r="J3306" s="100">
        <v>45310</v>
      </c>
      <c r="K3306" s="82"/>
      <c r="L3306" s="135"/>
    </row>
    <row r="3307" spans="1:12" ht="15.75" customHeight="1">
      <c r="A3307" s="84">
        <v>999999</v>
      </c>
      <c r="B3307" s="85" t="s">
        <v>4909</v>
      </c>
      <c r="C3307" s="86" t="s">
        <v>9634</v>
      </c>
      <c r="D3307" s="87" t="s">
        <v>9241</v>
      </c>
      <c r="E3307" s="88"/>
      <c r="F3307" s="88"/>
      <c r="G3307" s="89" t="s">
        <v>7209</v>
      </c>
      <c r="H3307" s="89" t="s">
        <v>2524</v>
      </c>
      <c r="I3307" s="90">
        <v>8800005722024</v>
      </c>
      <c r="J3307" s="91">
        <v>45310</v>
      </c>
      <c r="K3307" s="92"/>
      <c r="L3307" s="134"/>
    </row>
    <row r="3308" spans="1:12" ht="15.75" customHeight="1">
      <c r="A3308" s="75">
        <v>999999</v>
      </c>
      <c r="B3308" s="94" t="s">
        <v>4909</v>
      </c>
      <c r="C3308" s="95" t="s">
        <v>9636</v>
      </c>
      <c r="D3308" s="96" t="s">
        <v>9241</v>
      </c>
      <c r="E3308" s="97"/>
      <c r="F3308" s="97"/>
      <c r="G3308" s="98" t="s">
        <v>7209</v>
      </c>
      <c r="H3308" s="98" t="s">
        <v>2524</v>
      </c>
      <c r="I3308" s="103">
        <v>8800005572024</v>
      </c>
      <c r="J3308" s="100">
        <v>45310</v>
      </c>
      <c r="K3308" s="82"/>
      <c r="L3308" s="135"/>
    </row>
    <row r="3309" spans="1:12" ht="15.75" customHeight="1">
      <c r="A3309" s="84">
        <v>999999</v>
      </c>
      <c r="B3309" s="85" t="s">
        <v>4909</v>
      </c>
      <c r="C3309" s="86" t="s">
        <v>9637</v>
      </c>
      <c r="D3309" s="87" t="s">
        <v>9241</v>
      </c>
      <c r="E3309" s="88"/>
      <c r="F3309" s="88"/>
      <c r="G3309" s="89" t="s">
        <v>7209</v>
      </c>
      <c r="H3309" s="89" t="s">
        <v>2524</v>
      </c>
      <c r="I3309" s="90">
        <v>8800005582024</v>
      </c>
      <c r="J3309" s="91">
        <v>45310</v>
      </c>
      <c r="K3309" s="92"/>
      <c r="L3309" s="134"/>
    </row>
    <row r="3310" spans="1:12" ht="15.75" customHeight="1">
      <c r="A3310" s="75">
        <v>999999</v>
      </c>
      <c r="B3310" s="94" t="s">
        <v>4909</v>
      </c>
      <c r="C3310" s="95" t="s">
        <v>9638</v>
      </c>
      <c r="D3310" s="96" t="s">
        <v>9241</v>
      </c>
      <c r="E3310" s="97"/>
      <c r="F3310" s="97"/>
      <c r="G3310" s="98" t="s">
        <v>7209</v>
      </c>
      <c r="H3310" s="98" t="s">
        <v>2524</v>
      </c>
      <c r="I3310" s="103">
        <v>8800005592024</v>
      </c>
      <c r="J3310" s="100">
        <v>45310</v>
      </c>
      <c r="K3310" s="82"/>
      <c r="L3310" s="135"/>
    </row>
    <row r="3311" spans="1:12" ht="15.75" customHeight="1">
      <c r="A3311" s="84">
        <v>999999</v>
      </c>
      <c r="B3311" s="85" t="s">
        <v>4909</v>
      </c>
      <c r="C3311" s="86" t="s">
        <v>9639</v>
      </c>
      <c r="D3311" s="87" t="s">
        <v>9241</v>
      </c>
      <c r="E3311" s="88"/>
      <c r="F3311" s="88"/>
      <c r="G3311" s="89" t="s">
        <v>7209</v>
      </c>
      <c r="H3311" s="89" t="s">
        <v>2524</v>
      </c>
      <c r="I3311" s="90">
        <v>8800005602024</v>
      </c>
      <c r="J3311" s="91">
        <v>45310</v>
      </c>
      <c r="K3311" s="92"/>
      <c r="L3311" s="134"/>
    </row>
    <row r="3312" spans="1:12" ht="15.75" customHeight="1">
      <c r="A3312" s="75">
        <v>999999</v>
      </c>
      <c r="B3312" s="94" t="s">
        <v>4909</v>
      </c>
      <c r="C3312" s="95" t="s">
        <v>9640</v>
      </c>
      <c r="D3312" s="96" t="s">
        <v>9067</v>
      </c>
      <c r="E3312" s="97"/>
      <c r="F3312" s="97"/>
      <c r="G3312" s="98" t="s">
        <v>9068</v>
      </c>
      <c r="H3312" s="98" t="s">
        <v>2524</v>
      </c>
      <c r="I3312" s="103">
        <v>8800005612024</v>
      </c>
      <c r="J3312" s="100">
        <v>45310</v>
      </c>
      <c r="K3312" s="82"/>
      <c r="L3312" s="135"/>
    </row>
    <row r="3313" spans="1:12" ht="15.75" customHeight="1">
      <c r="A3313" s="84">
        <v>999999</v>
      </c>
      <c r="B3313" s="85" t="s">
        <v>4909</v>
      </c>
      <c r="C3313" s="86" t="s">
        <v>8927</v>
      </c>
      <c r="D3313" s="87" t="s">
        <v>8869</v>
      </c>
      <c r="E3313" s="88"/>
      <c r="F3313" s="88"/>
      <c r="G3313" s="89" t="s">
        <v>8705</v>
      </c>
      <c r="H3313" s="89" t="s">
        <v>7210</v>
      </c>
      <c r="I3313" s="90">
        <v>8800060632023</v>
      </c>
      <c r="J3313" s="91">
        <v>45285</v>
      </c>
      <c r="K3313" s="92"/>
      <c r="L3313" s="134"/>
    </row>
    <row r="3314" spans="1:12" ht="15.75" customHeight="1">
      <c r="A3314" s="75">
        <v>999999</v>
      </c>
      <c r="B3314" s="94" t="s">
        <v>4909</v>
      </c>
      <c r="C3314" s="95" t="s">
        <v>8928</v>
      </c>
      <c r="D3314" s="96" t="s">
        <v>8869</v>
      </c>
      <c r="E3314" s="97"/>
      <c r="F3314" s="97"/>
      <c r="G3314" s="98" t="s">
        <v>8705</v>
      </c>
      <c r="H3314" s="98" t="s">
        <v>7210</v>
      </c>
      <c r="I3314" s="103">
        <v>8800060642023</v>
      </c>
      <c r="J3314" s="100">
        <v>45285</v>
      </c>
      <c r="K3314" s="82"/>
      <c r="L3314" s="135"/>
    </row>
    <row r="3315" spans="1:12" ht="15.75" customHeight="1">
      <c r="A3315" s="84">
        <v>999999</v>
      </c>
      <c r="B3315" s="85" t="s">
        <v>4909</v>
      </c>
      <c r="C3315" s="86" t="s">
        <v>8756</v>
      </c>
      <c r="D3315" s="87" t="s">
        <v>8755</v>
      </c>
      <c r="E3315" s="88"/>
      <c r="F3315" s="88"/>
      <c r="G3315" s="89" t="s">
        <v>7209</v>
      </c>
      <c r="H3315" s="89" t="s">
        <v>7210</v>
      </c>
      <c r="I3315" s="90">
        <v>8800059102023</v>
      </c>
      <c r="J3315" s="91">
        <v>45280</v>
      </c>
      <c r="K3315" s="92"/>
      <c r="L3315" s="134"/>
    </row>
    <row r="3316" spans="1:12" ht="15.75" customHeight="1">
      <c r="A3316" s="75">
        <v>999999</v>
      </c>
      <c r="B3316" s="94" t="s">
        <v>4909</v>
      </c>
      <c r="C3316" s="95" t="s">
        <v>9309</v>
      </c>
      <c r="D3316" s="96" t="s">
        <v>9310</v>
      </c>
      <c r="E3316" s="97"/>
      <c r="F3316" s="97"/>
      <c r="G3316" s="98" t="s">
        <v>9311</v>
      </c>
      <c r="H3316" s="98" t="s">
        <v>5650</v>
      </c>
      <c r="I3316" s="103">
        <v>8800001642024</v>
      </c>
      <c r="J3316" s="100">
        <v>45299</v>
      </c>
      <c r="K3316" s="82"/>
      <c r="L3316" s="135"/>
    </row>
    <row r="3317" spans="1:12" ht="15.75" customHeight="1">
      <c r="A3317" s="84">
        <v>999999</v>
      </c>
      <c r="B3317" s="85" t="s">
        <v>4909</v>
      </c>
      <c r="C3317" s="86" t="s">
        <v>9312</v>
      </c>
      <c r="D3317" s="87" t="s">
        <v>9313</v>
      </c>
      <c r="E3317" s="88"/>
      <c r="F3317" s="88"/>
      <c r="G3317" s="89" t="s">
        <v>9314</v>
      </c>
      <c r="H3317" s="89" t="s">
        <v>5650</v>
      </c>
      <c r="I3317" s="90">
        <v>8800001652024</v>
      </c>
      <c r="J3317" s="91">
        <v>45299</v>
      </c>
      <c r="K3317" s="92"/>
      <c r="L3317" s="134"/>
    </row>
    <row r="3318" spans="1:12" ht="15.75" customHeight="1">
      <c r="A3318" s="75">
        <v>999999</v>
      </c>
      <c r="B3318" s="94" t="s">
        <v>4909</v>
      </c>
      <c r="C3318" s="95" t="s">
        <v>9336</v>
      </c>
      <c r="D3318" s="96" t="s">
        <v>8704</v>
      </c>
      <c r="E3318" s="97"/>
      <c r="F3318" s="97"/>
      <c r="G3318" s="98" t="s">
        <v>8705</v>
      </c>
      <c r="H3318" s="98" t="s">
        <v>7210</v>
      </c>
      <c r="I3318" s="103">
        <v>8800002332024</v>
      </c>
      <c r="J3318" s="100">
        <v>45300</v>
      </c>
      <c r="K3318" s="82"/>
      <c r="L3318" s="135"/>
    </row>
    <row r="3319" spans="1:12" ht="15.75" customHeight="1">
      <c r="A3319" s="84">
        <v>999999</v>
      </c>
      <c r="B3319" s="85" t="s">
        <v>4909</v>
      </c>
      <c r="C3319" s="86" t="s">
        <v>9337</v>
      </c>
      <c r="D3319" s="87" t="s">
        <v>8704</v>
      </c>
      <c r="E3319" s="88"/>
      <c r="F3319" s="88"/>
      <c r="G3319" s="89" t="s">
        <v>8705</v>
      </c>
      <c r="H3319" s="89" t="s">
        <v>7210</v>
      </c>
      <c r="I3319" s="90">
        <v>8800002342024</v>
      </c>
      <c r="J3319" s="91">
        <v>45300</v>
      </c>
      <c r="K3319" s="92"/>
      <c r="L3319" s="134"/>
    </row>
    <row r="3320" spans="1:12" ht="15.75" customHeight="1">
      <c r="A3320" s="75">
        <v>999999</v>
      </c>
      <c r="B3320" s="94" t="s">
        <v>4909</v>
      </c>
      <c r="C3320" s="95" t="s">
        <v>9338</v>
      </c>
      <c r="D3320" s="96" t="s">
        <v>8704</v>
      </c>
      <c r="E3320" s="97"/>
      <c r="F3320" s="97"/>
      <c r="G3320" s="98" t="s">
        <v>8705</v>
      </c>
      <c r="H3320" s="98" t="s">
        <v>7210</v>
      </c>
      <c r="I3320" s="103">
        <v>8800002352024</v>
      </c>
      <c r="J3320" s="100">
        <v>45300</v>
      </c>
      <c r="K3320" s="82"/>
      <c r="L3320" s="135"/>
    </row>
    <row r="3321" spans="1:12" ht="15.75" customHeight="1">
      <c r="A3321" s="84">
        <v>999999</v>
      </c>
      <c r="B3321" s="85" t="s">
        <v>4909</v>
      </c>
      <c r="C3321" s="86" t="s">
        <v>9339</v>
      </c>
      <c r="D3321" s="87" t="s">
        <v>8704</v>
      </c>
      <c r="E3321" s="88"/>
      <c r="F3321" s="88"/>
      <c r="G3321" s="89" t="s">
        <v>8705</v>
      </c>
      <c r="H3321" s="89" t="s">
        <v>7210</v>
      </c>
      <c r="I3321" s="90">
        <v>8800002362024</v>
      </c>
      <c r="J3321" s="91">
        <v>45300</v>
      </c>
      <c r="K3321" s="92"/>
      <c r="L3321" s="134"/>
    </row>
    <row r="3322" spans="1:12" ht="15.75" customHeight="1">
      <c r="A3322" s="75">
        <v>999999</v>
      </c>
      <c r="B3322" s="94" t="s">
        <v>4909</v>
      </c>
      <c r="C3322" s="95" t="s">
        <v>9340</v>
      </c>
      <c r="D3322" s="96" t="s">
        <v>8755</v>
      </c>
      <c r="E3322" s="97"/>
      <c r="F3322" s="97"/>
      <c r="G3322" s="98" t="s">
        <v>7209</v>
      </c>
      <c r="H3322" s="98" t="s">
        <v>7210</v>
      </c>
      <c r="I3322" s="103">
        <v>8800002382024</v>
      </c>
      <c r="J3322" s="100">
        <v>45300</v>
      </c>
      <c r="K3322" s="82"/>
      <c r="L3322" s="135"/>
    </row>
    <row r="3323" spans="1:12" ht="15.75" customHeight="1">
      <c r="A3323" s="84">
        <v>999999</v>
      </c>
      <c r="B3323" s="85" t="s">
        <v>4909</v>
      </c>
      <c r="C3323" s="86" t="s">
        <v>9315</v>
      </c>
      <c r="D3323" s="87" t="s">
        <v>9316</v>
      </c>
      <c r="E3323" s="88"/>
      <c r="F3323" s="88"/>
      <c r="G3323" s="89" t="s">
        <v>9317</v>
      </c>
      <c r="H3323" s="89" t="s">
        <v>5650</v>
      </c>
      <c r="I3323" s="90">
        <v>8800001672024</v>
      </c>
      <c r="J3323" s="91">
        <v>45299</v>
      </c>
      <c r="K3323" s="92"/>
      <c r="L3323" s="134"/>
    </row>
    <row r="3324" spans="1:12" ht="15.75" customHeight="1">
      <c r="A3324" s="75">
        <v>999999</v>
      </c>
      <c r="B3324" s="94" t="s">
        <v>4909</v>
      </c>
      <c r="C3324" s="95" t="s">
        <v>9318</v>
      </c>
      <c r="D3324" s="96" t="s">
        <v>9319</v>
      </c>
      <c r="E3324" s="97"/>
      <c r="F3324" s="97"/>
      <c r="G3324" s="98" t="s">
        <v>9320</v>
      </c>
      <c r="H3324" s="98" t="s">
        <v>5650</v>
      </c>
      <c r="I3324" s="103">
        <v>8800001692024</v>
      </c>
      <c r="J3324" s="100">
        <v>45299</v>
      </c>
      <c r="K3324" s="82"/>
      <c r="L3324" s="135"/>
    </row>
    <row r="3325" spans="1:12" ht="15.75" customHeight="1">
      <c r="A3325" s="84">
        <v>999999</v>
      </c>
      <c r="B3325" s="85" t="s">
        <v>4909</v>
      </c>
      <c r="C3325" s="86" t="s">
        <v>9321</v>
      </c>
      <c r="D3325" s="87" t="s">
        <v>9322</v>
      </c>
      <c r="E3325" s="88"/>
      <c r="F3325" s="88"/>
      <c r="G3325" s="89" t="s">
        <v>9323</v>
      </c>
      <c r="H3325" s="89" t="s">
        <v>5650</v>
      </c>
      <c r="I3325" s="90">
        <v>8800001712024</v>
      </c>
      <c r="J3325" s="91">
        <v>45299</v>
      </c>
      <c r="K3325" s="92"/>
      <c r="L3325" s="134"/>
    </row>
    <row r="3326" spans="1:12" ht="15.75" customHeight="1">
      <c r="A3326" s="75">
        <v>999999</v>
      </c>
      <c r="B3326" s="94" t="s">
        <v>4909</v>
      </c>
      <c r="C3326" s="95" t="s">
        <v>9480</v>
      </c>
      <c r="D3326" s="96" t="s">
        <v>9481</v>
      </c>
      <c r="E3326" s="97"/>
      <c r="F3326" s="97"/>
      <c r="G3326" s="98" t="s">
        <v>4412</v>
      </c>
      <c r="H3326" s="98" t="s">
        <v>2531</v>
      </c>
      <c r="I3326" s="103">
        <v>8800003572024</v>
      </c>
      <c r="J3326" s="100">
        <v>45303</v>
      </c>
      <c r="K3326" s="82"/>
      <c r="L3326" s="135"/>
    </row>
    <row r="3327" spans="1:12" ht="15.75" customHeight="1">
      <c r="A3327" s="84">
        <v>999999</v>
      </c>
      <c r="B3327" s="85" t="s">
        <v>4909</v>
      </c>
      <c r="C3327" s="86" t="s">
        <v>9144</v>
      </c>
      <c r="D3327" s="87" t="s">
        <v>9145</v>
      </c>
      <c r="E3327" s="88"/>
      <c r="F3327" s="88"/>
      <c r="G3327" s="89" t="s">
        <v>9146</v>
      </c>
      <c r="H3327" s="89" t="s">
        <v>5650</v>
      </c>
      <c r="I3327" s="90">
        <v>8800063112023</v>
      </c>
      <c r="J3327" s="91">
        <v>45289</v>
      </c>
      <c r="K3327" s="92"/>
      <c r="L3327" s="134"/>
    </row>
    <row r="3328" spans="1:12" ht="15.75" customHeight="1">
      <c r="A3328" s="75">
        <v>999999</v>
      </c>
      <c r="B3328" s="94" t="s">
        <v>4909</v>
      </c>
      <c r="C3328" s="95" t="s">
        <v>9149</v>
      </c>
      <c r="D3328" s="96" t="s">
        <v>9150</v>
      </c>
      <c r="E3328" s="97"/>
      <c r="F3328" s="97"/>
      <c r="G3328" s="98" t="s">
        <v>9151</v>
      </c>
      <c r="H3328" s="98" t="s">
        <v>5650</v>
      </c>
      <c r="I3328" s="103">
        <v>8800063132023</v>
      </c>
      <c r="J3328" s="100">
        <v>45289</v>
      </c>
      <c r="K3328" s="82"/>
      <c r="L3328" s="135"/>
    </row>
    <row r="3329" spans="1:12" ht="15.75" customHeight="1">
      <c r="A3329" s="84">
        <v>999999</v>
      </c>
      <c r="B3329" s="85" t="s">
        <v>4909</v>
      </c>
      <c r="C3329" s="86" t="s">
        <v>9463</v>
      </c>
      <c r="D3329" s="87" t="s">
        <v>9464</v>
      </c>
      <c r="E3329" s="88"/>
      <c r="F3329" s="88"/>
      <c r="G3329" s="89" t="s">
        <v>9465</v>
      </c>
      <c r="H3329" s="89" t="s">
        <v>7210</v>
      </c>
      <c r="I3329" s="90">
        <v>8800003192024</v>
      </c>
      <c r="J3329" s="91">
        <v>45302</v>
      </c>
      <c r="K3329" s="92"/>
      <c r="L3329" s="134"/>
    </row>
    <row r="3330" spans="1:12" ht="15.75" customHeight="1">
      <c r="A3330" s="75">
        <v>999999</v>
      </c>
      <c r="B3330" s="94" t="s">
        <v>4909</v>
      </c>
      <c r="C3330" s="95" t="s">
        <v>9152</v>
      </c>
      <c r="D3330" s="96" t="s">
        <v>9142</v>
      </c>
      <c r="E3330" s="97"/>
      <c r="F3330" s="97"/>
      <c r="G3330" s="98" t="s">
        <v>9153</v>
      </c>
      <c r="H3330" s="98" t="s">
        <v>2524</v>
      </c>
      <c r="I3330" s="103">
        <v>8800063322023</v>
      </c>
      <c r="J3330" s="100">
        <v>45289</v>
      </c>
      <c r="K3330" s="82"/>
      <c r="L3330" s="135"/>
    </row>
    <row r="3331" spans="1:12" ht="15.75" customHeight="1">
      <c r="A3331" s="84">
        <v>999999</v>
      </c>
      <c r="B3331" s="85" t="s">
        <v>4909</v>
      </c>
      <c r="C3331" s="86" t="s">
        <v>9157</v>
      </c>
      <c r="D3331" s="87" t="s">
        <v>9142</v>
      </c>
      <c r="E3331" s="88"/>
      <c r="F3331" s="88"/>
      <c r="G3331" s="89" t="s">
        <v>9153</v>
      </c>
      <c r="H3331" s="89" t="s">
        <v>2524</v>
      </c>
      <c r="I3331" s="90">
        <v>8800063372023</v>
      </c>
      <c r="J3331" s="91">
        <v>45289</v>
      </c>
      <c r="K3331" s="92"/>
      <c r="L3331" s="134"/>
    </row>
    <row r="3332" spans="1:12" ht="15.75" customHeight="1">
      <c r="A3332" s="75">
        <v>999999</v>
      </c>
      <c r="B3332" s="94" t="s">
        <v>4909</v>
      </c>
      <c r="C3332" s="95" t="s">
        <v>9269</v>
      </c>
      <c r="D3332" s="96" t="s">
        <v>7241</v>
      </c>
      <c r="E3332" s="97"/>
      <c r="F3332" s="97"/>
      <c r="G3332" s="98" t="s">
        <v>7242</v>
      </c>
      <c r="H3332" s="98" t="s">
        <v>3776</v>
      </c>
      <c r="I3332" s="103">
        <v>8800000742024</v>
      </c>
      <c r="J3332" s="100">
        <v>45294</v>
      </c>
      <c r="K3332" s="82"/>
      <c r="L3332" s="135"/>
    </row>
    <row r="3333" spans="1:12" ht="15.75" customHeight="1">
      <c r="A3333" s="84">
        <v>999999</v>
      </c>
      <c r="B3333" s="85" t="s">
        <v>4909</v>
      </c>
      <c r="C3333" s="86" t="s">
        <v>9500</v>
      </c>
      <c r="D3333" s="87" t="s">
        <v>8704</v>
      </c>
      <c r="E3333" s="88"/>
      <c r="F3333" s="88"/>
      <c r="G3333" s="89" t="s">
        <v>8705</v>
      </c>
      <c r="H3333" s="89" t="s">
        <v>2524</v>
      </c>
      <c r="I3333" s="90">
        <v>8800004042024</v>
      </c>
      <c r="J3333" s="91">
        <v>45306</v>
      </c>
      <c r="K3333" s="92"/>
      <c r="L3333" s="134"/>
    </row>
    <row r="3334" spans="1:12" ht="15.75" customHeight="1">
      <c r="A3334" s="75">
        <v>999999</v>
      </c>
      <c r="B3334" s="94" t="s">
        <v>4909</v>
      </c>
      <c r="C3334" s="95" t="s">
        <v>9251</v>
      </c>
      <c r="D3334" s="96" t="s">
        <v>9241</v>
      </c>
      <c r="E3334" s="97"/>
      <c r="F3334" s="97"/>
      <c r="G3334" s="98" t="s">
        <v>9242</v>
      </c>
      <c r="H3334" s="98" t="s">
        <v>2524</v>
      </c>
      <c r="I3334" s="103">
        <v>8800000372024</v>
      </c>
      <c r="J3334" s="100">
        <v>45293</v>
      </c>
      <c r="K3334" s="82"/>
      <c r="L3334" s="135"/>
    </row>
    <row r="3335" spans="1:12" ht="15.75" customHeight="1">
      <c r="A3335" s="84">
        <v>999999</v>
      </c>
      <c r="B3335" s="85" t="s">
        <v>4909</v>
      </c>
      <c r="C3335" s="86" t="s">
        <v>9252</v>
      </c>
      <c r="D3335" s="87" t="s">
        <v>9241</v>
      </c>
      <c r="E3335" s="88"/>
      <c r="F3335" s="88"/>
      <c r="G3335" s="89" t="s">
        <v>9242</v>
      </c>
      <c r="H3335" s="89" t="s">
        <v>2524</v>
      </c>
      <c r="I3335" s="90">
        <v>8800000382024</v>
      </c>
      <c r="J3335" s="91">
        <v>45293</v>
      </c>
      <c r="K3335" s="92"/>
      <c r="L3335" s="134"/>
    </row>
    <row r="3336" spans="1:12" ht="15.75" customHeight="1">
      <c r="A3336" s="75">
        <v>999999</v>
      </c>
      <c r="B3336" s="94" t="s">
        <v>4909</v>
      </c>
      <c r="C3336" s="95" t="s">
        <v>9501</v>
      </c>
      <c r="D3336" s="96" t="s">
        <v>9502</v>
      </c>
      <c r="E3336" s="97"/>
      <c r="F3336" s="97"/>
      <c r="G3336" s="98" t="s">
        <v>8337</v>
      </c>
      <c r="H3336" s="98" t="s">
        <v>2528</v>
      </c>
      <c r="I3336" s="103">
        <v>8800003832024</v>
      </c>
      <c r="J3336" s="100">
        <v>45306</v>
      </c>
      <c r="K3336" s="82"/>
      <c r="L3336" s="135"/>
    </row>
    <row r="3337" spans="1:12" ht="15.75" customHeight="1">
      <c r="A3337" s="84">
        <v>999999</v>
      </c>
      <c r="B3337" s="85" t="s">
        <v>4909</v>
      </c>
      <c r="C3337" s="86" t="s">
        <v>9341</v>
      </c>
      <c r="D3337" s="87" t="s">
        <v>9342</v>
      </c>
      <c r="E3337" s="88"/>
      <c r="F3337" s="88"/>
      <c r="G3337" s="89" t="s">
        <v>9343</v>
      </c>
      <c r="H3337" s="89" t="s">
        <v>5650</v>
      </c>
      <c r="I3337" s="90">
        <v>8800002202024</v>
      </c>
      <c r="J3337" s="91">
        <v>45300</v>
      </c>
      <c r="K3337" s="92"/>
      <c r="L3337" s="134"/>
    </row>
    <row r="3338" spans="1:12" ht="15.75" customHeight="1">
      <c r="A3338" s="75">
        <v>999999</v>
      </c>
      <c r="B3338" s="94" t="s">
        <v>4909</v>
      </c>
      <c r="C3338" s="95" t="s">
        <v>9344</v>
      </c>
      <c r="D3338" s="96" t="s">
        <v>8755</v>
      </c>
      <c r="E3338" s="97"/>
      <c r="F3338" s="97"/>
      <c r="G3338" s="98" t="s">
        <v>7209</v>
      </c>
      <c r="H3338" s="98" t="s">
        <v>7210</v>
      </c>
      <c r="I3338" s="103">
        <v>8800002232024</v>
      </c>
      <c r="J3338" s="100">
        <v>45300</v>
      </c>
      <c r="K3338" s="82"/>
      <c r="L3338" s="135"/>
    </row>
    <row r="3339" spans="1:12" ht="15.75" customHeight="1">
      <c r="A3339" s="84">
        <v>999999</v>
      </c>
      <c r="B3339" s="85" t="s">
        <v>4909</v>
      </c>
      <c r="C3339" s="86" t="s">
        <v>9345</v>
      </c>
      <c r="D3339" s="87" t="s">
        <v>8755</v>
      </c>
      <c r="E3339" s="88"/>
      <c r="F3339" s="88"/>
      <c r="G3339" s="89" t="s">
        <v>7209</v>
      </c>
      <c r="H3339" s="89" t="s">
        <v>7210</v>
      </c>
      <c r="I3339" s="90">
        <v>8800002242024</v>
      </c>
      <c r="J3339" s="91">
        <v>45300</v>
      </c>
      <c r="K3339" s="92"/>
      <c r="L3339" s="134"/>
    </row>
    <row r="3340" spans="1:12" ht="15.75" customHeight="1">
      <c r="A3340" s="75">
        <v>999999</v>
      </c>
      <c r="B3340" s="94" t="s">
        <v>4909</v>
      </c>
      <c r="C3340" s="95" t="s">
        <v>9346</v>
      </c>
      <c r="D3340" s="96" t="s">
        <v>8755</v>
      </c>
      <c r="E3340" s="97"/>
      <c r="F3340" s="97"/>
      <c r="G3340" s="98" t="s">
        <v>7209</v>
      </c>
      <c r="H3340" s="98" t="s">
        <v>7210</v>
      </c>
      <c r="I3340" s="103">
        <v>8800002252024</v>
      </c>
      <c r="J3340" s="100">
        <v>45300</v>
      </c>
      <c r="K3340" s="82"/>
      <c r="L3340" s="135"/>
    </row>
    <row r="3341" spans="1:12" ht="15.75" customHeight="1">
      <c r="A3341" s="84">
        <v>999999</v>
      </c>
      <c r="B3341" s="85" t="s">
        <v>4909</v>
      </c>
      <c r="C3341" s="86" t="s">
        <v>9347</v>
      </c>
      <c r="D3341" s="87" t="s">
        <v>8755</v>
      </c>
      <c r="E3341" s="88"/>
      <c r="F3341" s="88"/>
      <c r="G3341" s="89" t="s">
        <v>7209</v>
      </c>
      <c r="H3341" s="89" t="s">
        <v>7210</v>
      </c>
      <c r="I3341" s="90">
        <v>8800002262024</v>
      </c>
      <c r="J3341" s="91">
        <v>45300</v>
      </c>
      <c r="K3341" s="92"/>
      <c r="L3341" s="134"/>
    </row>
    <row r="3342" spans="1:12" ht="15.75" customHeight="1">
      <c r="A3342" s="75">
        <v>999999</v>
      </c>
      <c r="B3342" s="94" t="s">
        <v>4909</v>
      </c>
      <c r="C3342" s="95" t="s">
        <v>9348</v>
      </c>
      <c r="D3342" s="96" t="s">
        <v>8755</v>
      </c>
      <c r="E3342" s="97"/>
      <c r="F3342" s="97"/>
      <c r="G3342" s="98" t="s">
        <v>7209</v>
      </c>
      <c r="H3342" s="98" t="s">
        <v>7210</v>
      </c>
      <c r="I3342" s="103">
        <v>8800002272024</v>
      </c>
      <c r="J3342" s="100">
        <v>45300</v>
      </c>
      <c r="K3342" s="82"/>
      <c r="L3342" s="135"/>
    </row>
    <row r="3343" spans="1:12" ht="15.75" customHeight="1">
      <c r="A3343" s="84">
        <v>999999</v>
      </c>
      <c r="B3343" s="85" t="s">
        <v>4909</v>
      </c>
      <c r="C3343" s="86" t="s">
        <v>9349</v>
      </c>
      <c r="D3343" s="87" t="s">
        <v>8755</v>
      </c>
      <c r="E3343" s="88"/>
      <c r="F3343" s="88"/>
      <c r="G3343" s="89" t="s">
        <v>7209</v>
      </c>
      <c r="H3343" s="89" t="s">
        <v>7210</v>
      </c>
      <c r="I3343" s="90">
        <v>8800002282024</v>
      </c>
      <c r="J3343" s="91">
        <v>45300</v>
      </c>
      <c r="K3343" s="92"/>
      <c r="L3343" s="134"/>
    </row>
    <row r="3344" spans="1:12" ht="15.75" customHeight="1">
      <c r="A3344" s="75">
        <v>999999</v>
      </c>
      <c r="B3344" s="94" t="s">
        <v>4909</v>
      </c>
      <c r="C3344" s="95" t="s">
        <v>9350</v>
      </c>
      <c r="D3344" s="96" t="s">
        <v>8755</v>
      </c>
      <c r="E3344" s="97"/>
      <c r="F3344" s="97"/>
      <c r="G3344" s="98" t="s">
        <v>7209</v>
      </c>
      <c r="H3344" s="98" t="s">
        <v>7210</v>
      </c>
      <c r="I3344" s="103">
        <v>8800002292024</v>
      </c>
      <c r="J3344" s="100">
        <v>45300</v>
      </c>
      <c r="K3344" s="82"/>
      <c r="L3344" s="135"/>
    </row>
    <row r="3345" spans="1:12" ht="15.75" customHeight="1">
      <c r="A3345" s="84">
        <v>999999</v>
      </c>
      <c r="B3345" s="85" t="s">
        <v>4909</v>
      </c>
      <c r="C3345" s="86" t="s">
        <v>9332</v>
      </c>
      <c r="D3345" s="87" t="s">
        <v>8704</v>
      </c>
      <c r="E3345" s="88"/>
      <c r="F3345" s="88"/>
      <c r="G3345" s="89" t="s">
        <v>8705</v>
      </c>
      <c r="H3345" s="89" t="s">
        <v>7210</v>
      </c>
      <c r="I3345" s="90">
        <v>8800002312024</v>
      </c>
      <c r="J3345" s="91">
        <v>45300</v>
      </c>
      <c r="K3345" s="92"/>
      <c r="L3345" s="134"/>
    </row>
    <row r="3346" spans="1:12" ht="15.75" customHeight="1">
      <c r="A3346" s="75">
        <v>999999</v>
      </c>
      <c r="B3346" s="94" t="s">
        <v>4909</v>
      </c>
      <c r="C3346" s="95" t="s">
        <v>9477</v>
      </c>
      <c r="D3346" s="96" t="s">
        <v>9478</v>
      </c>
      <c r="E3346" s="97"/>
      <c r="F3346" s="97"/>
      <c r="G3346" s="98" t="s">
        <v>7853</v>
      </c>
      <c r="H3346" s="98" t="s">
        <v>5650</v>
      </c>
      <c r="I3346" s="103">
        <v>8800003652024</v>
      </c>
      <c r="J3346" s="100">
        <v>45303</v>
      </c>
      <c r="K3346" s="82"/>
      <c r="L3346" s="135"/>
    </row>
    <row r="3347" spans="1:12" ht="15.75" customHeight="1">
      <c r="A3347" s="84">
        <v>999999</v>
      </c>
      <c r="B3347" s="85" t="s">
        <v>4909</v>
      </c>
      <c r="C3347" s="86" t="s">
        <v>8936</v>
      </c>
      <c r="D3347" s="87" t="s">
        <v>8869</v>
      </c>
      <c r="E3347" s="88"/>
      <c r="F3347" s="88"/>
      <c r="G3347" s="89" t="s">
        <v>8705</v>
      </c>
      <c r="H3347" s="89" t="s">
        <v>7210</v>
      </c>
      <c r="I3347" s="90">
        <v>8800060772023</v>
      </c>
      <c r="J3347" s="91">
        <v>45285</v>
      </c>
      <c r="K3347" s="92"/>
      <c r="L3347" s="134"/>
    </row>
    <row r="3348" spans="1:12" ht="15.75" customHeight="1">
      <c r="A3348" s="75">
        <v>999999</v>
      </c>
      <c r="B3348" s="94" t="s">
        <v>4909</v>
      </c>
      <c r="C3348" s="95" t="s">
        <v>8937</v>
      </c>
      <c r="D3348" s="96" t="s">
        <v>8869</v>
      </c>
      <c r="E3348" s="97"/>
      <c r="F3348" s="97"/>
      <c r="G3348" s="98" t="s">
        <v>8705</v>
      </c>
      <c r="H3348" s="98" t="s">
        <v>7210</v>
      </c>
      <c r="I3348" s="103">
        <v>8800060812023</v>
      </c>
      <c r="J3348" s="100">
        <v>45285</v>
      </c>
      <c r="K3348" s="82"/>
      <c r="L3348" s="135"/>
    </row>
    <row r="3349" spans="1:12" ht="15.75" customHeight="1">
      <c r="A3349" s="84">
        <v>999999</v>
      </c>
      <c r="B3349" s="85" t="s">
        <v>4909</v>
      </c>
      <c r="C3349" s="86" t="s">
        <v>8939</v>
      </c>
      <c r="D3349" s="87" t="s">
        <v>8869</v>
      </c>
      <c r="E3349" s="88"/>
      <c r="F3349" s="88"/>
      <c r="G3349" s="89" t="s">
        <v>8705</v>
      </c>
      <c r="H3349" s="89" t="s">
        <v>7210</v>
      </c>
      <c r="I3349" s="90">
        <v>8800061042023</v>
      </c>
      <c r="J3349" s="91">
        <v>45285</v>
      </c>
      <c r="K3349" s="92"/>
      <c r="L3349" s="134"/>
    </row>
    <row r="3350" spans="1:12" ht="15.75" customHeight="1">
      <c r="A3350" s="75">
        <v>999999</v>
      </c>
      <c r="B3350" s="94" t="s">
        <v>4909</v>
      </c>
      <c r="C3350" s="95" t="s">
        <v>8761</v>
      </c>
      <c r="D3350" s="96" t="s">
        <v>8762</v>
      </c>
      <c r="E3350" s="97"/>
      <c r="F3350" s="97"/>
      <c r="G3350" s="98" t="s">
        <v>4041</v>
      </c>
      <c r="H3350" s="98" t="s">
        <v>3263</v>
      </c>
      <c r="I3350" s="103">
        <v>8800058832023</v>
      </c>
      <c r="J3350" s="100">
        <v>45280</v>
      </c>
      <c r="K3350" s="82"/>
      <c r="L3350" s="135"/>
    </row>
    <row r="3351" spans="1:12" ht="15.75" customHeight="1">
      <c r="A3351" s="84">
        <v>999999</v>
      </c>
      <c r="B3351" s="85" t="s">
        <v>4909</v>
      </c>
      <c r="C3351" s="86" t="s">
        <v>8996</v>
      </c>
      <c r="D3351" s="87" t="s">
        <v>8869</v>
      </c>
      <c r="E3351" s="88"/>
      <c r="F3351" s="88"/>
      <c r="G3351" s="89" t="s">
        <v>8705</v>
      </c>
      <c r="H3351" s="89" t="s">
        <v>7210</v>
      </c>
      <c r="I3351" s="90">
        <v>8800061662023</v>
      </c>
      <c r="J3351" s="91">
        <v>45286</v>
      </c>
      <c r="K3351" s="92"/>
      <c r="L3351" s="134"/>
    </row>
    <row r="3352" spans="1:12" ht="15.75" customHeight="1">
      <c r="A3352" s="75">
        <v>999999</v>
      </c>
      <c r="B3352" s="94" t="s">
        <v>4909</v>
      </c>
      <c r="C3352" s="95" t="s">
        <v>8997</v>
      </c>
      <c r="D3352" s="96" t="s">
        <v>8869</v>
      </c>
      <c r="E3352" s="97"/>
      <c r="F3352" s="97"/>
      <c r="G3352" s="98" t="s">
        <v>8705</v>
      </c>
      <c r="H3352" s="98" t="s">
        <v>7210</v>
      </c>
      <c r="I3352" s="103">
        <v>8800061672023</v>
      </c>
      <c r="J3352" s="100">
        <v>45286</v>
      </c>
      <c r="K3352" s="82"/>
      <c r="L3352" s="135"/>
    </row>
    <row r="3353" spans="1:12" ht="15.75" customHeight="1">
      <c r="A3353" s="84">
        <v>999999</v>
      </c>
      <c r="B3353" s="85" t="s">
        <v>4909</v>
      </c>
      <c r="C3353" s="86" t="s">
        <v>9004</v>
      </c>
      <c r="D3353" s="87" t="s">
        <v>8869</v>
      </c>
      <c r="E3353" s="88"/>
      <c r="F3353" s="88"/>
      <c r="G3353" s="89" t="s">
        <v>8705</v>
      </c>
      <c r="H3353" s="89" t="s">
        <v>7210</v>
      </c>
      <c r="I3353" s="90">
        <v>8800061742023</v>
      </c>
      <c r="J3353" s="91">
        <v>45286</v>
      </c>
      <c r="K3353" s="92"/>
      <c r="L3353" s="134"/>
    </row>
    <row r="3354" spans="1:12" ht="15.75" customHeight="1">
      <c r="A3354" s="75">
        <v>999999</v>
      </c>
      <c r="B3354" s="94" t="s">
        <v>10962</v>
      </c>
      <c r="C3354" s="95" t="s">
        <v>7555</v>
      </c>
      <c r="D3354" s="96" t="s">
        <v>7556</v>
      </c>
      <c r="E3354" s="97"/>
      <c r="F3354" s="97"/>
      <c r="G3354" s="98" t="s">
        <v>3596</v>
      </c>
      <c r="H3354" s="98" t="s">
        <v>3597</v>
      </c>
      <c r="I3354" s="103">
        <v>8800042452023</v>
      </c>
      <c r="J3354" s="100">
        <v>45207</v>
      </c>
      <c r="K3354" s="82"/>
      <c r="L3354" s="135"/>
    </row>
    <row r="3355" spans="1:12" ht="15.75" customHeight="1">
      <c r="A3355" s="84">
        <v>999999</v>
      </c>
      <c r="B3355" s="85" t="s">
        <v>10962</v>
      </c>
      <c r="C3355" s="86" t="s">
        <v>8061</v>
      </c>
      <c r="D3355" s="87" t="s">
        <v>8062</v>
      </c>
      <c r="E3355" s="88"/>
      <c r="F3355" s="88"/>
      <c r="G3355" s="89" t="s">
        <v>8063</v>
      </c>
      <c r="H3355" s="89" t="s">
        <v>3597</v>
      </c>
      <c r="I3355" s="90">
        <v>8800047662023</v>
      </c>
      <c r="J3355" s="91">
        <v>45239</v>
      </c>
      <c r="K3355" s="92"/>
      <c r="L3355" s="134"/>
    </row>
    <row r="3356" spans="1:12" ht="15.75" customHeight="1">
      <c r="A3356" s="75">
        <v>999999</v>
      </c>
      <c r="B3356" s="94" t="s">
        <v>10962</v>
      </c>
      <c r="C3356" s="95" t="s">
        <v>8373</v>
      </c>
      <c r="D3356" s="96" t="s">
        <v>8374</v>
      </c>
      <c r="E3356" s="97"/>
      <c r="F3356" s="97"/>
      <c r="G3356" s="98" t="s">
        <v>8375</v>
      </c>
      <c r="H3356" s="98" t="s">
        <v>3597</v>
      </c>
      <c r="I3356" s="103">
        <v>8800052512023</v>
      </c>
      <c r="J3356" s="100">
        <v>45260</v>
      </c>
      <c r="K3356" s="82"/>
      <c r="L3356" s="135"/>
    </row>
    <row r="3357" spans="1:12" ht="15.75" customHeight="1">
      <c r="A3357" s="84">
        <v>999999</v>
      </c>
      <c r="B3357" s="85" t="s">
        <v>10963</v>
      </c>
      <c r="C3357" s="86" t="s">
        <v>8406</v>
      </c>
      <c r="D3357" s="87" t="s">
        <v>8407</v>
      </c>
      <c r="E3357" s="88"/>
      <c r="F3357" s="88"/>
      <c r="G3357" s="89" t="s">
        <v>8408</v>
      </c>
      <c r="H3357" s="89" t="s">
        <v>3243</v>
      </c>
      <c r="I3357" s="90">
        <v>8800052562023</v>
      </c>
      <c r="J3357" s="91">
        <v>45261</v>
      </c>
      <c r="K3357" s="92"/>
      <c r="L3357" s="134"/>
    </row>
    <row r="3358" spans="1:12" ht="15.75" customHeight="1">
      <c r="A3358" s="75">
        <v>999999</v>
      </c>
      <c r="B3358" s="94" t="s">
        <v>10964</v>
      </c>
      <c r="C3358" s="95" t="s">
        <v>8771</v>
      </c>
      <c r="D3358" s="96" t="s">
        <v>8772</v>
      </c>
      <c r="E3358" s="97"/>
      <c r="F3358" s="97"/>
      <c r="G3358" s="98" t="s">
        <v>8773</v>
      </c>
      <c r="H3358" s="98" t="s">
        <v>3506</v>
      </c>
      <c r="I3358" s="103">
        <v>8800059032023</v>
      </c>
      <c r="J3358" s="100">
        <v>45280</v>
      </c>
      <c r="K3358" s="82"/>
      <c r="L3358" s="135"/>
    </row>
    <row r="3359" spans="1:12" ht="15.75" customHeight="1">
      <c r="A3359" s="84">
        <v>999999</v>
      </c>
      <c r="B3359" s="85" t="s">
        <v>10964</v>
      </c>
      <c r="C3359" s="86" t="s">
        <v>8776</v>
      </c>
      <c r="D3359" s="87" t="s">
        <v>8777</v>
      </c>
      <c r="E3359" s="88"/>
      <c r="F3359" s="88"/>
      <c r="G3359" s="89" t="s">
        <v>8778</v>
      </c>
      <c r="H3359" s="89" t="s">
        <v>3506</v>
      </c>
      <c r="I3359" s="90">
        <v>8800059042023</v>
      </c>
      <c r="J3359" s="91">
        <v>45280</v>
      </c>
      <c r="K3359" s="92"/>
      <c r="L3359" s="134"/>
    </row>
    <row r="3360" spans="1:12" ht="15.75" customHeight="1">
      <c r="A3360" s="75">
        <v>999999</v>
      </c>
      <c r="B3360" s="94" t="s">
        <v>10964</v>
      </c>
      <c r="C3360" s="95" t="s">
        <v>9008</v>
      </c>
      <c r="D3360" s="96" t="s">
        <v>9009</v>
      </c>
      <c r="E3360" s="97"/>
      <c r="F3360" s="97"/>
      <c r="G3360" s="98" t="s">
        <v>9010</v>
      </c>
      <c r="H3360" s="98" t="s">
        <v>3252</v>
      </c>
      <c r="I3360" s="103">
        <v>8800061342023</v>
      </c>
      <c r="J3360" s="100">
        <v>45286</v>
      </c>
      <c r="K3360" s="82"/>
      <c r="L3360" s="135"/>
    </row>
    <row r="3361" spans="1:12" ht="15.75" customHeight="1">
      <c r="A3361" s="84">
        <v>999999</v>
      </c>
      <c r="B3361" s="85" t="s">
        <v>10964</v>
      </c>
      <c r="C3361" s="86" t="s">
        <v>9205</v>
      </c>
      <c r="D3361" s="87" t="s">
        <v>9206</v>
      </c>
      <c r="E3361" s="88"/>
      <c r="F3361" s="88"/>
      <c r="G3361" s="89" t="s">
        <v>9207</v>
      </c>
      <c r="H3361" s="89" t="s">
        <v>3506</v>
      </c>
      <c r="I3361" s="90">
        <v>8800063172023</v>
      </c>
      <c r="J3361" s="91">
        <v>45289</v>
      </c>
      <c r="K3361" s="92"/>
      <c r="L3361" s="134"/>
    </row>
    <row r="3362" spans="1:12" ht="15.75" customHeight="1">
      <c r="A3362" s="75">
        <v>999999</v>
      </c>
      <c r="B3362" s="94" t="s">
        <v>10964</v>
      </c>
      <c r="C3362" s="95" t="s">
        <v>9019</v>
      </c>
      <c r="D3362" s="96" t="s">
        <v>9020</v>
      </c>
      <c r="E3362" s="97"/>
      <c r="F3362" s="97"/>
      <c r="G3362" s="98" t="s">
        <v>9021</v>
      </c>
      <c r="H3362" s="98" t="s">
        <v>3252</v>
      </c>
      <c r="I3362" s="103">
        <v>8800061332023</v>
      </c>
      <c r="J3362" s="100">
        <v>45286</v>
      </c>
      <c r="K3362" s="82"/>
      <c r="L3362" s="135"/>
    </row>
    <row r="3363" spans="1:12" ht="15.75" customHeight="1">
      <c r="A3363" s="84">
        <v>999999</v>
      </c>
      <c r="B3363" s="85" t="s">
        <v>8781</v>
      </c>
      <c r="C3363" s="86" t="s">
        <v>8782</v>
      </c>
      <c r="D3363" s="87" t="s">
        <v>8783</v>
      </c>
      <c r="E3363" s="88"/>
      <c r="F3363" s="88"/>
      <c r="G3363" s="89" t="s">
        <v>4041</v>
      </c>
      <c r="H3363" s="89" t="s">
        <v>3263</v>
      </c>
      <c r="I3363" s="90">
        <v>8800058752023</v>
      </c>
      <c r="J3363" s="91">
        <v>45280</v>
      </c>
      <c r="K3363" s="92"/>
      <c r="L3363" s="134"/>
    </row>
    <row r="3364" spans="1:12" ht="15.75" customHeight="1">
      <c r="A3364" s="75">
        <v>999999</v>
      </c>
      <c r="B3364" s="94" t="s">
        <v>8122</v>
      </c>
      <c r="C3364" s="95" t="s">
        <v>9026</v>
      </c>
      <c r="D3364" s="96" t="s">
        <v>9027</v>
      </c>
      <c r="E3364" s="97"/>
      <c r="F3364" s="97"/>
      <c r="G3364" s="98" t="s">
        <v>8955</v>
      </c>
      <c r="H3364" s="98" t="s">
        <v>3263</v>
      </c>
      <c r="I3364" s="103">
        <v>8800061792023</v>
      </c>
      <c r="J3364" s="100">
        <v>45286</v>
      </c>
      <c r="K3364" s="82"/>
      <c r="L3364" s="135"/>
    </row>
    <row r="3365" spans="1:12" ht="15.75" customHeight="1">
      <c r="A3365" s="84">
        <v>999999</v>
      </c>
      <c r="B3365" s="85" t="s">
        <v>9503</v>
      </c>
      <c r="C3365" s="86" t="s">
        <v>9504</v>
      </c>
      <c r="D3365" s="87" t="s">
        <v>9505</v>
      </c>
      <c r="E3365" s="88"/>
      <c r="F3365" s="88"/>
      <c r="G3365" s="89" t="s">
        <v>4041</v>
      </c>
      <c r="H3365" s="89" t="s">
        <v>3263</v>
      </c>
      <c r="I3365" s="90">
        <v>8800003962024</v>
      </c>
      <c r="J3365" s="91">
        <v>45306</v>
      </c>
      <c r="K3365" s="92"/>
      <c r="L3365" s="134"/>
    </row>
    <row r="3366" spans="1:12" ht="15.75" customHeight="1">
      <c r="A3366" s="75">
        <v>999999</v>
      </c>
      <c r="B3366" s="94" t="s">
        <v>9506</v>
      </c>
      <c r="C3366" s="95" t="s">
        <v>9507</v>
      </c>
      <c r="D3366" s="96" t="s">
        <v>9508</v>
      </c>
      <c r="E3366" s="97"/>
      <c r="F3366" s="97"/>
      <c r="G3366" s="98" t="s">
        <v>8955</v>
      </c>
      <c r="H3366" s="98" t="s">
        <v>3263</v>
      </c>
      <c r="I3366" s="103">
        <v>8800003992024</v>
      </c>
      <c r="J3366" s="100">
        <v>45306</v>
      </c>
      <c r="K3366" s="82"/>
      <c r="L3366" s="135"/>
    </row>
    <row r="3367" spans="1:12" ht="15.75" customHeight="1">
      <c r="A3367" s="84">
        <v>999999</v>
      </c>
      <c r="B3367" s="85" t="s">
        <v>8952</v>
      </c>
      <c r="C3367" s="86" t="s">
        <v>9509</v>
      </c>
      <c r="D3367" s="87" t="s">
        <v>8954</v>
      </c>
      <c r="E3367" s="88"/>
      <c r="F3367" s="88"/>
      <c r="G3367" s="89" t="s">
        <v>8955</v>
      </c>
      <c r="H3367" s="89" t="s">
        <v>3263</v>
      </c>
      <c r="I3367" s="90">
        <v>8800004002024</v>
      </c>
      <c r="J3367" s="91">
        <v>45306</v>
      </c>
      <c r="K3367" s="92"/>
      <c r="L3367" s="134"/>
    </row>
    <row r="3368" spans="1:12" ht="15.75" customHeight="1">
      <c r="A3368" s="75">
        <v>999999</v>
      </c>
      <c r="B3368" s="94" t="s">
        <v>8959</v>
      </c>
      <c r="C3368" s="95" t="s">
        <v>8962</v>
      </c>
      <c r="D3368" s="96" t="s">
        <v>8961</v>
      </c>
      <c r="E3368" s="97"/>
      <c r="F3368" s="97"/>
      <c r="G3368" s="98" t="s">
        <v>4041</v>
      </c>
      <c r="H3368" s="98" t="s">
        <v>3263</v>
      </c>
      <c r="I3368" s="103">
        <v>8800060652023</v>
      </c>
      <c r="J3368" s="100">
        <v>45285</v>
      </c>
      <c r="K3368" s="82"/>
      <c r="L3368" s="135"/>
    </row>
    <row r="3369" spans="1:12" ht="15.75" customHeight="1">
      <c r="A3369" s="84">
        <v>999999</v>
      </c>
      <c r="B3369" s="85" t="s">
        <v>10965</v>
      </c>
      <c r="C3369" s="86" t="s">
        <v>9428</v>
      </c>
      <c r="D3369" s="87" t="s">
        <v>9429</v>
      </c>
      <c r="E3369" s="88"/>
      <c r="F3369" s="88"/>
      <c r="G3369" s="89" t="s">
        <v>9430</v>
      </c>
      <c r="H3369" s="89" t="s">
        <v>4986</v>
      </c>
      <c r="I3369" s="90">
        <v>8800002522024</v>
      </c>
      <c r="J3369" s="91">
        <v>45301</v>
      </c>
      <c r="K3369" s="92"/>
      <c r="L3369" s="134"/>
    </row>
    <row r="3370" spans="1:12" ht="15.75" customHeight="1">
      <c r="A3370" s="75">
        <v>999999</v>
      </c>
      <c r="B3370" s="94" t="s">
        <v>10967</v>
      </c>
      <c r="C3370" s="95" t="s">
        <v>9354</v>
      </c>
      <c r="D3370" s="96" t="s">
        <v>9355</v>
      </c>
      <c r="E3370" s="97"/>
      <c r="F3370" s="97"/>
      <c r="G3370" s="98" t="s">
        <v>9356</v>
      </c>
      <c r="H3370" s="98" t="s">
        <v>6702</v>
      </c>
      <c r="I3370" s="103">
        <v>8800001982024</v>
      </c>
      <c r="J3370" s="100">
        <v>45300</v>
      </c>
      <c r="K3370" s="82"/>
      <c r="L3370" s="135"/>
    </row>
    <row r="3371" spans="1:12" ht="15.75" customHeight="1">
      <c r="A3371" s="84">
        <v>999999</v>
      </c>
      <c r="B3371" s="85" t="s">
        <v>10967</v>
      </c>
      <c r="C3371" s="86" t="s">
        <v>9360</v>
      </c>
      <c r="D3371" s="87" t="s">
        <v>9361</v>
      </c>
      <c r="E3371" s="88"/>
      <c r="F3371" s="88"/>
      <c r="G3371" s="89" t="s">
        <v>9362</v>
      </c>
      <c r="H3371" s="89" t="s">
        <v>6702</v>
      </c>
      <c r="I3371" s="90">
        <v>8800002032024</v>
      </c>
      <c r="J3371" s="91">
        <v>45300</v>
      </c>
      <c r="K3371" s="92"/>
      <c r="L3371" s="134"/>
    </row>
    <row r="3372" spans="1:12" ht="15.75" customHeight="1">
      <c r="A3372" s="75">
        <v>999999</v>
      </c>
      <c r="B3372" s="94" t="s">
        <v>10967</v>
      </c>
      <c r="C3372" s="95" t="s">
        <v>9363</v>
      </c>
      <c r="D3372" s="96" t="s">
        <v>9364</v>
      </c>
      <c r="E3372" s="97"/>
      <c r="F3372" s="97"/>
      <c r="G3372" s="98" t="s">
        <v>9365</v>
      </c>
      <c r="H3372" s="98" t="s">
        <v>2571</v>
      </c>
      <c r="I3372" s="103">
        <v>8800001852024</v>
      </c>
      <c r="J3372" s="100">
        <v>45300</v>
      </c>
      <c r="K3372" s="82"/>
      <c r="L3372" s="135"/>
    </row>
    <row r="3373" spans="1:12" ht="15.75" customHeight="1">
      <c r="A3373" s="84">
        <v>999999</v>
      </c>
      <c r="B3373" s="85" t="s">
        <v>10967</v>
      </c>
      <c r="C3373" s="86" t="s">
        <v>9366</v>
      </c>
      <c r="D3373" s="87" t="s">
        <v>9367</v>
      </c>
      <c r="E3373" s="88"/>
      <c r="F3373" s="88"/>
      <c r="G3373" s="89" t="s">
        <v>9368</v>
      </c>
      <c r="H3373" s="89" t="s">
        <v>2571</v>
      </c>
      <c r="I3373" s="90">
        <v>8800001862024</v>
      </c>
      <c r="J3373" s="91">
        <v>45300</v>
      </c>
      <c r="K3373" s="92"/>
      <c r="L3373" s="134"/>
    </row>
    <row r="3374" spans="1:12" ht="15.75" customHeight="1">
      <c r="A3374" s="75">
        <v>999999</v>
      </c>
      <c r="B3374" s="94" t="s">
        <v>10967</v>
      </c>
      <c r="C3374" s="95" t="s">
        <v>9369</v>
      </c>
      <c r="D3374" s="96" t="s">
        <v>9370</v>
      </c>
      <c r="E3374" s="97"/>
      <c r="F3374" s="97"/>
      <c r="G3374" s="98" t="s">
        <v>9371</v>
      </c>
      <c r="H3374" s="98" t="s">
        <v>2571</v>
      </c>
      <c r="I3374" s="103">
        <v>8800001872024</v>
      </c>
      <c r="J3374" s="100">
        <v>45300</v>
      </c>
      <c r="K3374" s="82"/>
      <c r="L3374" s="135"/>
    </row>
    <row r="3375" spans="1:12" ht="15.75" customHeight="1">
      <c r="A3375" s="84">
        <v>999999</v>
      </c>
      <c r="B3375" s="85" t="s">
        <v>10967</v>
      </c>
      <c r="C3375" s="86" t="s">
        <v>9372</v>
      </c>
      <c r="D3375" s="87" t="s">
        <v>9373</v>
      </c>
      <c r="E3375" s="88"/>
      <c r="F3375" s="88"/>
      <c r="G3375" s="89" t="s">
        <v>9374</v>
      </c>
      <c r="H3375" s="89" t="s">
        <v>2571</v>
      </c>
      <c r="I3375" s="90">
        <v>8800001882024</v>
      </c>
      <c r="J3375" s="91">
        <v>45300</v>
      </c>
      <c r="K3375" s="92"/>
      <c r="L3375" s="134"/>
    </row>
    <row r="3376" spans="1:12" ht="15.75" customHeight="1">
      <c r="A3376" s="75">
        <v>999999</v>
      </c>
      <c r="B3376" s="94" t="s">
        <v>10967</v>
      </c>
      <c r="C3376" s="95" t="s">
        <v>9375</v>
      </c>
      <c r="D3376" s="96" t="s">
        <v>9376</v>
      </c>
      <c r="E3376" s="97"/>
      <c r="F3376" s="97"/>
      <c r="G3376" s="98" t="s">
        <v>9377</v>
      </c>
      <c r="H3376" s="98" t="s">
        <v>2571</v>
      </c>
      <c r="I3376" s="103">
        <v>8800001892024</v>
      </c>
      <c r="J3376" s="100">
        <v>45300</v>
      </c>
      <c r="K3376" s="82"/>
      <c r="L3376" s="135"/>
    </row>
    <row r="3377" spans="1:12" ht="15.75" customHeight="1">
      <c r="A3377" s="84">
        <v>999999</v>
      </c>
      <c r="B3377" s="85" t="s">
        <v>10967</v>
      </c>
      <c r="C3377" s="86" t="s">
        <v>9378</v>
      </c>
      <c r="D3377" s="87" t="s">
        <v>9379</v>
      </c>
      <c r="E3377" s="88"/>
      <c r="F3377" s="88"/>
      <c r="G3377" s="89" t="s">
        <v>9380</v>
      </c>
      <c r="H3377" s="89" t="s">
        <v>6702</v>
      </c>
      <c r="I3377" s="90">
        <v>8800001902024</v>
      </c>
      <c r="J3377" s="91">
        <v>45300</v>
      </c>
      <c r="K3377" s="92"/>
      <c r="L3377" s="134"/>
    </row>
    <row r="3378" spans="1:12" ht="15.75" customHeight="1">
      <c r="A3378" s="75">
        <v>999999</v>
      </c>
      <c r="B3378" s="94" t="s">
        <v>10967</v>
      </c>
      <c r="C3378" s="95" t="s">
        <v>9381</v>
      </c>
      <c r="D3378" s="96" t="s">
        <v>9382</v>
      </c>
      <c r="E3378" s="97"/>
      <c r="F3378" s="97"/>
      <c r="G3378" s="98" t="s">
        <v>9383</v>
      </c>
      <c r="H3378" s="98" t="s">
        <v>2571</v>
      </c>
      <c r="I3378" s="103">
        <v>8800001932024</v>
      </c>
      <c r="J3378" s="100">
        <v>45300</v>
      </c>
      <c r="K3378" s="82"/>
      <c r="L3378" s="135"/>
    </row>
    <row r="3379" spans="1:12" ht="15.75" customHeight="1">
      <c r="A3379" s="84">
        <v>999999</v>
      </c>
      <c r="B3379" s="85" t="s">
        <v>10967</v>
      </c>
      <c r="C3379" s="86" t="s">
        <v>9438</v>
      </c>
      <c r="D3379" s="87" t="s">
        <v>9439</v>
      </c>
      <c r="E3379" s="88"/>
      <c r="F3379" s="88"/>
      <c r="G3379" s="89" t="s">
        <v>9440</v>
      </c>
      <c r="H3379" s="89" t="s">
        <v>5582</v>
      </c>
      <c r="I3379" s="90">
        <v>8800002432024</v>
      </c>
      <c r="J3379" s="91">
        <v>45301</v>
      </c>
      <c r="K3379" s="92"/>
      <c r="L3379" s="134"/>
    </row>
    <row r="3380" spans="1:12" ht="15.75" customHeight="1">
      <c r="A3380" s="75">
        <v>999999</v>
      </c>
      <c r="B3380" s="94" t="s">
        <v>10967</v>
      </c>
      <c r="C3380" s="95" t="s">
        <v>9466</v>
      </c>
      <c r="D3380" s="96" t="s">
        <v>9467</v>
      </c>
      <c r="E3380" s="97"/>
      <c r="F3380" s="97"/>
      <c r="G3380" s="98" t="s">
        <v>9468</v>
      </c>
      <c r="H3380" s="98" t="s">
        <v>2571</v>
      </c>
      <c r="I3380" s="103">
        <v>8800003112024</v>
      </c>
      <c r="J3380" s="100">
        <v>45302</v>
      </c>
      <c r="K3380" s="82"/>
      <c r="L3380" s="135"/>
    </row>
    <row r="3381" spans="1:12" ht="15.75" customHeight="1">
      <c r="A3381" s="84">
        <v>999999</v>
      </c>
      <c r="B3381" s="85" t="s">
        <v>10967</v>
      </c>
      <c r="C3381" s="86" t="s">
        <v>9435</v>
      </c>
      <c r="D3381" s="87" t="s">
        <v>9436</v>
      </c>
      <c r="E3381" s="88"/>
      <c r="F3381" s="88"/>
      <c r="G3381" s="89" t="s">
        <v>9437</v>
      </c>
      <c r="H3381" s="89" t="s">
        <v>5582</v>
      </c>
      <c r="I3381" s="90">
        <v>8800002502024</v>
      </c>
      <c r="J3381" s="91">
        <v>45301</v>
      </c>
      <c r="K3381" s="92"/>
      <c r="L3381" s="134"/>
    </row>
    <row r="3382" spans="1:12" ht="15.75" customHeight="1">
      <c r="A3382" s="75">
        <v>999999</v>
      </c>
      <c r="B3382" s="94" t="s">
        <v>10967</v>
      </c>
      <c r="C3382" s="95" t="s">
        <v>9351</v>
      </c>
      <c r="D3382" s="96" t="s">
        <v>9352</v>
      </c>
      <c r="E3382" s="97"/>
      <c r="F3382" s="97"/>
      <c r="G3382" s="98" t="s">
        <v>9353</v>
      </c>
      <c r="H3382" s="98" t="s">
        <v>2571</v>
      </c>
      <c r="I3382" s="103">
        <v>8800001952024</v>
      </c>
      <c r="J3382" s="100">
        <v>45300</v>
      </c>
      <c r="K3382" s="82"/>
      <c r="L3382" s="135"/>
    </row>
    <row r="3383" spans="1:12" ht="15.75" customHeight="1">
      <c r="A3383" s="84">
        <v>999999</v>
      </c>
      <c r="B3383" s="85" t="s">
        <v>10967</v>
      </c>
      <c r="C3383" s="86" t="s">
        <v>9510</v>
      </c>
      <c r="D3383" s="87" t="s">
        <v>9511</v>
      </c>
      <c r="E3383" s="88"/>
      <c r="F3383" s="88"/>
      <c r="G3383" s="89" t="s">
        <v>9512</v>
      </c>
      <c r="H3383" s="89" t="s">
        <v>5582</v>
      </c>
      <c r="I3383" s="90">
        <v>8800003732024</v>
      </c>
      <c r="J3383" s="91">
        <v>45306</v>
      </c>
      <c r="K3383" s="92"/>
      <c r="L3383" s="134"/>
    </row>
    <row r="3384" spans="1:12" ht="15.75" customHeight="1">
      <c r="A3384" s="75">
        <v>999999</v>
      </c>
      <c r="B3384" s="94" t="s">
        <v>10967</v>
      </c>
      <c r="C3384" s="95" t="s">
        <v>9513</v>
      </c>
      <c r="D3384" s="96" t="s">
        <v>9514</v>
      </c>
      <c r="E3384" s="97"/>
      <c r="F3384" s="97"/>
      <c r="G3384" s="98" t="s">
        <v>9515</v>
      </c>
      <c r="H3384" s="98" t="s">
        <v>5582</v>
      </c>
      <c r="I3384" s="103">
        <v>8800003742024</v>
      </c>
      <c r="J3384" s="100">
        <v>45306</v>
      </c>
      <c r="K3384" s="82"/>
      <c r="L3384" s="135"/>
    </row>
    <row r="3385" spans="1:12" ht="15.75" customHeight="1">
      <c r="A3385" s="84">
        <v>999999</v>
      </c>
      <c r="B3385" s="85" t="s">
        <v>10967</v>
      </c>
      <c r="C3385" s="86" t="s">
        <v>9432</v>
      </c>
      <c r="D3385" s="87" t="s">
        <v>9433</v>
      </c>
      <c r="E3385" s="88"/>
      <c r="F3385" s="88"/>
      <c r="G3385" s="89" t="s">
        <v>9434</v>
      </c>
      <c r="H3385" s="89" t="s">
        <v>5582</v>
      </c>
      <c r="I3385" s="90">
        <v>8800002512024</v>
      </c>
      <c r="J3385" s="91">
        <v>45301</v>
      </c>
      <c r="K3385" s="92"/>
      <c r="L3385" s="134"/>
    </row>
    <row r="3386" spans="1:12" ht="15.75" customHeight="1">
      <c r="A3386" s="75">
        <v>999999</v>
      </c>
      <c r="B3386" s="94" t="s">
        <v>10967</v>
      </c>
      <c r="C3386" s="95" t="s">
        <v>9357</v>
      </c>
      <c r="D3386" s="96" t="s">
        <v>9358</v>
      </c>
      <c r="E3386" s="97"/>
      <c r="F3386" s="97"/>
      <c r="G3386" s="98" t="s">
        <v>9359</v>
      </c>
      <c r="H3386" s="98" t="s">
        <v>6702</v>
      </c>
      <c r="I3386" s="103">
        <v>8800001992024</v>
      </c>
      <c r="J3386" s="100">
        <v>45300</v>
      </c>
      <c r="K3386" s="82"/>
      <c r="L3386" s="135"/>
    </row>
    <row r="3387" spans="1:12" ht="15.75" customHeight="1">
      <c r="A3387" s="84">
        <v>999999</v>
      </c>
      <c r="B3387" s="85" t="s">
        <v>10968</v>
      </c>
      <c r="C3387" s="86" t="s">
        <v>9550</v>
      </c>
      <c r="D3387" s="87" t="s">
        <v>9517</v>
      </c>
      <c r="E3387" s="88"/>
      <c r="F3387" s="88"/>
      <c r="G3387" s="89" t="s">
        <v>9551</v>
      </c>
      <c r="H3387" s="89" t="s">
        <v>8090</v>
      </c>
      <c r="I3387" s="90">
        <v>8800004172024</v>
      </c>
      <c r="J3387" s="91">
        <v>45307</v>
      </c>
      <c r="K3387" s="92"/>
      <c r="L3387" s="134"/>
    </row>
    <row r="3388" spans="1:12" ht="15.75" customHeight="1">
      <c r="A3388" s="75">
        <v>999999</v>
      </c>
      <c r="B3388" s="94" t="s">
        <v>10968</v>
      </c>
      <c r="C3388" s="95" t="s">
        <v>9647</v>
      </c>
      <c r="D3388" s="96" t="s">
        <v>8722</v>
      </c>
      <c r="E3388" s="97"/>
      <c r="F3388" s="97"/>
      <c r="G3388" s="98" t="s">
        <v>9648</v>
      </c>
      <c r="H3388" s="98" t="s">
        <v>9649</v>
      </c>
      <c r="I3388" s="103">
        <v>8800005512024</v>
      </c>
      <c r="J3388" s="100">
        <v>45310</v>
      </c>
      <c r="K3388" s="82"/>
      <c r="L3388" s="135"/>
    </row>
    <row r="3389" spans="1:12" ht="15.75" customHeight="1">
      <c r="A3389" s="84">
        <v>999999</v>
      </c>
      <c r="B3389" s="85" t="s">
        <v>10968</v>
      </c>
      <c r="C3389" s="86" t="s">
        <v>9654</v>
      </c>
      <c r="D3389" s="87" t="s">
        <v>9517</v>
      </c>
      <c r="E3389" s="88"/>
      <c r="F3389" s="88"/>
      <c r="G3389" s="89" t="s">
        <v>9518</v>
      </c>
      <c r="H3389" s="89" t="s">
        <v>8090</v>
      </c>
      <c r="I3389" s="90">
        <v>8800005342024</v>
      </c>
      <c r="J3389" s="91">
        <v>45310</v>
      </c>
      <c r="K3389" s="92"/>
      <c r="L3389" s="134"/>
    </row>
    <row r="3390" spans="1:12" ht="15.75" customHeight="1">
      <c r="A3390" s="75">
        <v>999999</v>
      </c>
      <c r="B3390" s="94" t="s">
        <v>10968</v>
      </c>
      <c r="C3390" s="95" t="s">
        <v>9516</v>
      </c>
      <c r="D3390" s="96" t="s">
        <v>9517</v>
      </c>
      <c r="E3390" s="97"/>
      <c r="F3390" s="97"/>
      <c r="G3390" s="98" t="s">
        <v>9518</v>
      </c>
      <c r="H3390" s="98" t="s">
        <v>8090</v>
      </c>
      <c r="I3390" s="103">
        <v>8800003922024</v>
      </c>
      <c r="J3390" s="100">
        <v>45306</v>
      </c>
      <c r="K3390" s="82"/>
      <c r="L3390" s="135"/>
    </row>
    <row r="3391" spans="1:12" ht="15.75" customHeight="1">
      <c r="A3391" s="84">
        <v>999999</v>
      </c>
      <c r="B3391" s="85" t="s">
        <v>10968</v>
      </c>
      <c r="C3391" s="86" t="s">
        <v>9650</v>
      </c>
      <c r="D3391" s="87" t="s">
        <v>9651</v>
      </c>
      <c r="E3391" s="88"/>
      <c r="F3391" s="88"/>
      <c r="G3391" s="89" t="s">
        <v>9652</v>
      </c>
      <c r="H3391" s="89" t="s">
        <v>9653</v>
      </c>
      <c r="I3391" s="90">
        <v>8800005472024</v>
      </c>
      <c r="J3391" s="91">
        <v>45310</v>
      </c>
      <c r="K3391" s="92"/>
      <c r="L3391" s="134"/>
    </row>
    <row r="3392" spans="1:12" ht="15.75" customHeight="1">
      <c r="A3392" s="75">
        <v>999999</v>
      </c>
      <c r="B3392" s="94" t="s">
        <v>10969</v>
      </c>
      <c r="C3392" s="95" t="s">
        <v>9389</v>
      </c>
      <c r="D3392" s="96" t="s">
        <v>6141</v>
      </c>
      <c r="E3392" s="97"/>
      <c r="F3392" s="97"/>
      <c r="G3392" s="98" t="s">
        <v>6015</v>
      </c>
      <c r="H3392" s="98" t="s">
        <v>3392</v>
      </c>
      <c r="I3392" s="103">
        <v>8800002102024</v>
      </c>
      <c r="J3392" s="100">
        <v>45300</v>
      </c>
      <c r="K3392" s="82"/>
      <c r="L3392" s="135"/>
    </row>
    <row r="3393" spans="1:12" ht="15.75" customHeight="1">
      <c r="A3393" s="84">
        <v>999999</v>
      </c>
      <c r="B3393" s="85" t="s">
        <v>10969</v>
      </c>
      <c r="C3393" s="86" t="s">
        <v>9280</v>
      </c>
      <c r="D3393" s="87" t="s">
        <v>9281</v>
      </c>
      <c r="E3393" s="88"/>
      <c r="F3393" s="88"/>
      <c r="G3393" s="89" t="s">
        <v>9282</v>
      </c>
      <c r="H3393" s="89" t="s">
        <v>3334</v>
      </c>
      <c r="I3393" s="90">
        <v>8800001312024</v>
      </c>
      <c r="J3393" s="91">
        <v>45296</v>
      </c>
      <c r="K3393" s="92"/>
      <c r="L3393" s="134"/>
    </row>
    <row r="3394" spans="1:12" ht="15.75" customHeight="1">
      <c r="A3394" s="75">
        <v>999999</v>
      </c>
      <c r="B3394" s="94" t="s">
        <v>10969</v>
      </c>
      <c r="C3394" s="95" t="s">
        <v>9283</v>
      </c>
      <c r="D3394" s="96" t="s">
        <v>9284</v>
      </c>
      <c r="E3394" s="97"/>
      <c r="F3394" s="97"/>
      <c r="G3394" s="98" t="s">
        <v>9285</v>
      </c>
      <c r="H3394" s="98" t="s">
        <v>3334</v>
      </c>
      <c r="I3394" s="103">
        <v>8800001322024</v>
      </c>
      <c r="J3394" s="100">
        <v>45296</v>
      </c>
      <c r="K3394" s="82"/>
      <c r="L3394" s="135"/>
    </row>
    <row r="3395" spans="1:12" ht="15.75" customHeight="1">
      <c r="A3395" s="84">
        <v>999999</v>
      </c>
      <c r="B3395" s="85" t="s">
        <v>10969</v>
      </c>
      <c r="C3395" s="86" t="s">
        <v>9286</v>
      </c>
      <c r="D3395" s="87" t="s">
        <v>9287</v>
      </c>
      <c r="E3395" s="88"/>
      <c r="F3395" s="88"/>
      <c r="G3395" s="89" t="s">
        <v>9288</v>
      </c>
      <c r="H3395" s="89" t="s">
        <v>3334</v>
      </c>
      <c r="I3395" s="90">
        <v>8800001332024</v>
      </c>
      <c r="J3395" s="91">
        <v>45296</v>
      </c>
      <c r="K3395" s="92"/>
      <c r="L3395" s="134"/>
    </row>
    <row r="3396" spans="1:12" ht="15.75" customHeight="1">
      <c r="A3396" s="75">
        <v>999999</v>
      </c>
      <c r="B3396" s="94" t="s">
        <v>10969</v>
      </c>
      <c r="C3396" s="95" t="s">
        <v>9441</v>
      </c>
      <c r="D3396" s="96" t="s">
        <v>5596</v>
      </c>
      <c r="E3396" s="97"/>
      <c r="F3396" s="97"/>
      <c r="G3396" s="98" t="s">
        <v>9442</v>
      </c>
      <c r="H3396" s="98" t="s">
        <v>3334</v>
      </c>
      <c r="I3396" s="103">
        <v>8800002932024</v>
      </c>
      <c r="J3396" s="100">
        <v>45301</v>
      </c>
      <c r="K3396" s="82"/>
      <c r="L3396" s="135"/>
    </row>
    <row r="3397" spans="1:12" ht="15.75" customHeight="1">
      <c r="A3397" s="84">
        <v>999999</v>
      </c>
      <c r="B3397" s="85" t="s">
        <v>10969</v>
      </c>
      <c r="C3397" s="86" t="s">
        <v>9390</v>
      </c>
      <c r="D3397" s="87" t="s">
        <v>6014</v>
      </c>
      <c r="E3397" s="88"/>
      <c r="F3397" s="88"/>
      <c r="G3397" s="89" t="s">
        <v>6015</v>
      </c>
      <c r="H3397" s="89" t="s">
        <v>3392</v>
      </c>
      <c r="I3397" s="90">
        <v>8800001942024</v>
      </c>
      <c r="J3397" s="91">
        <v>45300</v>
      </c>
      <c r="K3397" s="92"/>
      <c r="L3397" s="134"/>
    </row>
    <row r="3398" spans="1:12" ht="15.75" customHeight="1">
      <c r="A3398" s="75">
        <v>999999</v>
      </c>
      <c r="B3398" s="94" t="s">
        <v>10969</v>
      </c>
      <c r="C3398" s="95" t="s">
        <v>9388</v>
      </c>
      <c r="D3398" s="96" t="s">
        <v>6017</v>
      </c>
      <c r="E3398" s="97"/>
      <c r="F3398" s="97"/>
      <c r="G3398" s="98" t="s">
        <v>6015</v>
      </c>
      <c r="H3398" s="98" t="s">
        <v>3392</v>
      </c>
      <c r="I3398" s="103">
        <v>8800001832024</v>
      </c>
      <c r="J3398" s="100">
        <v>45300</v>
      </c>
      <c r="K3398" s="82"/>
      <c r="L3398" s="135"/>
    </row>
    <row r="3399" spans="1:12" ht="15.75" customHeight="1">
      <c r="A3399" s="84">
        <v>999999</v>
      </c>
      <c r="B3399" s="85" t="s">
        <v>10969</v>
      </c>
      <c r="C3399" s="86" t="s">
        <v>9610</v>
      </c>
      <c r="D3399" s="87" t="s">
        <v>9568</v>
      </c>
      <c r="E3399" s="88"/>
      <c r="F3399" s="88"/>
      <c r="G3399" s="89" t="s">
        <v>9611</v>
      </c>
      <c r="H3399" s="89" t="s">
        <v>3392</v>
      </c>
      <c r="I3399" s="90">
        <v>8800004862024</v>
      </c>
      <c r="J3399" s="91">
        <v>45309</v>
      </c>
      <c r="K3399" s="92"/>
      <c r="L3399" s="134"/>
    </row>
    <row r="3400" spans="1:12" ht="15.75" customHeight="1">
      <c r="A3400" s="75">
        <v>999999</v>
      </c>
      <c r="B3400" s="94" t="s">
        <v>10969</v>
      </c>
      <c r="C3400" s="95" t="s">
        <v>9586</v>
      </c>
      <c r="D3400" s="96" t="s">
        <v>9568</v>
      </c>
      <c r="E3400" s="97"/>
      <c r="F3400" s="97"/>
      <c r="G3400" s="98" t="s">
        <v>9587</v>
      </c>
      <c r="H3400" s="98" t="s">
        <v>3392</v>
      </c>
      <c r="I3400" s="103">
        <v>8800004772024</v>
      </c>
      <c r="J3400" s="100">
        <v>45308</v>
      </c>
      <c r="K3400" s="82"/>
      <c r="L3400" s="135"/>
    </row>
    <row r="3401" spans="1:12" ht="15.75" customHeight="1">
      <c r="A3401" s="84">
        <v>999999</v>
      </c>
      <c r="B3401" s="85" t="s">
        <v>10969</v>
      </c>
      <c r="C3401" s="86" t="s">
        <v>9612</v>
      </c>
      <c r="D3401" s="87" t="s">
        <v>9568</v>
      </c>
      <c r="E3401" s="88"/>
      <c r="F3401" s="88"/>
      <c r="G3401" s="89" t="s">
        <v>9613</v>
      </c>
      <c r="H3401" s="89" t="s">
        <v>3392</v>
      </c>
      <c r="I3401" s="90">
        <v>8800004922024</v>
      </c>
      <c r="J3401" s="91">
        <v>45309</v>
      </c>
      <c r="K3401" s="92"/>
      <c r="L3401" s="134"/>
    </row>
    <row r="3402" spans="1:12" ht="15.75" customHeight="1">
      <c r="A3402" s="75">
        <v>999999</v>
      </c>
      <c r="B3402" s="94" t="s">
        <v>10969</v>
      </c>
      <c r="C3402" s="95" t="s">
        <v>9583</v>
      </c>
      <c r="D3402" s="96" t="s">
        <v>9584</v>
      </c>
      <c r="E3402" s="97"/>
      <c r="F3402" s="97"/>
      <c r="G3402" s="98" t="s">
        <v>9585</v>
      </c>
      <c r="H3402" s="98" t="s">
        <v>3334</v>
      </c>
      <c r="I3402" s="103">
        <v>8800004542024</v>
      </c>
      <c r="J3402" s="100">
        <v>45308</v>
      </c>
      <c r="K3402" s="82"/>
      <c r="L3402" s="135"/>
    </row>
    <row r="3403" spans="1:12" ht="15.75" customHeight="1">
      <c r="A3403" s="84">
        <v>999999</v>
      </c>
      <c r="B3403" s="85" t="s">
        <v>10969</v>
      </c>
      <c r="C3403" s="86" t="s">
        <v>9580</v>
      </c>
      <c r="D3403" s="87" t="s">
        <v>9581</v>
      </c>
      <c r="E3403" s="88"/>
      <c r="F3403" s="88"/>
      <c r="G3403" s="89" t="s">
        <v>9582</v>
      </c>
      <c r="H3403" s="89" t="s">
        <v>3334</v>
      </c>
      <c r="I3403" s="90">
        <v>8800004532024</v>
      </c>
      <c r="J3403" s="91">
        <v>45308</v>
      </c>
      <c r="K3403" s="92"/>
      <c r="L3403" s="134"/>
    </row>
    <row r="3404" spans="1:12" ht="15.75" customHeight="1">
      <c r="A3404" s="75">
        <v>999999</v>
      </c>
      <c r="B3404" s="94" t="s">
        <v>10969</v>
      </c>
      <c r="C3404" s="95" t="s">
        <v>9567</v>
      </c>
      <c r="D3404" s="96" t="s">
        <v>9568</v>
      </c>
      <c r="E3404" s="97"/>
      <c r="F3404" s="97"/>
      <c r="G3404" s="98" t="s">
        <v>9569</v>
      </c>
      <c r="H3404" s="98" t="s">
        <v>3392</v>
      </c>
      <c r="I3404" s="103">
        <v>8800004682024</v>
      </c>
      <c r="J3404" s="100">
        <v>45308</v>
      </c>
      <c r="K3404" s="82"/>
      <c r="L3404" s="135"/>
    </row>
    <row r="3405" spans="1:12" ht="15.75" customHeight="1">
      <c r="A3405" s="84">
        <v>999999</v>
      </c>
      <c r="B3405" s="85" t="s">
        <v>10969</v>
      </c>
      <c r="C3405" s="86" t="s">
        <v>9570</v>
      </c>
      <c r="D3405" s="87" t="s">
        <v>9568</v>
      </c>
      <c r="E3405" s="88"/>
      <c r="F3405" s="88"/>
      <c r="G3405" s="89" t="s">
        <v>9571</v>
      </c>
      <c r="H3405" s="89" t="s">
        <v>3392</v>
      </c>
      <c r="I3405" s="90">
        <v>8800004722024</v>
      </c>
      <c r="J3405" s="91">
        <v>45308</v>
      </c>
      <c r="K3405" s="92"/>
      <c r="L3405" s="134"/>
    </row>
    <row r="3406" spans="1:12" ht="15.75" customHeight="1">
      <c r="A3406" s="75">
        <v>999999</v>
      </c>
      <c r="B3406" s="94" t="s">
        <v>10969</v>
      </c>
      <c r="C3406" s="95" t="s">
        <v>9572</v>
      </c>
      <c r="D3406" s="96" t="s">
        <v>9568</v>
      </c>
      <c r="E3406" s="97"/>
      <c r="F3406" s="97"/>
      <c r="G3406" s="98" t="s">
        <v>9573</v>
      </c>
      <c r="H3406" s="98" t="s">
        <v>3392</v>
      </c>
      <c r="I3406" s="103">
        <v>8800004732024</v>
      </c>
      <c r="J3406" s="100">
        <v>45308</v>
      </c>
      <c r="K3406" s="82"/>
      <c r="L3406" s="135"/>
    </row>
    <row r="3407" spans="1:12" ht="15.75" customHeight="1">
      <c r="A3407" s="84">
        <v>999999</v>
      </c>
      <c r="B3407" s="85" t="s">
        <v>10969</v>
      </c>
      <c r="C3407" s="86" t="s">
        <v>9574</v>
      </c>
      <c r="D3407" s="87" t="s">
        <v>9568</v>
      </c>
      <c r="E3407" s="88"/>
      <c r="F3407" s="88"/>
      <c r="G3407" s="89" t="s">
        <v>9575</v>
      </c>
      <c r="H3407" s="89" t="s">
        <v>3392</v>
      </c>
      <c r="I3407" s="90">
        <v>8800004742024</v>
      </c>
      <c r="J3407" s="91">
        <v>45308</v>
      </c>
      <c r="K3407" s="92"/>
      <c r="L3407" s="134"/>
    </row>
    <row r="3408" spans="1:12" ht="15.75" customHeight="1">
      <c r="A3408" s="75">
        <v>999999</v>
      </c>
      <c r="B3408" s="94" t="s">
        <v>10969</v>
      </c>
      <c r="C3408" s="95" t="s">
        <v>9576</v>
      </c>
      <c r="D3408" s="96" t="s">
        <v>9568</v>
      </c>
      <c r="E3408" s="97"/>
      <c r="F3408" s="97"/>
      <c r="G3408" s="98" t="s">
        <v>9577</v>
      </c>
      <c r="H3408" s="98" t="s">
        <v>3392</v>
      </c>
      <c r="I3408" s="103">
        <v>8800004752024</v>
      </c>
      <c r="J3408" s="100">
        <v>45308</v>
      </c>
      <c r="K3408" s="82"/>
      <c r="L3408" s="135"/>
    </row>
    <row r="3409" spans="1:12" ht="15.75" customHeight="1">
      <c r="A3409" s="84">
        <v>999999</v>
      </c>
      <c r="B3409" s="85" t="s">
        <v>10969</v>
      </c>
      <c r="C3409" s="86" t="s">
        <v>9578</v>
      </c>
      <c r="D3409" s="87" t="s">
        <v>9568</v>
      </c>
      <c r="E3409" s="88"/>
      <c r="F3409" s="88"/>
      <c r="G3409" s="89" t="s">
        <v>9579</v>
      </c>
      <c r="H3409" s="89" t="s">
        <v>3392</v>
      </c>
      <c r="I3409" s="90">
        <v>8800004762024</v>
      </c>
      <c r="J3409" s="91">
        <v>45308</v>
      </c>
      <c r="K3409" s="92"/>
      <c r="L3409" s="134"/>
    </row>
    <row r="3410" spans="1:12" ht="15.75" customHeight="1">
      <c r="A3410" s="75">
        <v>999999</v>
      </c>
      <c r="B3410" s="94" t="s">
        <v>10969</v>
      </c>
      <c r="C3410" s="95" t="s">
        <v>9091</v>
      </c>
      <c r="D3410" s="96" t="s">
        <v>9092</v>
      </c>
      <c r="E3410" s="97"/>
      <c r="F3410" s="97"/>
      <c r="G3410" s="98" t="s">
        <v>9093</v>
      </c>
      <c r="H3410" s="98" t="s">
        <v>3334</v>
      </c>
      <c r="I3410" s="103">
        <v>8800062262023</v>
      </c>
      <c r="J3410" s="100">
        <v>45288</v>
      </c>
      <c r="K3410" s="82"/>
      <c r="L3410" s="135"/>
    </row>
    <row r="3411" spans="1:12" ht="15.75" customHeight="1">
      <c r="A3411" s="84">
        <v>999999</v>
      </c>
      <c r="B3411" s="85" t="s">
        <v>10969</v>
      </c>
      <c r="C3411" s="86" t="s">
        <v>9384</v>
      </c>
      <c r="D3411" s="87" t="s">
        <v>4187</v>
      </c>
      <c r="E3411" s="88"/>
      <c r="F3411" s="88"/>
      <c r="G3411" s="89" t="s">
        <v>9385</v>
      </c>
      <c r="H3411" s="89" t="s">
        <v>3334</v>
      </c>
      <c r="I3411" s="90">
        <v>8800002162024</v>
      </c>
      <c r="J3411" s="91">
        <v>45300</v>
      </c>
      <c r="K3411" s="92"/>
      <c r="L3411" s="134"/>
    </row>
    <row r="3412" spans="1:12" ht="15.75" customHeight="1">
      <c r="A3412" s="75">
        <v>999999</v>
      </c>
      <c r="B3412" s="94" t="s">
        <v>10969</v>
      </c>
      <c r="C3412" s="95" t="s">
        <v>9386</v>
      </c>
      <c r="D3412" s="96" t="s">
        <v>4189</v>
      </c>
      <c r="E3412" s="97"/>
      <c r="F3412" s="97"/>
      <c r="G3412" s="98" t="s">
        <v>9387</v>
      </c>
      <c r="H3412" s="98" t="s">
        <v>3334</v>
      </c>
      <c r="I3412" s="103">
        <v>8800002172024</v>
      </c>
      <c r="J3412" s="100">
        <v>45300</v>
      </c>
      <c r="K3412" s="82"/>
      <c r="L3412" s="135"/>
    </row>
    <row r="3413" spans="1:12" ht="15.75" customHeight="1">
      <c r="A3413" s="84">
        <v>999999</v>
      </c>
      <c r="B3413" s="85" t="s">
        <v>10969</v>
      </c>
      <c r="C3413" s="86" t="s">
        <v>9077</v>
      </c>
      <c r="D3413" s="87" t="s">
        <v>9078</v>
      </c>
      <c r="E3413" s="88"/>
      <c r="F3413" s="88"/>
      <c r="G3413" s="89" t="s">
        <v>9044</v>
      </c>
      <c r="H3413" s="89" t="s">
        <v>6521</v>
      </c>
      <c r="I3413" s="90">
        <v>8800062452023</v>
      </c>
      <c r="J3413" s="91">
        <v>45288</v>
      </c>
      <c r="K3413" s="92"/>
      <c r="L3413" s="134"/>
    </row>
    <row r="3414" spans="1:12" ht="15.75" customHeight="1">
      <c r="A3414" s="75">
        <v>999999</v>
      </c>
      <c r="B3414" s="94" t="s">
        <v>10969</v>
      </c>
      <c r="C3414" s="95" t="s">
        <v>9080</v>
      </c>
      <c r="D3414" s="96" t="s">
        <v>9081</v>
      </c>
      <c r="E3414" s="97"/>
      <c r="F3414" s="97"/>
      <c r="G3414" s="98" t="s">
        <v>9044</v>
      </c>
      <c r="H3414" s="98" t="s">
        <v>6521</v>
      </c>
      <c r="I3414" s="103">
        <v>8800062472023</v>
      </c>
      <c r="J3414" s="100">
        <v>45288</v>
      </c>
      <c r="K3414" s="82"/>
      <c r="L3414" s="135"/>
    </row>
    <row r="3415" spans="1:12" ht="15.75" customHeight="1">
      <c r="A3415" s="84">
        <v>999999</v>
      </c>
      <c r="B3415" s="85" t="s">
        <v>10969</v>
      </c>
      <c r="C3415" s="86" t="s">
        <v>9218</v>
      </c>
      <c r="D3415" s="87" t="s">
        <v>9219</v>
      </c>
      <c r="E3415" s="88"/>
      <c r="F3415" s="88"/>
      <c r="G3415" s="89" t="s">
        <v>9044</v>
      </c>
      <c r="H3415" s="89" t="s">
        <v>6521</v>
      </c>
      <c r="I3415" s="90">
        <v>8800062712023</v>
      </c>
      <c r="J3415" s="91">
        <v>45289</v>
      </c>
      <c r="K3415" s="92"/>
      <c r="L3415" s="134"/>
    </row>
    <row r="3416" spans="1:12" ht="15.75" customHeight="1">
      <c r="A3416" s="75">
        <v>999999</v>
      </c>
      <c r="B3416" s="94" t="s">
        <v>10969</v>
      </c>
      <c r="C3416" s="95" t="s">
        <v>9085</v>
      </c>
      <c r="D3416" s="96" t="s">
        <v>9086</v>
      </c>
      <c r="E3416" s="97"/>
      <c r="F3416" s="97"/>
      <c r="G3416" s="98" t="s">
        <v>9087</v>
      </c>
      <c r="H3416" s="98" t="s">
        <v>3200</v>
      </c>
      <c r="I3416" s="103">
        <v>8800062542023</v>
      </c>
      <c r="J3416" s="100">
        <v>45288</v>
      </c>
      <c r="K3416" s="82"/>
      <c r="L3416" s="135"/>
    </row>
    <row r="3417" spans="1:12" ht="15.75" customHeight="1">
      <c r="A3417" s="84">
        <v>999999</v>
      </c>
      <c r="B3417" s="85" t="s">
        <v>10969</v>
      </c>
      <c r="C3417" s="86" t="s">
        <v>8898</v>
      </c>
      <c r="D3417" s="87" t="s">
        <v>4511</v>
      </c>
      <c r="E3417" s="88"/>
      <c r="F3417" s="88"/>
      <c r="G3417" s="89" t="s">
        <v>8899</v>
      </c>
      <c r="H3417" s="89" t="s">
        <v>3334</v>
      </c>
      <c r="I3417" s="90">
        <v>8800060312023</v>
      </c>
      <c r="J3417" s="91">
        <v>45282</v>
      </c>
      <c r="K3417" s="92"/>
      <c r="L3417" s="134"/>
    </row>
    <row r="3418" spans="1:12" ht="15.75" customHeight="1">
      <c r="A3418" s="75">
        <v>999999</v>
      </c>
      <c r="B3418" s="94" t="s">
        <v>10962</v>
      </c>
      <c r="C3418" s="95" t="s">
        <v>8376</v>
      </c>
      <c r="D3418" s="96" t="s">
        <v>8374</v>
      </c>
      <c r="E3418" s="97"/>
      <c r="F3418" s="97"/>
      <c r="G3418" s="98" t="s">
        <v>8375</v>
      </c>
      <c r="H3418" s="98" t="s">
        <v>3597</v>
      </c>
      <c r="I3418" s="103">
        <v>8800052522023</v>
      </c>
      <c r="J3418" s="100">
        <v>45260</v>
      </c>
      <c r="K3418" s="82"/>
      <c r="L3418" s="135"/>
    </row>
    <row r="3419" spans="1:12" ht="15.75" customHeight="1">
      <c r="A3419" s="84">
        <v>999999</v>
      </c>
      <c r="B3419" s="85" t="s">
        <v>10963</v>
      </c>
      <c r="C3419" s="86" t="s">
        <v>8479</v>
      </c>
      <c r="D3419" s="87" t="s">
        <v>8407</v>
      </c>
      <c r="E3419" s="88"/>
      <c r="F3419" s="88"/>
      <c r="G3419" s="89" t="s">
        <v>8408</v>
      </c>
      <c r="H3419" s="89" t="s">
        <v>3243</v>
      </c>
      <c r="I3419" s="90">
        <v>8800053372023</v>
      </c>
      <c r="J3419" s="91">
        <v>45265</v>
      </c>
      <c r="K3419" s="92"/>
      <c r="L3419" s="134"/>
    </row>
    <row r="3420" spans="1:12" ht="15.75" customHeight="1">
      <c r="A3420" s="75">
        <v>999999</v>
      </c>
      <c r="B3420" s="94" t="s">
        <v>10970</v>
      </c>
      <c r="C3420" s="95" t="s">
        <v>9450</v>
      </c>
      <c r="D3420" s="96" t="s">
        <v>9451</v>
      </c>
      <c r="E3420" s="97"/>
      <c r="F3420" s="97"/>
      <c r="G3420" s="98" t="s">
        <v>9445</v>
      </c>
      <c r="H3420" s="98" t="s">
        <v>3164</v>
      </c>
      <c r="I3420" s="103">
        <v>8800002862024</v>
      </c>
      <c r="J3420" s="100">
        <v>45301</v>
      </c>
      <c r="K3420" s="82"/>
      <c r="L3420" s="135"/>
    </row>
    <row r="3421" spans="1:12" ht="15.75" customHeight="1">
      <c r="A3421" s="84">
        <v>999999</v>
      </c>
      <c r="B3421" s="85" t="s">
        <v>10970</v>
      </c>
      <c r="C3421" s="86" t="s">
        <v>9452</v>
      </c>
      <c r="D3421" s="87" t="s">
        <v>9451</v>
      </c>
      <c r="E3421" s="88"/>
      <c r="F3421" s="88"/>
      <c r="G3421" s="89" t="s">
        <v>9445</v>
      </c>
      <c r="H3421" s="89" t="s">
        <v>3164</v>
      </c>
      <c r="I3421" s="90">
        <v>8800002872024</v>
      </c>
      <c r="J3421" s="91">
        <v>45301</v>
      </c>
      <c r="K3421" s="92"/>
      <c r="L3421" s="134"/>
    </row>
    <row r="3422" spans="1:12" ht="15.75" customHeight="1">
      <c r="A3422" s="75">
        <v>999999</v>
      </c>
      <c r="B3422" s="94" t="s">
        <v>10970</v>
      </c>
      <c r="C3422" s="95" t="s">
        <v>9289</v>
      </c>
      <c r="D3422" s="96" t="s">
        <v>9290</v>
      </c>
      <c r="E3422" s="97"/>
      <c r="F3422" s="97"/>
      <c r="G3422" s="98" t="s">
        <v>9107</v>
      </c>
      <c r="H3422" s="98" t="s">
        <v>3164</v>
      </c>
      <c r="I3422" s="103">
        <v>8800001272024</v>
      </c>
      <c r="J3422" s="100">
        <v>45296</v>
      </c>
      <c r="K3422" s="82"/>
      <c r="L3422" s="135"/>
    </row>
    <row r="3423" spans="1:12" ht="15.75" customHeight="1">
      <c r="A3423" s="84">
        <v>999999</v>
      </c>
      <c r="B3423" s="85" t="s">
        <v>10970</v>
      </c>
      <c r="C3423" s="86" t="s">
        <v>9453</v>
      </c>
      <c r="D3423" s="87" t="s">
        <v>9447</v>
      </c>
      <c r="E3423" s="88"/>
      <c r="F3423" s="88"/>
      <c r="G3423" s="89" t="s">
        <v>9448</v>
      </c>
      <c r="H3423" s="89" t="s">
        <v>4009</v>
      </c>
      <c r="I3423" s="90">
        <v>8800003042024</v>
      </c>
      <c r="J3423" s="91">
        <v>45301</v>
      </c>
      <c r="K3423" s="92"/>
      <c r="L3423" s="134"/>
    </row>
    <row r="3424" spans="1:12" ht="15.75" customHeight="1">
      <c r="A3424" s="75">
        <v>999999</v>
      </c>
      <c r="B3424" s="94" t="s">
        <v>10970</v>
      </c>
      <c r="C3424" s="95" t="s">
        <v>9443</v>
      </c>
      <c r="D3424" s="96" t="s">
        <v>9444</v>
      </c>
      <c r="E3424" s="97"/>
      <c r="F3424" s="97"/>
      <c r="G3424" s="98" t="s">
        <v>9445</v>
      </c>
      <c r="H3424" s="98" t="s">
        <v>3164</v>
      </c>
      <c r="I3424" s="103">
        <v>8800002852024</v>
      </c>
      <c r="J3424" s="100">
        <v>45301</v>
      </c>
      <c r="K3424" s="82"/>
      <c r="L3424" s="135"/>
    </row>
    <row r="3425" spans="1:12" ht="15.75" customHeight="1">
      <c r="A3425" s="84">
        <v>999999</v>
      </c>
      <c r="B3425" s="85" t="s">
        <v>10970</v>
      </c>
      <c r="C3425" s="86" t="s">
        <v>9446</v>
      </c>
      <c r="D3425" s="87" t="s">
        <v>9447</v>
      </c>
      <c r="E3425" s="88"/>
      <c r="F3425" s="88"/>
      <c r="G3425" s="89" t="s">
        <v>9448</v>
      </c>
      <c r="H3425" s="89" t="s">
        <v>4009</v>
      </c>
      <c r="I3425" s="90">
        <v>8800003022024</v>
      </c>
      <c r="J3425" s="91">
        <v>45301</v>
      </c>
      <c r="K3425" s="92"/>
      <c r="L3425" s="134"/>
    </row>
    <row r="3426" spans="1:12" ht="15.75" customHeight="1">
      <c r="A3426" s="75">
        <v>999999</v>
      </c>
      <c r="B3426" s="94" t="s">
        <v>10970</v>
      </c>
      <c r="C3426" s="95" t="s">
        <v>9449</v>
      </c>
      <c r="D3426" s="96" t="s">
        <v>9447</v>
      </c>
      <c r="E3426" s="97"/>
      <c r="F3426" s="97"/>
      <c r="G3426" s="98" t="s">
        <v>9448</v>
      </c>
      <c r="H3426" s="98" t="s">
        <v>4009</v>
      </c>
      <c r="I3426" s="103">
        <v>8800003032024</v>
      </c>
      <c r="J3426" s="100">
        <v>45301</v>
      </c>
      <c r="K3426" s="82"/>
      <c r="L3426" s="135"/>
    </row>
    <row r="3427" spans="1:12" ht="15.75" customHeight="1">
      <c r="A3427" s="84">
        <v>999999</v>
      </c>
      <c r="B3427" s="85" t="s">
        <v>10970</v>
      </c>
      <c r="C3427" s="86" t="s">
        <v>9105</v>
      </c>
      <c r="D3427" s="87" t="s">
        <v>9106</v>
      </c>
      <c r="E3427" s="88"/>
      <c r="F3427" s="88"/>
      <c r="G3427" s="89" t="s">
        <v>9107</v>
      </c>
      <c r="H3427" s="89" t="s">
        <v>3164</v>
      </c>
      <c r="I3427" s="90">
        <v>8800062292023</v>
      </c>
      <c r="J3427" s="91">
        <v>45288</v>
      </c>
      <c r="K3427" s="92"/>
      <c r="L3427" s="134"/>
    </row>
    <row r="3428" spans="1:12" ht="15.75" customHeight="1">
      <c r="A3428" s="75">
        <v>999999</v>
      </c>
      <c r="B3428" s="94" t="s">
        <v>10971</v>
      </c>
      <c r="C3428" s="95" t="s">
        <v>9392</v>
      </c>
      <c r="D3428" s="96" t="s">
        <v>9109</v>
      </c>
      <c r="E3428" s="97"/>
      <c r="F3428" s="97"/>
      <c r="G3428" s="98" t="s">
        <v>9110</v>
      </c>
      <c r="H3428" s="98" t="s">
        <v>3555</v>
      </c>
      <c r="I3428" s="103">
        <v>8800002042024</v>
      </c>
      <c r="J3428" s="100">
        <v>45300</v>
      </c>
      <c r="K3428" s="82"/>
      <c r="L3428" s="135"/>
    </row>
    <row r="3429" spans="1:12" ht="15.75" customHeight="1">
      <c r="A3429" s="84">
        <v>999999</v>
      </c>
      <c r="B3429" s="85" t="s">
        <v>10971</v>
      </c>
      <c r="C3429" s="86" t="s">
        <v>9391</v>
      </c>
      <c r="D3429" s="87" t="s">
        <v>5055</v>
      </c>
      <c r="E3429" s="88"/>
      <c r="F3429" s="88"/>
      <c r="G3429" s="89" t="s">
        <v>5301</v>
      </c>
      <c r="H3429" s="89" t="s">
        <v>4446</v>
      </c>
      <c r="I3429" s="90">
        <v>8800002132024</v>
      </c>
      <c r="J3429" s="91">
        <v>45300</v>
      </c>
      <c r="K3429" s="92"/>
      <c r="L3429" s="134"/>
    </row>
    <row r="3430" spans="1:12" ht="15.75" customHeight="1">
      <c r="A3430" s="75">
        <v>999999</v>
      </c>
      <c r="B3430" s="94" t="s">
        <v>10971</v>
      </c>
      <c r="C3430" s="95" t="s">
        <v>9224</v>
      </c>
      <c r="D3430" s="96" t="s">
        <v>9225</v>
      </c>
      <c r="E3430" s="97"/>
      <c r="F3430" s="97"/>
      <c r="G3430" s="98" t="s">
        <v>9221</v>
      </c>
      <c r="H3430" s="98" t="s">
        <v>4675</v>
      </c>
      <c r="I3430" s="103">
        <v>8800063282023</v>
      </c>
      <c r="J3430" s="100">
        <v>45289</v>
      </c>
      <c r="K3430" s="82"/>
      <c r="L3430" s="135"/>
    </row>
    <row r="3431" spans="1:12" ht="15.75" customHeight="1">
      <c r="A3431" s="84">
        <v>999999</v>
      </c>
      <c r="B3431" s="85" t="s">
        <v>10962</v>
      </c>
      <c r="C3431" s="86" t="s">
        <v>8377</v>
      </c>
      <c r="D3431" s="87" t="s">
        <v>8374</v>
      </c>
      <c r="E3431" s="88"/>
      <c r="F3431" s="88"/>
      <c r="G3431" s="89" t="s">
        <v>8375</v>
      </c>
      <c r="H3431" s="89" t="s">
        <v>3597</v>
      </c>
      <c r="I3431" s="90">
        <v>8800052532023</v>
      </c>
      <c r="J3431" s="91">
        <v>45260</v>
      </c>
      <c r="K3431" s="92"/>
      <c r="L3431" s="134"/>
    </row>
    <row r="3432" spans="1:12" ht="15.75" customHeight="1">
      <c r="A3432" s="75">
        <v>999999</v>
      </c>
      <c r="B3432" s="94" t="s">
        <v>10972</v>
      </c>
      <c r="C3432" s="95" t="s">
        <v>9519</v>
      </c>
      <c r="D3432" s="96" t="s">
        <v>9520</v>
      </c>
      <c r="E3432" s="97"/>
      <c r="F3432" s="97"/>
      <c r="G3432" s="98" t="s">
        <v>9521</v>
      </c>
      <c r="H3432" s="98" t="s">
        <v>3964</v>
      </c>
      <c r="I3432" s="103">
        <v>8800003802024</v>
      </c>
      <c r="J3432" s="100">
        <v>45306</v>
      </c>
      <c r="K3432" s="82"/>
      <c r="L3432" s="135"/>
    </row>
    <row r="3433" spans="1:12" ht="15.75" customHeight="1">
      <c r="A3433" s="84">
        <v>999999</v>
      </c>
      <c r="B3433" s="85" t="s">
        <v>10972</v>
      </c>
      <c r="C3433" s="86" t="s">
        <v>8718</v>
      </c>
      <c r="D3433" s="87" t="s">
        <v>8719</v>
      </c>
      <c r="E3433" s="88"/>
      <c r="F3433" s="88"/>
      <c r="G3433" s="89" t="s">
        <v>8720</v>
      </c>
      <c r="H3433" s="89" t="s">
        <v>3571</v>
      </c>
      <c r="I3433" s="90">
        <v>8800057842023</v>
      </c>
      <c r="J3433" s="91">
        <v>45279</v>
      </c>
      <c r="K3433" s="92"/>
      <c r="L3433" s="134"/>
    </row>
    <row r="3434" spans="1:12" ht="15.75" customHeight="1">
      <c r="A3434" s="75">
        <v>999999</v>
      </c>
      <c r="B3434" s="130"/>
      <c r="C3434" s="95" t="s">
        <v>9522</v>
      </c>
      <c r="D3434" s="96" t="s">
        <v>9057</v>
      </c>
      <c r="E3434" s="97"/>
      <c r="F3434" s="97"/>
      <c r="G3434" s="98" t="s">
        <v>2385</v>
      </c>
      <c r="H3434" s="98" t="s">
        <v>1806</v>
      </c>
      <c r="I3434" s="103">
        <v>8800003712024</v>
      </c>
      <c r="J3434" s="100">
        <v>45306</v>
      </c>
      <c r="K3434" s="82"/>
      <c r="L3434" s="135"/>
    </row>
    <row r="3435" spans="1:12" ht="15.75" customHeight="1">
      <c r="A3435" s="84">
        <v>999999</v>
      </c>
      <c r="B3435" s="85" t="s">
        <v>10955</v>
      </c>
      <c r="C3435" s="86" t="s">
        <v>8431</v>
      </c>
      <c r="D3435" s="87" t="s">
        <v>8432</v>
      </c>
      <c r="E3435" s="88"/>
      <c r="F3435" s="88"/>
      <c r="G3435" s="89" t="s">
        <v>8433</v>
      </c>
      <c r="H3435" s="89" t="s">
        <v>3095</v>
      </c>
      <c r="I3435" s="90">
        <v>8800053162023</v>
      </c>
      <c r="J3435" s="91">
        <v>45264</v>
      </c>
      <c r="K3435" s="92"/>
      <c r="L3435" s="134"/>
    </row>
    <row r="3436" spans="1:12" ht="15.75" customHeight="1">
      <c r="A3436" s="75">
        <v>999999</v>
      </c>
      <c r="B3436" s="130"/>
      <c r="C3436" s="95" t="s">
        <v>9278</v>
      </c>
      <c r="D3436" s="96" t="s">
        <v>9279</v>
      </c>
      <c r="E3436" s="97"/>
      <c r="F3436" s="97"/>
      <c r="G3436" s="98" t="s">
        <v>2523</v>
      </c>
      <c r="H3436" s="98" t="s">
        <v>2522</v>
      </c>
      <c r="I3436" s="103">
        <v>8800001242024</v>
      </c>
      <c r="J3436" s="100">
        <v>45295</v>
      </c>
      <c r="K3436" s="82"/>
      <c r="L3436" s="135"/>
    </row>
  </sheetData>
  <autoFilter ref="A3:K3436"/>
  <customSheetViews>
    <customSheetView guid="{B578B157-7B67-41F5-BC4B-482812150343}" filter="1" showAutoFilter="1">
      <pageMargins left="0.7" right="0.7" top="0.75" bottom="0.75" header="0.3" footer="0.3"/>
      <autoFilter ref="A3:L354">
        <sortState ref="A3:L354">
          <sortCondition ref="A3:A354"/>
          <sortCondition ref="J3:J354"/>
        </sortState>
      </autoFilter>
    </customSheetView>
    <customSheetView guid="{4A67D72B-000E-430C-8ECE-D1B0165D3026}" filter="1" showAutoFilter="1">
      <pageMargins left="0.7" right="0.7" top="0.75" bottom="0.75" header="0.3" footer="0.3"/>
      <autoFilter ref="A3:L354"/>
    </customSheetView>
  </customSheetViews>
  <mergeCells count="1">
    <mergeCell ref="A2:B2"/>
  </mergeCells>
  <conditionalFormatting sqref="I4:I3436">
    <cfRule type="expression" dxfId="43" priority="1">
      <formula>COUNTIF($I$4:$I$3436,I4)&gt;1</formula>
    </cfRule>
  </conditionalFormatting>
  <conditionalFormatting sqref="D24">
    <cfRule type="notContainsBlanks" dxfId="42" priority="2">
      <formula>LEN(TRIM(D24))&gt;0</formula>
    </cfRule>
  </conditionalFormatting>
  <hyperlinks>
    <hyperlink ref="C2257" r:id="rId1"/>
    <hyperlink ref="C2259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704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/>
  <cols>
    <col min="1" max="1" width="7.140625" customWidth="1"/>
    <col min="2" max="2" width="17.28515625" customWidth="1"/>
    <col min="3" max="3" width="21.7109375" customWidth="1"/>
    <col min="4" max="4" width="14.42578125" customWidth="1"/>
    <col min="5" max="5" width="7.42578125" customWidth="1"/>
    <col min="6" max="6" width="22.28515625" customWidth="1"/>
    <col min="7" max="7" width="35.28515625" customWidth="1"/>
    <col min="8" max="8" width="23.42578125" customWidth="1"/>
    <col min="9" max="9" width="15.140625" customWidth="1"/>
    <col min="10" max="10" width="18.85546875" customWidth="1"/>
    <col min="11" max="11" width="19" customWidth="1"/>
    <col min="12" max="12" width="13.5703125" customWidth="1"/>
    <col min="13" max="14" width="14.7109375" customWidth="1"/>
    <col min="15" max="15" width="11" customWidth="1"/>
    <col min="16" max="16" width="13.28515625" customWidth="1"/>
    <col min="17" max="17" width="15.28515625" customWidth="1"/>
    <col min="18" max="18" width="13.85546875" customWidth="1"/>
    <col min="19" max="19" width="15.85546875" customWidth="1"/>
    <col min="20" max="30" width="11" customWidth="1"/>
  </cols>
  <sheetData>
    <row r="1" spans="1:30" ht="15.75" customHeight="1">
      <c r="A1" s="391" t="s">
        <v>2698</v>
      </c>
      <c r="B1" s="384"/>
      <c r="C1" s="384"/>
      <c r="D1" s="384"/>
      <c r="E1" s="384"/>
      <c r="F1" s="384"/>
      <c r="G1" s="384"/>
      <c r="H1" s="384"/>
      <c r="I1" s="384"/>
      <c r="J1" s="34"/>
      <c r="K1" s="165"/>
      <c r="L1" s="165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7" customHeight="1">
      <c r="A2" s="392">
        <v>45135</v>
      </c>
      <c r="B2" s="384"/>
      <c r="C2" s="166" t="s">
        <v>10976</v>
      </c>
      <c r="D2" s="42"/>
      <c r="E2" s="42"/>
      <c r="F2" s="167" t="s">
        <v>10977</v>
      </c>
      <c r="G2" s="60"/>
      <c r="H2" s="61"/>
      <c r="I2" s="41"/>
      <c r="J2" s="63" t="s">
        <v>10978</v>
      </c>
      <c r="K2" s="168">
        <f>SUM(K4:K600)</f>
        <v>8</v>
      </c>
      <c r="L2" s="165"/>
    </row>
    <row r="3" spans="1:30" ht="15.75" customHeight="1">
      <c r="A3" s="169" t="s">
        <v>2718</v>
      </c>
      <c r="B3" s="170" t="s">
        <v>2704</v>
      </c>
      <c r="C3" s="171" t="s">
        <v>3058</v>
      </c>
      <c r="D3" s="172" t="s">
        <v>2699</v>
      </c>
      <c r="E3" s="172" t="s">
        <v>2700</v>
      </c>
      <c r="F3" s="172" t="s">
        <v>3059</v>
      </c>
      <c r="G3" s="173" t="s">
        <v>2702</v>
      </c>
      <c r="H3" s="173" t="s">
        <v>2703</v>
      </c>
      <c r="I3" s="174" t="s">
        <v>3060</v>
      </c>
      <c r="J3" s="172" t="s">
        <v>3061</v>
      </c>
      <c r="K3" s="172" t="s">
        <v>3062</v>
      </c>
      <c r="L3" s="172" t="s">
        <v>3063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</row>
    <row r="4" spans="1:30" ht="15.75" customHeight="1">
      <c r="A4" s="15">
        <v>1</v>
      </c>
      <c r="B4" s="35" t="s">
        <v>4685</v>
      </c>
      <c r="C4" s="176" t="s">
        <v>4688</v>
      </c>
      <c r="D4" s="35">
        <v>3222485900</v>
      </c>
      <c r="E4" s="49"/>
      <c r="F4" s="49"/>
      <c r="G4" s="35" t="s">
        <v>4690</v>
      </c>
      <c r="H4" s="35" t="s">
        <v>2473</v>
      </c>
      <c r="I4" s="35" t="s">
        <v>2863</v>
      </c>
      <c r="J4" s="177">
        <v>45141</v>
      </c>
      <c r="K4" s="178"/>
      <c r="L4" s="179"/>
    </row>
    <row r="5" spans="1:30" ht="15.75" customHeight="1">
      <c r="A5" s="18">
        <v>2</v>
      </c>
      <c r="B5" s="36" t="s">
        <v>64</v>
      </c>
      <c r="C5" s="180" t="s">
        <v>3064</v>
      </c>
      <c r="D5" s="36">
        <v>523980900</v>
      </c>
      <c r="E5" s="37"/>
      <c r="F5" s="37"/>
      <c r="G5" s="36" t="s">
        <v>3065</v>
      </c>
      <c r="H5" s="36" t="s">
        <v>3066</v>
      </c>
      <c r="I5" s="36" t="s">
        <v>2723</v>
      </c>
      <c r="J5" s="38">
        <v>45098</v>
      </c>
      <c r="K5" s="178"/>
      <c r="L5" s="181"/>
    </row>
    <row r="6" spans="1:30" ht="15.75" customHeight="1">
      <c r="A6" s="18">
        <v>3</v>
      </c>
      <c r="B6" s="36" t="s">
        <v>10953</v>
      </c>
      <c r="C6" s="180" t="s">
        <v>3276</v>
      </c>
      <c r="D6" s="36">
        <v>524883700</v>
      </c>
      <c r="E6" s="37"/>
      <c r="F6" s="37"/>
      <c r="G6" s="36" t="s">
        <v>3273</v>
      </c>
      <c r="H6" s="36" t="s">
        <v>3227</v>
      </c>
      <c r="I6" s="36" t="s">
        <v>2720</v>
      </c>
      <c r="J6" s="38">
        <v>45121</v>
      </c>
      <c r="K6" s="178"/>
      <c r="L6" s="182"/>
    </row>
    <row r="7" spans="1:30" ht="15.75" customHeight="1">
      <c r="A7" s="18">
        <v>4</v>
      </c>
      <c r="B7" s="36" t="s">
        <v>10953</v>
      </c>
      <c r="C7" s="180" t="s">
        <v>3356</v>
      </c>
      <c r="D7" s="36">
        <v>524880300</v>
      </c>
      <c r="E7" s="37"/>
      <c r="F7" s="37"/>
      <c r="G7" s="36" t="s">
        <v>3273</v>
      </c>
      <c r="H7" s="36" t="s">
        <v>3227</v>
      </c>
      <c r="I7" s="36" t="s">
        <v>2722</v>
      </c>
      <c r="J7" s="38">
        <v>45124</v>
      </c>
      <c r="K7" s="178"/>
      <c r="L7" s="183"/>
    </row>
    <row r="8" spans="1:30" ht="15.75" customHeight="1">
      <c r="A8" s="18">
        <v>5</v>
      </c>
      <c r="B8" s="36" t="s">
        <v>10953</v>
      </c>
      <c r="C8" s="180" t="s">
        <v>3225</v>
      </c>
      <c r="D8" s="36">
        <v>521483600</v>
      </c>
      <c r="E8" s="37"/>
      <c r="F8" s="37"/>
      <c r="G8" s="36" t="s">
        <v>3226</v>
      </c>
      <c r="H8" s="36" t="s">
        <v>3227</v>
      </c>
      <c r="I8" s="36" t="s">
        <v>2724</v>
      </c>
      <c r="J8" s="38">
        <v>45119</v>
      </c>
      <c r="K8" s="178"/>
      <c r="L8" s="184"/>
      <c r="M8" s="185"/>
    </row>
    <row r="9" spans="1:30" ht="15.75" customHeight="1">
      <c r="A9" s="18">
        <v>6</v>
      </c>
      <c r="B9" s="36" t="s">
        <v>10953</v>
      </c>
      <c r="C9" s="180" t="s">
        <v>4348</v>
      </c>
      <c r="D9" s="36">
        <v>522487401</v>
      </c>
      <c r="E9" s="37"/>
      <c r="F9" s="37"/>
      <c r="G9" s="36" t="s">
        <v>4343</v>
      </c>
      <c r="H9" s="36" t="s">
        <v>3227</v>
      </c>
      <c r="I9" s="36" t="s">
        <v>2719</v>
      </c>
      <c r="J9" s="38">
        <v>45138</v>
      </c>
      <c r="K9" s="178"/>
      <c r="L9" s="183"/>
    </row>
    <row r="10" spans="1:30" ht="15.75" customHeight="1">
      <c r="A10" s="18">
        <v>7</v>
      </c>
      <c r="B10" s="36" t="s">
        <v>10953</v>
      </c>
      <c r="C10" s="180" t="s">
        <v>3229</v>
      </c>
      <c r="D10" s="36">
        <v>521483200</v>
      </c>
      <c r="E10" s="37"/>
      <c r="F10" s="37"/>
      <c r="G10" s="36" t="s">
        <v>3226</v>
      </c>
      <c r="H10" s="36" t="s">
        <v>3227</v>
      </c>
      <c r="I10" s="36" t="s">
        <v>2726</v>
      </c>
      <c r="J10" s="38">
        <v>45119</v>
      </c>
      <c r="K10" s="178"/>
      <c r="L10" s="184"/>
      <c r="M10" s="185"/>
    </row>
    <row r="11" spans="1:30" ht="15.75" customHeight="1">
      <c r="A11" s="18">
        <v>8</v>
      </c>
      <c r="B11" s="36" t="s">
        <v>10953</v>
      </c>
      <c r="C11" s="180" t="s">
        <v>3287</v>
      </c>
      <c r="D11" s="36">
        <v>524181501</v>
      </c>
      <c r="E11" s="37"/>
      <c r="F11" s="37"/>
      <c r="G11" s="36" t="s">
        <v>3288</v>
      </c>
      <c r="H11" s="36" t="s">
        <v>41</v>
      </c>
      <c r="I11" s="36" t="s">
        <v>2727</v>
      </c>
      <c r="J11" s="38">
        <v>45121</v>
      </c>
      <c r="K11" s="178"/>
      <c r="L11" s="183"/>
    </row>
    <row r="12" spans="1:30" ht="15.75" customHeight="1">
      <c r="A12" s="18">
        <v>9</v>
      </c>
      <c r="B12" s="36" t="s">
        <v>10953</v>
      </c>
      <c r="C12" s="180" t="s">
        <v>3289</v>
      </c>
      <c r="D12" s="36">
        <v>524180302</v>
      </c>
      <c r="E12" s="37"/>
      <c r="F12" s="37"/>
      <c r="G12" s="36" t="s">
        <v>21</v>
      </c>
      <c r="H12" s="36" t="s">
        <v>41</v>
      </c>
      <c r="I12" s="36" t="s">
        <v>2728</v>
      </c>
      <c r="J12" s="38">
        <v>45121</v>
      </c>
      <c r="K12" s="178"/>
      <c r="L12" s="184"/>
    </row>
    <row r="13" spans="1:30" ht="15.75" customHeight="1">
      <c r="A13" s="18">
        <v>10</v>
      </c>
      <c r="B13" s="36" t="s">
        <v>10953</v>
      </c>
      <c r="C13" s="180" t="s">
        <v>3290</v>
      </c>
      <c r="D13" s="36">
        <v>523982601</v>
      </c>
      <c r="E13" s="37"/>
      <c r="F13" s="37"/>
      <c r="G13" s="36" t="s">
        <v>3291</v>
      </c>
      <c r="H13" s="36" t="s">
        <v>60</v>
      </c>
      <c r="I13" s="36" t="s">
        <v>2729</v>
      </c>
      <c r="J13" s="38">
        <v>45121</v>
      </c>
      <c r="K13" s="178"/>
      <c r="L13" s="184"/>
    </row>
    <row r="14" spans="1:30" ht="15.75" customHeight="1">
      <c r="A14" s="18">
        <v>11</v>
      </c>
      <c r="B14" s="36" t="s">
        <v>10953</v>
      </c>
      <c r="C14" s="180" t="s">
        <v>4547</v>
      </c>
      <c r="D14" s="36">
        <v>522884803</v>
      </c>
      <c r="E14" s="37"/>
      <c r="F14" s="37"/>
      <c r="G14" s="36" t="s">
        <v>4548</v>
      </c>
      <c r="H14" s="36" t="s">
        <v>4549</v>
      </c>
      <c r="I14" s="36" t="s">
        <v>2730</v>
      </c>
      <c r="J14" s="38">
        <v>45140</v>
      </c>
      <c r="K14" s="178"/>
      <c r="L14" s="186"/>
    </row>
    <row r="15" spans="1:30" ht="15.75" customHeight="1">
      <c r="A15" s="18">
        <v>12</v>
      </c>
      <c r="B15" s="36" t="s">
        <v>10953</v>
      </c>
      <c r="C15" s="180" t="s">
        <v>3271</v>
      </c>
      <c r="D15" s="36">
        <v>524886300</v>
      </c>
      <c r="E15" s="37"/>
      <c r="F15" s="37"/>
      <c r="G15" s="36" t="s">
        <v>3273</v>
      </c>
      <c r="H15" s="36" t="s">
        <v>3227</v>
      </c>
      <c r="I15" s="36" t="s">
        <v>2721</v>
      </c>
      <c r="J15" s="38">
        <v>45121</v>
      </c>
      <c r="K15" s="178"/>
      <c r="L15" s="186"/>
    </row>
    <row r="16" spans="1:30" ht="15.75" customHeight="1">
      <c r="A16" s="18">
        <v>13</v>
      </c>
      <c r="B16" s="36" t="s">
        <v>10953</v>
      </c>
      <c r="C16" s="180" t="s">
        <v>3228</v>
      </c>
      <c r="D16" s="36">
        <v>521483600</v>
      </c>
      <c r="E16" s="37"/>
      <c r="F16" s="37"/>
      <c r="G16" s="36" t="s">
        <v>3226</v>
      </c>
      <c r="H16" s="36" t="s">
        <v>3227</v>
      </c>
      <c r="I16" s="36" t="s">
        <v>2725</v>
      </c>
      <c r="J16" s="38">
        <v>45119</v>
      </c>
      <c r="K16" s="178"/>
      <c r="L16" s="181"/>
    </row>
    <row r="17" spans="1:15" ht="15.75" customHeight="1">
      <c r="A17" s="18">
        <v>14</v>
      </c>
      <c r="B17" s="36" t="s">
        <v>10955</v>
      </c>
      <c r="C17" s="180" t="s">
        <v>4703</v>
      </c>
      <c r="D17" s="36">
        <v>1225055100</v>
      </c>
      <c r="E17" s="37"/>
      <c r="F17" s="37"/>
      <c r="G17" s="36" t="s">
        <v>4705</v>
      </c>
      <c r="H17" s="36" t="s">
        <v>3095</v>
      </c>
      <c r="I17" s="36" t="s">
        <v>2750</v>
      </c>
      <c r="J17" s="38">
        <v>45141</v>
      </c>
      <c r="K17" s="178"/>
      <c r="L17" s="186"/>
    </row>
    <row r="18" spans="1:15" ht="15.75" customHeight="1">
      <c r="A18" s="18">
        <v>15</v>
      </c>
      <c r="B18" s="36" t="s">
        <v>10956</v>
      </c>
      <c r="C18" s="180" t="s">
        <v>4254</v>
      </c>
      <c r="D18" s="36">
        <v>1411746200</v>
      </c>
      <c r="E18" s="37"/>
      <c r="F18" s="37"/>
      <c r="G18" s="36" t="s">
        <v>4248</v>
      </c>
      <c r="H18" s="36" t="s">
        <v>4249</v>
      </c>
      <c r="I18" s="36" t="s">
        <v>2759</v>
      </c>
      <c r="J18" s="38">
        <v>45136</v>
      </c>
      <c r="K18" s="178"/>
      <c r="L18" s="186"/>
      <c r="O18" s="187"/>
    </row>
    <row r="19" spans="1:15" ht="15.75" customHeight="1">
      <c r="A19" s="18">
        <v>16</v>
      </c>
      <c r="B19" s="36" t="s">
        <v>10956</v>
      </c>
      <c r="C19" s="180" t="s">
        <v>4246</v>
      </c>
      <c r="D19" s="36">
        <v>1411746201</v>
      </c>
      <c r="E19" s="37"/>
      <c r="F19" s="37"/>
      <c r="G19" s="36" t="s">
        <v>4248</v>
      </c>
      <c r="H19" s="36" t="s">
        <v>4249</v>
      </c>
      <c r="I19" s="36" t="s">
        <v>2757</v>
      </c>
      <c r="J19" s="38">
        <v>45136</v>
      </c>
      <c r="K19" s="178"/>
      <c r="L19" s="183"/>
    </row>
    <row r="20" spans="1:15" ht="15.75" customHeight="1">
      <c r="A20" s="18">
        <v>17</v>
      </c>
      <c r="B20" s="36" t="s">
        <v>10956</v>
      </c>
      <c r="C20" s="180" t="s">
        <v>4252</v>
      </c>
      <c r="D20" s="36">
        <v>1411745800</v>
      </c>
      <c r="E20" s="37"/>
      <c r="F20" s="37"/>
      <c r="G20" s="36" t="s">
        <v>4248</v>
      </c>
      <c r="H20" s="37"/>
      <c r="I20" s="36" t="s">
        <v>2758</v>
      </c>
      <c r="J20" s="38">
        <v>45136</v>
      </c>
      <c r="K20" s="178"/>
      <c r="L20" s="186"/>
    </row>
    <row r="21" spans="1:15" ht="15.75" customHeight="1">
      <c r="A21" s="18">
        <v>18</v>
      </c>
      <c r="B21" s="36" t="s">
        <v>10957</v>
      </c>
      <c r="C21" s="180" t="s">
        <v>3151</v>
      </c>
      <c r="D21" s="36">
        <v>1820985601</v>
      </c>
      <c r="E21" s="37"/>
      <c r="F21" s="37"/>
      <c r="G21" s="36" t="s">
        <v>3108</v>
      </c>
      <c r="H21" s="36" t="s">
        <v>3109</v>
      </c>
      <c r="I21" s="36" t="s">
        <v>2763</v>
      </c>
      <c r="J21" s="38">
        <v>45112</v>
      </c>
      <c r="K21" s="178"/>
      <c r="L21" s="186"/>
    </row>
    <row r="22" spans="1:15" ht="15.75" customHeight="1">
      <c r="A22" s="18">
        <v>19</v>
      </c>
      <c r="B22" s="36" t="s">
        <v>10957</v>
      </c>
      <c r="C22" s="180" t="s">
        <v>3842</v>
      </c>
      <c r="D22" s="36">
        <v>1825283801</v>
      </c>
      <c r="E22" s="37"/>
      <c r="F22" s="37"/>
      <c r="G22" s="36" t="s">
        <v>3180</v>
      </c>
      <c r="H22" s="36" t="s">
        <v>3181</v>
      </c>
      <c r="I22" s="36" t="s">
        <v>2762</v>
      </c>
      <c r="J22" s="38">
        <v>45132</v>
      </c>
      <c r="K22" s="178"/>
      <c r="L22" s="186"/>
    </row>
    <row r="23" spans="1:15" ht="15.75" customHeight="1">
      <c r="A23" s="18">
        <v>20</v>
      </c>
      <c r="B23" s="36" t="s">
        <v>10957</v>
      </c>
      <c r="C23" s="180" t="s">
        <v>3178</v>
      </c>
      <c r="D23" s="36">
        <v>1825284601</v>
      </c>
      <c r="E23" s="37"/>
      <c r="F23" s="37"/>
      <c r="G23" s="36" t="s">
        <v>3180</v>
      </c>
      <c r="H23" s="36" t="s">
        <v>3181</v>
      </c>
      <c r="I23" s="36" t="s">
        <v>2765</v>
      </c>
      <c r="J23" s="38">
        <v>45114</v>
      </c>
      <c r="K23" s="178"/>
      <c r="L23" s="186"/>
    </row>
    <row r="24" spans="1:15" ht="15.75" customHeight="1">
      <c r="A24" s="18">
        <v>21</v>
      </c>
      <c r="B24" s="36" t="s">
        <v>10957</v>
      </c>
      <c r="C24" s="180" t="s">
        <v>3123</v>
      </c>
      <c r="D24" s="36">
        <v>1820983505</v>
      </c>
      <c r="E24" s="37"/>
      <c r="F24" s="37"/>
      <c r="G24" s="36" t="s">
        <v>3108</v>
      </c>
      <c r="H24" s="36" t="s">
        <v>3109</v>
      </c>
      <c r="I24" s="36" t="s">
        <v>2766</v>
      </c>
      <c r="J24" s="38">
        <v>45110</v>
      </c>
      <c r="K24" s="178"/>
      <c r="L24" s="183"/>
    </row>
    <row r="25" spans="1:15" ht="15.75" customHeight="1">
      <c r="A25" s="18">
        <v>22</v>
      </c>
      <c r="B25" s="36" t="s">
        <v>10957</v>
      </c>
      <c r="C25" s="180" t="s">
        <v>3135</v>
      </c>
      <c r="D25" s="36">
        <v>1820983801</v>
      </c>
      <c r="E25" s="37"/>
      <c r="F25" s="37"/>
      <c r="G25" s="36" t="s">
        <v>3108</v>
      </c>
      <c r="H25" s="36" t="s">
        <v>3109</v>
      </c>
      <c r="I25" s="36" t="s">
        <v>2767</v>
      </c>
      <c r="J25" s="38">
        <v>45111</v>
      </c>
      <c r="K25" s="178"/>
      <c r="L25" s="186"/>
    </row>
    <row r="26" spans="1:15" ht="15.75" customHeight="1">
      <c r="A26" s="18">
        <v>23</v>
      </c>
      <c r="B26" s="36" t="s">
        <v>10957</v>
      </c>
      <c r="C26" s="180" t="s">
        <v>3106</v>
      </c>
      <c r="D26" s="36">
        <v>1820982703</v>
      </c>
      <c r="E26" s="37"/>
      <c r="F26" s="37"/>
      <c r="G26" s="36" t="s">
        <v>3108</v>
      </c>
      <c r="H26" s="36" t="s">
        <v>3109</v>
      </c>
      <c r="I26" s="36" t="s">
        <v>2768</v>
      </c>
      <c r="J26" s="38">
        <v>45107</v>
      </c>
      <c r="K26" s="178"/>
      <c r="L26" s="186"/>
    </row>
    <row r="27" spans="1:15" ht="15.75" customHeight="1">
      <c r="A27" s="18">
        <v>24</v>
      </c>
      <c r="B27" s="36" t="s">
        <v>10957</v>
      </c>
      <c r="C27" s="180" t="s">
        <v>3167</v>
      </c>
      <c r="D27" s="36">
        <v>1820986001</v>
      </c>
      <c r="E27" s="37"/>
      <c r="F27" s="37"/>
      <c r="G27" s="36" t="s">
        <v>2396</v>
      </c>
      <c r="H27" s="36" t="s">
        <v>2395</v>
      </c>
      <c r="I27" s="36" t="s">
        <v>2769</v>
      </c>
      <c r="J27" s="38">
        <v>45113</v>
      </c>
      <c r="K27" s="178"/>
      <c r="L27" s="186"/>
    </row>
    <row r="28" spans="1:15" ht="15.75" customHeight="1">
      <c r="A28" s="18">
        <v>25</v>
      </c>
      <c r="B28" s="36" t="s">
        <v>10957</v>
      </c>
      <c r="C28" s="180" t="s">
        <v>3169</v>
      </c>
      <c r="D28" s="36">
        <v>1820988011</v>
      </c>
      <c r="E28" s="37"/>
      <c r="F28" s="37"/>
      <c r="G28" s="36" t="s">
        <v>3108</v>
      </c>
      <c r="H28" s="36" t="s">
        <v>3109</v>
      </c>
      <c r="I28" s="36" t="s">
        <v>2770</v>
      </c>
      <c r="J28" s="38">
        <v>45113</v>
      </c>
      <c r="K28" s="178"/>
      <c r="L28" s="186"/>
    </row>
    <row r="29" spans="1:15" ht="15.75" customHeight="1">
      <c r="A29" s="18">
        <v>26</v>
      </c>
      <c r="B29" s="36" t="s">
        <v>10957</v>
      </c>
      <c r="C29" s="180" t="s">
        <v>3171</v>
      </c>
      <c r="D29" s="36">
        <v>1820983901</v>
      </c>
      <c r="E29" s="37"/>
      <c r="F29" s="37"/>
      <c r="G29" s="36" t="s">
        <v>3108</v>
      </c>
      <c r="H29" s="36" t="s">
        <v>3109</v>
      </c>
      <c r="I29" s="36" t="s">
        <v>2771</v>
      </c>
      <c r="J29" s="38">
        <v>45113</v>
      </c>
      <c r="K29" s="178"/>
      <c r="L29" s="186"/>
    </row>
    <row r="30" spans="1:15" ht="15.75" customHeight="1">
      <c r="A30" s="18">
        <v>27</v>
      </c>
      <c r="B30" s="36" t="s">
        <v>10957</v>
      </c>
      <c r="C30" s="180" t="s">
        <v>3127</v>
      </c>
      <c r="D30" s="36">
        <v>1820983001</v>
      </c>
      <c r="E30" s="37"/>
      <c r="F30" s="37"/>
      <c r="G30" s="36" t="s">
        <v>3108</v>
      </c>
      <c r="H30" s="36" t="s">
        <v>3109</v>
      </c>
      <c r="I30" s="36" t="s">
        <v>2772</v>
      </c>
      <c r="J30" s="38">
        <v>45110</v>
      </c>
      <c r="K30" s="178"/>
      <c r="L30" s="186"/>
    </row>
    <row r="31" spans="1:15" ht="15.75" customHeight="1">
      <c r="A31" s="18">
        <v>28</v>
      </c>
      <c r="B31" s="36" t="s">
        <v>10957</v>
      </c>
      <c r="C31" s="180" t="s">
        <v>3235</v>
      </c>
      <c r="D31" s="36">
        <v>1820982601</v>
      </c>
      <c r="E31" s="37"/>
      <c r="F31" s="37"/>
      <c r="G31" s="36" t="s">
        <v>3108</v>
      </c>
      <c r="H31" s="36" t="s">
        <v>3109</v>
      </c>
      <c r="I31" s="36" t="s">
        <v>2773</v>
      </c>
      <c r="J31" s="38">
        <v>45120</v>
      </c>
      <c r="K31" s="178"/>
      <c r="L31" s="186"/>
    </row>
    <row r="32" spans="1:15" ht="15.75" customHeight="1">
      <c r="A32" s="18">
        <v>29</v>
      </c>
      <c r="B32" s="36" t="s">
        <v>10957</v>
      </c>
      <c r="C32" s="180" t="s">
        <v>3153</v>
      </c>
      <c r="D32" s="36">
        <v>1820983501</v>
      </c>
      <c r="E32" s="37"/>
      <c r="F32" s="37"/>
      <c r="G32" s="36" t="s">
        <v>3108</v>
      </c>
      <c r="H32" s="36" t="s">
        <v>3109</v>
      </c>
      <c r="I32" s="36" t="s">
        <v>2774</v>
      </c>
      <c r="J32" s="38">
        <v>45112</v>
      </c>
      <c r="K32" s="178"/>
      <c r="L32" s="186"/>
    </row>
    <row r="33" spans="1:12" ht="15.75" customHeight="1">
      <c r="A33" s="18">
        <v>30</v>
      </c>
      <c r="B33" s="36" t="s">
        <v>10957</v>
      </c>
      <c r="C33" s="180" t="s">
        <v>3155</v>
      </c>
      <c r="D33" s="36">
        <v>1820982603</v>
      </c>
      <c r="E33" s="37"/>
      <c r="F33" s="37"/>
      <c r="G33" s="36" t="s">
        <v>3108</v>
      </c>
      <c r="H33" s="36" t="s">
        <v>3109</v>
      </c>
      <c r="I33" s="36" t="s">
        <v>2775</v>
      </c>
      <c r="J33" s="38">
        <v>45112</v>
      </c>
      <c r="K33" s="178"/>
      <c r="L33" s="188"/>
    </row>
    <row r="34" spans="1:12" ht="15.75" customHeight="1">
      <c r="A34" s="18">
        <v>31</v>
      </c>
      <c r="B34" s="36" t="s">
        <v>10957</v>
      </c>
      <c r="C34" s="180" t="s">
        <v>3157</v>
      </c>
      <c r="D34" s="36">
        <v>1820982605</v>
      </c>
      <c r="E34" s="37"/>
      <c r="F34" s="37"/>
      <c r="G34" s="36" t="s">
        <v>3108</v>
      </c>
      <c r="H34" s="36" t="s">
        <v>3109</v>
      </c>
      <c r="I34" s="36" t="s">
        <v>2776</v>
      </c>
      <c r="J34" s="38">
        <v>45112</v>
      </c>
      <c r="K34" s="178"/>
      <c r="L34" s="186"/>
    </row>
    <row r="35" spans="1:12" ht="15.75" customHeight="1">
      <c r="A35" s="18">
        <v>32</v>
      </c>
      <c r="B35" s="36" t="s">
        <v>10957</v>
      </c>
      <c r="C35" s="180" t="s">
        <v>3159</v>
      </c>
      <c r="D35" s="36">
        <v>1820988001</v>
      </c>
      <c r="E35" s="37"/>
      <c r="F35" s="37"/>
      <c r="G35" s="36" t="s">
        <v>3108</v>
      </c>
      <c r="H35" s="36" t="s">
        <v>3109</v>
      </c>
      <c r="I35" s="36" t="s">
        <v>2777</v>
      </c>
      <c r="J35" s="38">
        <v>45112</v>
      </c>
      <c r="K35" s="178"/>
      <c r="L35" s="186"/>
    </row>
    <row r="36" spans="1:12" ht="15.75" customHeight="1">
      <c r="A36" s="18">
        <v>33</v>
      </c>
      <c r="B36" s="36" t="s">
        <v>10957</v>
      </c>
      <c r="C36" s="180" t="s">
        <v>3295</v>
      </c>
      <c r="D36" s="36">
        <v>1820388300</v>
      </c>
      <c r="E36" s="37"/>
      <c r="F36" s="37"/>
      <c r="G36" s="36" t="s">
        <v>2412</v>
      </c>
      <c r="H36" s="36" t="s">
        <v>3109</v>
      </c>
      <c r="I36" s="36" t="s">
        <v>2778</v>
      </c>
      <c r="J36" s="38">
        <v>45121</v>
      </c>
      <c r="K36" s="178"/>
      <c r="L36" s="183"/>
    </row>
    <row r="37" spans="1:12" ht="15.75" customHeight="1">
      <c r="A37" s="18">
        <v>34</v>
      </c>
      <c r="B37" s="36" t="s">
        <v>10957</v>
      </c>
      <c r="C37" s="180" t="s">
        <v>3186</v>
      </c>
      <c r="D37" s="36">
        <v>1825282801</v>
      </c>
      <c r="E37" s="37"/>
      <c r="F37" s="37"/>
      <c r="G37" s="36" t="s">
        <v>3180</v>
      </c>
      <c r="H37" s="36" t="s">
        <v>3181</v>
      </c>
      <c r="I37" s="36" t="s">
        <v>2779</v>
      </c>
      <c r="J37" s="38">
        <v>45114</v>
      </c>
      <c r="K37" s="178"/>
      <c r="L37" s="183"/>
    </row>
    <row r="38" spans="1:12" ht="15.75" customHeight="1">
      <c r="A38" s="18">
        <v>35</v>
      </c>
      <c r="B38" s="36" t="s">
        <v>10957</v>
      </c>
      <c r="C38" s="180" t="s">
        <v>3110</v>
      </c>
      <c r="D38" s="36">
        <v>1820982503</v>
      </c>
      <c r="E38" s="37"/>
      <c r="F38" s="37"/>
      <c r="G38" s="36" t="s">
        <v>3108</v>
      </c>
      <c r="H38" s="36" t="s">
        <v>3109</v>
      </c>
      <c r="I38" s="36" t="s">
        <v>2780</v>
      </c>
      <c r="J38" s="38">
        <v>45107</v>
      </c>
      <c r="K38" s="178"/>
      <c r="L38" s="186"/>
    </row>
    <row r="39" spans="1:12" ht="15.75" customHeight="1">
      <c r="A39" s="18">
        <v>36</v>
      </c>
      <c r="B39" s="36" t="s">
        <v>10957</v>
      </c>
      <c r="C39" s="180" t="s">
        <v>3129</v>
      </c>
      <c r="D39" s="36">
        <v>1820984303</v>
      </c>
      <c r="E39" s="37"/>
      <c r="F39" s="37"/>
      <c r="G39" s="36" t="s">
        <v>3108</v>
      </c>
      <c r="H39" s="36" t="s">
        <v>3109</v>
      </c>
      <c r="I39" s="36" t="s">
        <v>2781</v>
      </c>
      <c r="J39" s="38">
        <v>45110</v>
      </c>
      <c r="K39" s="178"/>
      <c r="L39" s="186"/>
    </row>
    <row r="40" spans="1:12" ht="15.75" customHeight="1">
      <c r="A40" s="18">
        <v>37</v>
      </c>
      <c r="B40" s="36" t="s">
        <v>10957</v>
      </c>
      <c r="C40" s="180" t="s">
        <v>3188</v>
      </c>
      <c r="D40" s="36">
        <v>1825281801</v>
      </c>
      <c r="E40" s="37"/>
      <c r="F40" s="37"/>
      <c r="G40" s="36" t="s">
        <v>3180</v>
      </c>
      <c r="H40" s="36" t="s">
        <v>3181</v>
      </c>
      <c r="I40" s="36" t="s">
        <v>2782</v>
      </c>
      <c r="J40" s="38">
        <v>45114</v>
      </c>
      <c r="K40" s="178"/>
      <c r="L40" s="186"/>
    </row>
    <row r="41" spans="1:12" ht="15.75" customHeight="1">
      <c r="A41" s="18">
        <v>38</v>
      </c>
      <c r="B41" s="36" t="s">
        <v>10957</v>
      </c>
      <c r="C41" s="180" t="s">
        <v>3137</v>
      </c>
      <c r="D41" s="36">
        <v>1820985003</v>
      </c>
      <c r="E41" s="37"/>
      <c r="F41" s="37"/>
      <c r="G41" s="36" t="s">
        <v>3108</v>
      </c>
      <c r="H41" s="36" t="s">
        <v>3109</v>
      </c>
      <c r="I41" s="36" t="s">
        <v>2783</v>
      </c>
      <c r="J41" s="38">
        <v>45111</v>
      </c>
      <c r="K41" s="178"/>
      <c r="L41" s="186"/>
    </row>
    <row r="42" spans="1:12" ht="15.75" customHeight="1">
      <c r="A42" s="18">
        <v>39</v>
      </c>
      <c r="B42" s="36" t="s">
        <v>10957</v>
      </c>
      <c r="C42" s="180" t="s">
        <v>3112</v>
      </c>
      <c r="D42" s="36">
        <v>1820980701</v>
      </c>
      <c r="E42" s="37"/>
      <c r="F42" s="37"/>
      <c r="G42" s="36" t="s">
        <v>3108</v>
      </c>
      <c r="H42" s="36" t="s">
        <v>3109</v>
      </c>
      <c r="I42" s="36" t="s">
        <v>2784</v>
      </c>
      <c r="J42" s="38">
        <v>45107</v>
      </c>
      <c r="K42" s="178"/>
      <c r="L42" s="186"/>
    </row>
    <row r="43" spans="1:12" ht="15.75" customHeight="1">
      <c r="A43" s="18">
        <v>40</v>
      </c>
      <c r="B43" s="36" t="s">
        <v>10957</v>
      </c>
      <c r="C43" s="180" t="s">
        <v>3114</v>
      </c>
      <c r="D43" s="36">
        <v>1820988003</v>
      </c>
      <c r="E43" s="37"/>
      <c r="F43" s="37"/>
      <c r="G43" s="36" t="s">
        <v>3108</v>
      </c>
      <c r="H43" s="36" t="s">
        <v>3109</v>
      </c>
      <c r="I43" s="36" t="s">
        <v>2785</v>
      </c>
      <c r="J43" s="38">
        <v>45107</v>
      </c>
      <c r="K43" s="178"/>
      <c r="L43" s="186"/>
    </row>
    <row r="44" spans="1:12" ht="15.75" customHeight="1">
      <c r="A44" s="18">
        <v>41</v>
      </c>
      <c r="B44" s="36" t="s">
        <v>10957</v>
      </c>
      <c r="C44" s="180" t="s">
        <v>3116</v>
      </c>
      <c r="D44" s="36">
        <v>1820982001</v>
      </c>
      <c r="E44" s="37"/>
      <c r="F44" s="37"/>
      <c r="G44" s="36" t="s">
        <v>3108</v>
      </c>
      <c r="H44" s="36" t="s">
        <v>3109</v>
      </c>
      <c r="I44" s="36" t="s">
        <v>2786</v>
      </c>
      <c r="J44" s="38">
        <v>45107</v>
      </c>
      <c r="K44" s="178"/>
      <c r="L44" s="186"/>
    </row>
    <row r="45" spans="1:12" ht="15.75" customHeight="1">
      <c r="A45" s="18">
        <v>42</v>
      </c>
      <c r="B45" s="36" t="s">
        <v>10957</v>
      </c>
      <c r="C45" s="180" t="s">
        <v>3190</v>
      </c>
      <c r="D45" s="36">
        <v>1820983503</v>
      </c>
      <c r="E45" s="37"/>
      <c r="F45" s="37"/>
      <c r="G45" s="36" t="s">
        <v>3108</v>
      </c>
      <c r="H45" s="36" t="s">
        <v>3109</v>
      </c>
      <c r="I45" s="36" t="s">
        <v>2787</v>
      </c>
      <c r="J45" s="38">
        <v>45114</v>
      </c>
      <c r="K45" s="178"/>
      <c r="L45" s="186"/>
    </row>
    <row r="46" spans="1:12" ht="15.75" customHeight="1">
      <c r="A46" s="18">
        <v>43</v>
      </c>
      <c r="B46" s="36" t="s">
        <v>10957</v>
      </c>
      <c r="C46" s="180" t="s">
        <v>3192</v>
      </c>
      <c r="D46" s="36">
        <v>1820983507</v>
      </c>
      <c r="E46" s="37"/>
      <c r="F46" s="37"/>
      <c r="G46" s="36" t="s">
        <v>3108</v>
      </c>
      <c r="H46" s="36" t="s">
        <v>3109</v>
      </c>
      <c r="I46" s="36" t="s">
        <v>2788</v>
      </c>
      <c r="J46" s="38">
        <v>45114</v>
      </c>
      <c r="K46" s="178"/>
      <c r="L46" s="186"/>
    </row>
    <row r="47" spans="1:12" ht="15.75" customHeight="1">
      <c r="A47" s="18">
        <v>44</v>
      </c>
      <c r="B47" s="36" t="s">
        <v>10957</v>
      </c>
      <c r="C47" s="180" t="s">
        <v>3194</v>
      </c>
      <c r="D47" s="36">
        <v>1820982701</v>
      </c>
      <c r="E47" s="37"/>
      <c r="F47" s="37"/>
      <c r="G47" s="36" t="s">
        <v>3108</v>
      </c>
      <c r="H47" s="36" t="s">
        <v>3109</v>
      </c>
      <c r="I47" s="36" t="s">
        <v>2789</v>
      </c>
      <c r="J47" s="38">
        <v>45114</v>
      </c>
      <c r="K47" s="178"/>
      <c r="L47" s="183"/>
    </row>
    <row r="48" spans="1:12" ht="15.75" customHeight="1">
      <c r="A48" s="18">
        <v>45</v>
      </c>
      <c r="B48" s="36" t="s">
        <v>10957</v>
      </c>
      <c r="C48" s="180" t="s">
        <v>3139</v>
      </c>
      <c r="D48" s="36">
        <v>1820986003</v>
      </c>
      <c r="E48" s="37"/>
      <c r="F48" s="37"/>
      <c r="G48" s="36" t="s">
        <v>2396</v>
      </c>
      <c r="H48" s="36" t="s">
        <v>2395</v>
      </c>
      <c r="I48" s="36" t="s">
        <v>2790</v>
      </c>
      <c r="J48" s="38">
        <v>45111</v>
      </c>
      <c r="K48" s="178"/>
      <c r="L48" s="183"/>
    </row>
    <row r="49" spans="1:12" ht="15.75" customHeight="1">
      <c r="A49" s="18">
        <v>46</v>
      </c>
      <c r="B49" s="36" t="s">
        <v>10957</v>
      </c>
      <c r="C49" s="180" t="s">
        <v>3141</v>
      </c>
      <c r="D49" s="36">
        <v>1820986005</v>
      </c>
      <c r="E49" s="37"/>
      <c r="F49" s="37"/>
      <c r="G49" s="36" t="s">
        <v>2396</v>
      </c>
      <c r="H49" s="36" t="s">
        <v>2395</v>
      </c>
      <c r="I49" s="36" t="s">
        <v>2791</v>
      </c>
      <c r="J49" s="38">
        <v>45111</v>
      </c>
      <c r="K49" s="178"/>
      <c r="L49" s="183"/>
    </row>
    <row r="50" spans="1:12" ht="15.75" customHeight="1">
      <c r="A50" s="18">
        <v>47</v>
      </c>
      <c r="B50" s="36" t="s">
        <v>10957</v>
      </c>
      <c r="C50" s="180" t="s">
        <v>3143</v>
      </c>
      <c r="D50" s="36">
        <v>1820986007</v>
      </c>
      <c r="E50" s="37"/>
      <c r="F50" s="37"/>
      <c r="G50" s="36" t="s">
        <v>2396</v>
      </c>
      <c r="H50" s="36" t="s">
        <v>2395</v>
      </c>
      <c r="I50" s="36" t="s">
        <v>2792</v>
      </c>
      <c r="J50" s="38">
        <v>45111</v>
      </c>
      <c r="K50" s="178"/>
      <c r="L50" s="183"/>
    </row>
    <row r="51" spans="1:12" ht="15.75" customHeight="1">
      <c r="A51" s="18">
        <v>48</v>
      </c>
      <c r="B51" s="36" t="s">
        <v>10957</v>
      </c>
      <c r="C51" s="180" t="s">
        <v>3145</v>
      </c>
      <c r="D51" s="36">
        <v>1820984301</v>
      </c>
      <c r="E51" s="37"/>
      <c r="F51" s="37"/>
      <c r="G51" s="36" t="s">
        <v>3108</v>
      </c>
      <c r="H51" s="36" t="s">
        <v>3109</v>
      </c>
      <c r="I51" s="36" t="s">
        <v>2793</v>
      </c>
      <c r="J51" s="38">
        <v>45111</v>
      </c>
      <c r="K51" s="178"/>
      <c r="L51" s="183"/>
    </row>
    <row r="52" spans="1:12" ht="15.75" customHeight="1">
      <c r="A52" s="18">
        <v>49</v>
      </c>
      <c r="B52" s="36" t="s">
        <v>10957</v>
      </c>
      <c r="C52" s="180" t="s">
        <v>3580</v>
      </c>
      <c r="D52" s="36">
        <v>1824086000</v>
      </c>
      <c r="E52" s="37"/>
      <c r="F52" s="37"/>
      <c r="G52" s="36" t="s">
        <v>3582</v>
      </c>
      <c r="H52" s="36" t="s">
        <v>3583</v>
      </c>
      <c r="I52" s="36" t="s">
        <v>2760</v>
      </c>
      <c r="J52" s="38">
        <v>45127</v>
      </c>
      <c r="K52" s="178"/>
      <c r="L52" s="183"/>
    </row>
    <row r="53" spans="1:12" ht="15.75" customHeight="1">
      <c r="A53" s="18">
        <v>50</v>
      </c>
      <c r="B53" s="36" t="s">
        <v>10957</v>
      </c>
      <c r="C53" s="180" t="s">
        <v>3637</v>
      </c>
      <c r="D53" s="36">
        <v>1820955119</v>
      </c>
      <c r="E53" s="37"/>
      <c r="F53" s="37"/>
      <c r="G53" s="36" t="s">
        <v>3108</v>
      </c>
      <c r="H53" s="36" t="s">
        <v>3109</v>
      </c>
      <c r="I53" s="36" t="s">
        <v>2761</v>
      </c>
      <c r="J53" s="38">
        <v>45128</v>
      </c>
      <c r="K53" s="178"/>
      <c r="L53" s="183"/>
    </row>
    <row r="54" spans="1:12" ht="15.75" customHeight="1">
      <c r="A54" s="18">
        <v>51</v>
      </c>
      <c r="B54" s="36" t="s">
        <v>10957</v>
      </c>
      <c r="C54" s="180" t="s">
        <v>3125</v>
      </c>
      <c r="D54" s="36">
        <v>1820982501</v>
      </c>
      <c r="E54" s="37"/>
      <c r="F54" s="37"/>
      <c r="G54" s="36" t="s">
        <v>3108</v>
      </c>
      <c r="H54" s="36" t="s">
        <v>3109</v>
      </c>
      <c r="I54" s="36" t="s">
        <v>2764</v>
      </c>
      <c r="J54" s="38">
        <v>45110</v>
      </c>
      <c r="K54" s="178"/>
      <c r="L54" s="186"/>
    </row>
    <row r="55" spans="1:12" ht="15.75" customHeight="1">
      <c r="A55" s="18">
        <v>52</v>
      </c>
      <c r="B55" s="36" t="s">
        <v>4567</v>
      </c>
      <c r="C55" s="180" t="s">
        <v>3357</v>
      </c>
      <c r="D55" s="36">
        <v>2121980400</v>
      </c>
      <c r="E55" s="37"/>
      <c r="F55" s="37"/>
      <c r="G55" s="36" t="s">
        <v>3299</v>
      </c>
      <c r="H55" s="36" t="s">
        <v>3300</v>
      </c>
      <c r="I55" s="36" t="s">
        <v>2826</v>
      </c>
      <c r="J55" s="38">
        <v>45124</v>
      </c>
      <c r="K55" s="178"/>
      <c r="L55" s="186"/>
    </row>
    <row r="56" spans="1:12" ht="15.75" customHeight="1">
      <c r="A56" s="18">
        <v>53</v>
      </c>
      <c r="B56" s="36" t="s">
        <v>4567</v>
      </c>
      <c r="C56" s="180" t="s">
        <v>3869</v>
      </c>
      <c r="D56" s="36">
        <v>2122482103</v>
      </c>
      <c r="E56" s="37"/>
      <c r="F56" s="37"/>
      <c r="G56" s="36" t="s">
        <v>3871</v>
      </c>
      <c r="H56" s="36" t="s">
        <v>3484</v>
      </c>
      <c r="I56" s="36" t="s">
        <v>2799</v>
      </c>
      <c r="J56" s="38">
        <v>45132</v>
      </c>
      <c r="K56" s="178"/>
      <c r="L56" s="186"/>
    </row>
    <row r="57" spans="1:12" ht="15.75" customHeight="1">
      <c r="A57" s="18">
        <v>54</v>
      </c>
      <c r="B57" s="36" t="s">
        <v>4567</v>
      </c>
      <c r="C57" s="180" t="s">
        <v>4369</v>
      </c>
      <c r="D57" s="36">
        <v>2125382200</v>
      </c>
      <c r="E57" s="37"/>
      <c r="F57" s="37"/>
      <c r="G57" s="36" t="s">
        <v>4371</v>
      </c>
      <c r="H57" s="36" t="s">
        <v>3484</v>
      </c>
      <c r="I57" s="36" t="s">
        <v>2798</v>
      </c>
      <c r="J57" s="38">
        <v>45138</v>
      </c>
      <c r="K57" s="178"/>
      <c r="L57" s="188"/>
    </row>
    <row r="58" spans="1:12" ht="15.75" customHeight="1">
      <c r="A58" s="18">
        <v>55</v>
      </c>
      <c r="B58" s="36" t="s">
        <v>4567</v>
      </c>
      <c r="C58" s="180" t="s">
        <v>4578</v>
      </c>
      <c r="D58" s="36">
        <v>2122487900</v>
      </c>
      <c r="E58" s="37"/>
      <c r="F58" s="37"/>
      <c r="G58" s="36" t="s">
        <v>4368</v>
      </c>
      <c r="H58" s="36" t="s">
        <v>3484</v>
      </c>
      <c r="I58" s="36" t="s">
        <v>2797</v>
      </c>
      <c r="J58" s="38">
        <v>45140</v>
      </c>
      <c r="K58" s="178"/>
      <c r="L58" s="181"/>
    </row>
    <row r="59" spans="1:12" ht="15.75" customHeight="1">
      <c r="A59" s="18">
        <v>56</v>
      </c>
      <c r="B59" s="36" t="s">
        <v>4567</v>
      </c>
      <c r="C59" s="180" t="s">
        <v>4366</v>
      </c>
      <c r="D59" s="36">
        <v>2122482800</v>
      </c>
      <c r="E59" s="37"/>
      <c r="F59" s="37"/>
      <c r="G59" s="36" t="s">
        <v>4368</v>
      </c>
      <c r="H59" s="36" t="s">
        <v>3484</v>
      </c>
      <c r="I59" s="36" t="s">
        <v>2796</v>
      </c>
      <c r="J59" s="38">
        <v>45138</v>
      </c>
      <c r="K59" s="178"/>
      <c r="L59" s="183"/>
    </row>
    <row r="60" spans="1:12" ht="15.75" customHeight="1">
      <c r="A60" s="18">
        <v>57</v>
      </c>
      <c r="B60" s="36" t="s">
        <v>4567</v>
      </c>
      <c r="C60" s="180" t="s">
        <v>4122</v>
      </c>
      <c r="D60" s="36">
        <v>2122483200</v>
      </c>
      <c r="E60" s="37"/>
      <c r="F60" s="37"/>
      <c r="G60" s="36" t="s">
        <v>4124</v>
      </c>
      <c r="H60" s="36" t="s">
        <v>3484</v>
      </c>
      <c r="I60" s="36" t="s">
        <v>2795</v>
      </c>
      <c r="J60" s="38">
        <v>45135</v>
      </c>
      <c r="K60" s="178"/>
      <c r="L60" s="183"/>
    </row>
    <row r="61" spans="1:12" ht="15.75" customHeight="1">
      <c r="A61" s="18">
        <v>58</v>
      </c>
      <c r="B61" s="36" t="s">
        <v>4567</v>
      </c>
      <c r="C61" s="180" t="s">
        <v>3866</v>
      </c>
      <c r="D61" s="36">
        <v>2122483301</v>
      </c>
      <c r="E61" s="37"/>
      <c r="F61" s="37"/>
      <c r="G61" s="36" t="s">
        <v>3868</v>
      </c>
      <c r="H61" s="36" t="s">
        <v>3484</v>
      </c>
      <c r="I61" s="36" t="s">
        <v>2794</v>
      </c>
      <c r="J61" s="38">
        <v>45132</v>
      </c>
      <c r="K61" s="178"/>
      <c r="L61" s="183"/>
    </row>
    <row r="62" spans="1:12" ht="15.75" customHeight="1">
      <c r="A62" s="18">
        <v>59</v>
      </c>
      <c r="B62" s="36" t="s">
        <v>4567</v>
      </c>
      <c r="C62" s="180" t="s">
        <v>3864</v>
      </c>
      <c r="D62" s="36">
        <v>2122486002</v>
      </c>
      <c r="E62" s="37"/>
      <c r="F62" s="37"/>
      <c r="G62" s="36" t="s">
        <v>3865</v>
      </c>
      <c r="H62" s="36" t="s">
        <v>3484</v>
      </c>
      <c r="I62" s="36" t="s">
        <v>2814</v>
      </c>
      <c r="J62" s="38">
        <v>45132</v>
      </c>
      <c r="K62" s="178"/>
      <c r="L62" s="183"/>
    </row>
    <row r="63" spans="1:12" ht="15.75" customHeight="1">
      <c r="A63" s="18">
        <v>60</v>
      </c>
      <c r="B63" s="36" t="s">
        <v>4567</v>
      </c>
      <c r="C63" s="180" t="s">
        <v>3861</v>
      </c>
      <c r="D63" s="36">
        <v>2122481201</v>
      </c>
      <c r="E63" s="37"/>
      <c r="F63" s="37"/>
      <c r="G63" s="36" t="s">
        <v>3863</v>
      </c>
      <c r="H63" s="36" t="s">
        <v>3484</v>
      </c>
      <c r="I63" s="36" t="s">
        <v>2813</v>
      </c>
      <c r="J63" s="38">
        <v>45132</v>
      </c>
      <c r="K63" s="178"/>
      <c r="L63" s="183"/>
    </row>
    <row r="64" spans="1:12" ht="15.75" customHeight="1">
      <c r="A64" s="18">
        <v>61</v>
      </c>
      <c r="B64" s="36" t="s">
        <v>4567</v>
      </c>
      <c r="C64" s="180" t="s">
        <v>3857</v>
      </c>
      <c r="D64" s="36">
        <v>2122480801</v>
      </c>
      <c r="E64" s="37"/>
      <c r="F64" s="37"/>
      <c r="G64" s="36" t="s">
        <v>3859</v>
      </c>
      <c r="H64" s="36" t="s">
        <v>3860</v>
      </c>
      <c r="I64" s="36" t="s">
        <v>2812</v>
      </c>
      <c r="J64" s="38">
        <v>45132</v>
      </c>
      <c r="K64" s="178"/>
      <c r="L64" s="183"/>
    </row>
    <row r="65" spans="1:13" ht="15.75" customHeight="1">
      <c r="A65" s="18">
        <v>62</v>
      </c>
      <c r="B65" s="36" t="s">
        <v>4567</v>
      </c>
      <c r="C65" s="180" t="s">
        <v>3751</v>
      </c>
      <c r="D65" s="36">
        <v>2122486902</v>
      </c>
      <c r="E65" s="37"/>
      <c r="F65" s="37"/>
      <c r="G65" s="36" t="s">
        <v>3753</v>
      </c>
      <c r="H65" s="36" t="s">
        <v>3484</v>
      </c>
      <c r="I65" s="36" t="s">
        <v>2811</v>
      </c>
      <c r="J65" s="38">
        <v>45131</v>
      </c>
      <c r="K65" s="178"/>
      <c r="L65" s="183"/>
    </row>
    <row r="66" spans="1:13" ht="15.75" customHeight="1">
      <c r="A66" s="18">
        <v>63</v>
      </c>
      <c r="B66" s="36" t="s">
        <v>4567</v>
      </c>
      <c r="C66" s="180" t="s">
        <v>4572</v>
      </c>
      <c r="D66" s="36">
        <v>2124082300</v>
      </c>
      <c r="E66" s="37"/>
      <c r="F66" s="37"/>
      <c r="G66" s="36" t="s">
        <v>4574</v>
      </c>
      <c r="H66" s="36" t="s">
        <v>4375</v>
      </c>
      <c r="I66" s="36" t="s">
        <v>2810</v>
      </c>
      <c r="J66" s="38">
        <v>45140</v>
      </c>
      <c r="K66" s="178"/>
      <c r="L66" s="183"/>
    </row>
    <row r="67" spans="1:13" ht="15.75" customHeight="1">
      <c r="A67" s="18">
        <v>64</v>
      </c>
      <c r="B67" s="36" t="s">
        <v>4567</v>
      </c>
      <c r="C67" s="180" t="s">
        <v>3854</v>
      </c>
      <c r="D67" s="36">
        <v>2122486002</v>
      </c>
      <c r="E67" s="37"/>
      <c r="F67" s="37"/>
      <c r="G67" s="36" t="s">
        <v>3856</v>
      </c>
      <c r="H67" s="36" t="s">
        <v>3484</v>
      </c>
      <c r="I67" s="36" t="s">
        <v>2809</v>
      </c>
      <c r="J67" s="38">
        <v>45132</v>
      </c>
      <c r="K67" s="178"/>
      <c r="L67" s="183"/>
    </row>
    <row r="68" spans="1:13" ht="15.75" customHeight="1">
      <c r="A68" s="18">
        <v>65</v>
      </c>
      <c r="B68" s="36" t="s">
        <v>4567</v>
      </c>
      <c r="C68" s="180" t="s">
        <v>3851</v>
      </c>
      <c r="D68" s="36">
        <v>2122482105</v>
      </c>
      <c r="E68" s="37"/>
      <c r="F68" s="37"/>
      <c r="G68" s="36" t="s">
        <v>3853</v>
      </c>
      <c r="H68" s="36" t="s">
        <v>3484</v>
      </c>
      <c r="I68" s="36" t="s">
        <v>2808</v>
      </c>
      <c r="J68" s="38">
        <v>45132</v>
      </c>
      <c r="K68" s="178"/>
      <c r="L68" s="183"/>
    </row>
    <row r="69" spans="1:13" ht="15.75" customHeight="1">
      <c r="A69" s="18">
        <v>66</v>
      </c>
      <c r="B69" s="36" t="s">
        <v>4567</v>
      </c>
      <c r="C69" s="180" t="s">
        <v>3848</v>
      </c>
      <c r="D69" s="36">
        <v>2122486001</v>
      </c>
      <c r="E69" s="37"/>
      <c r="F69" s="37"/>
      <c r="G69" s="36" t="s">
        <v>3850</v>
      </c>
      <c r="H69" s="36" t="s">
        <v>3484</v>
      </c>
      <c r="I69" s="36" t="s">
        <v>2807</v>
      </c>
      <c r="J69" s="38">
        <v>45132</v>
      </c>
      <c r="K69" s="178"/>
      <c r="L69" s="186"/>
    </row>
    <row r="70" spans="1:13" ht="15.75" customHeight="1">
      <c r="A70" s="18">
        <v>67</v>
      </c>
      <c r="B70" s="36" t="s">
        <v>4567</v>
      </c>
      <c r="C70" s="180" t="s">
        <v>4950</v>
      </c>
      <c r="D70" s="36">
        <v>2122484000</v>
      </c>
      <c r="E70" s="37"/>
      <c r="F70" s="37"/>
      <c r="G70" s="36" t="s">
        <v>4952</v>
      </c>
      <c r="H70" s="36" t="s">
        <v>3484</v>
      </c>
      <c r="I70" s="36" t="s">
        <v>2803</v>
      </c>
      <c r="J70" s="38">
        <v>45145</v>
      </c>
      <c r="K70" s="178"/>
      <c r="L70" s="186"/>
    </row>
    <row r="71" spans="1:13" ht="15.75" customHeight="1">
      <c r="A71" s="18">
        <v>68</v>
      </c>
      <c r="B71" s="36" t="s">
        <v>4567</v>
      </c>
      <c r="C71" s="180" t="s">
        <v>4708</v>
      </c>
      <c r="D71" s="36">
        <v>2120881300</v>
      </c>
      <c r="E71" s="37"/>
      <c r="F71" s="37"/>
      <c r="G71" s="36" t="s">
        <v>4709</v>
      </c>
      <c r="H71" s="36" t="s">
        <v>4471</v>
      </c>
      <c r="I71" s="36" t="s">
        <v>2827</v>
      </c>
      <c r="J71" s="38">
        <v>45141</v>
      </c>
      <c r="K71" s="178"/>
      <c r="L71" s="186"/>
    </row>
    <row r="72" spans="1:13" ht="15.75" customHeight="1">
      <c r="A72" s="18">
        <v>69</v>
      </c>
      <c r="B72" s="36" t="s">
        <v>4567</v>
      </c>
      <c r="C72" s="180" t="s">
        <v>4125</v>
      </c>
      <c r="D72" s="36">
        <v>2122483200</v>
      </c>
      <c r="E72" s="37"/>
      <c r="F72" s="37"/>
      <c r="G72" s="36" t="s">
        <v>4126</v>
      </c>
      <c r="H72" s="36" t="s">
        <v>3484</v>
      </c>
      <c r="I72" s="36" t="s">
        <v>2806</v>
      </c>
      <c r="J72" s="38">
        <v>45135</v>
      </c>
      <c r="K72" s="178"/>
      <c r="L72" s="188"/>
    </row>
    <row r="73" spans="1:13" ht="15.75" customHeight="1">
      <c r="A73" s="18">
        <v>70</v>
      </c>
      <c r="B73" s="36" t="s">
        <v>4567</v>
      </c>
      <c r="C73" s="180" t="s">
        <v>3237</v>
      </c>
      <c r="D73" s="36">
        <v>2120484800</v>
      </c>
      <c r="E73" s="37"/>
      <c r="F73" s="37"/>
      <c r="G73" s="36" t="s">
        <v>3070</v>
      </c>
      <c r="H73" s="36" t="s">
        <v>3071</v>
      </c>
      <c r="I73" s="36" t="s">
        <v>2815</v>
      </c>
      <c r="J73" s="38">
        <v>45120</v>
      </c>
      <c r="K73" s="178"/>
      <c r="L73" s="186"/>
    </row>
    <row r="74" spans="1:13" ht="15.75" customHeight="1">
      <c r="A74" s="18">
        <v>71</v>
      </c>
      <c r="B74" s="36" t="s">
        <v>4567</v>
      </c>
      <c r="C74" s="180" t="s">
        <v>3353</v>
      </c>
      <c r="D74" s="36">
        <v>2121284500</v>
      </c>
      <c r="E74" s="37"/>
      <c r="F74" s="37"/>
      <c r="G74" s="36" t="s">
        <v>3355</v>
      </c>
      <c r="H74" s="36" t="s">
        <v>3071</v>
      </c>
      <c r="I74" s="36" t="s">
        <v>2816</v>
      </c>
      <c r="J74" s="38">
        <v>45123</v>
      </c>
      <c r="K74" s="178"/>
      <c r="L74" s="186"/>
    </row>
    <row r="75" spans="1:13" ht="15.75" customHeight="1">
      <c r="A75" s="18">
        <v>72</v>
      </c>
      <c r="B75" s="36" t="s">
        <v>4567</v>
      </c>
      <c r="C75" s="180" t="s">
        <v>3481</v>
      </c>
      <c r="D75" s="36">
        <v>2122487203</v>
      </c>
      <c r="E75" s="37"/>
      <c r="F75" s="37"/>
      <c r="G75" s="36" t="s">
        <v>3483</v>
      </c>
      <c r="H75" s="36" t="s">
        <v>3484</v>
      </c>
      <c r="I75" s="36" t="s">
        <v>2817</v>
      </c>
      <c r="J75" s="38">
        <v>45126</v>
      </c>
      <c r="K75" s="178"/>
      <c r="L75" s="184"/>
      <c r="M75" s="185"/>
    </row>
    <row r="76" spans="1:13" ht="15.75" customHeight="1">
      <c r="A76" s="18">
        <v>73</v>
      </c>
      <c r="B76" s="36" t="s">
        <v>4567</v>
      </c>
      <c r="C76" s="180" t="s">
        <v>3396</v>
      </c>
      <c r="D76" s="36">
        <v>2120486000</v>
      </c>
      <c r="E76" s="37"/>
      <c r="F76" s="37"/>
      <c r="G76" s="36" t="s">
        <v>3398</v>
      </c>
      <c r="H76" s="36" t="s">
        <v>3071</v>
      </c>
      <c r="I76" s="36" t="s">
        <v>2818</v>
      </c>
      <c r="J76" s="38">
        <v>45125</v>
      </c>
      <c r="K76" s="178"/>
      <c r="L76" s="184"/>
    </row>
    <row r="77" spans="1:13" ht="15.75" customHeight="1">
      <c r="A77" s="18">
        <v>74</v>
      </c>
      <c r="B77" s="36" t="s">
        <v>4567</v>
      </c>
      <c r="C77" s="180" t="s">
        <v>3399</v>
      </c>
      <c r="D77" s="36">
        <v>2120488400</v>
      </c>
      <c r="E77" s="37"/>
      <c r="F77" s="37"/>
      <c r="G77" s="36" t="s">
        <v>3401</v>
      </c>
      <c r="H77" s="36" t="s">
        <v>3402</v>
      </c>
      <c r="I77" s="36" t="s">
        <v>2819</v>
      </c>
      <c r="J77" s="38">
        <v>45125</v>
      </c>
      <c r="K77" s="178"/>
      <c r="L77" s="183"/>
    </row>
    <row r="78" spans="1:13" ht="15.75" customHeight="1">
      <c r="A78" s="18">
        <v>75</v>
      </c>
      <c r="B78" s="36" t="s">
        <v>4567</v>
      </c>
      <c r="C78" s="180" t="s">
        <v>3403</v>
      </c>
      <c r="D78" s="36">
        <v>2122785400</v>
      </c>
      <c r="E78" s="37"/>
      <c r="F78" s="37"/>
      <c r="G78" s="36" t="s">
        <v>3401</v>
      </c>
      <c r="H78" s="36" t="s">
        <v>3071</v>
      </c>
      <c r="I78" s="36" t="s">
        <v>2820</v>
      </c>
      <c r="J78" s="38">
        <v>45125</v>
      </c>
      <c r="K78" s="178"/>
      <c r="L78" s="183"/>
    </row>
    <row r="79" spans="1:13" ht="15.75" customHeight="1">
      <c r="A79" s="18">
        <v>76</v>
      </c>
      <c r="B79" s="36" t="s">
        <v>4567</v>
      </c>
      <c r="C79" s="180" t="s">
        <v>3405</v>
      </c>
      <c r="D79" s="36">
        <v>2120488400</v>
      </c>
      <c r="E79" s="37"/>
      <c r="F79" s="37"/>
      <c r="G79" s="36" t="s">
        <v>3401</v>
      </c>
      <c r="H79" s="36" t="s">
        <v>3071</v>
      </c>
      <c r="I79" s="36" t="s">
        <v>2821</v>
      </c>
      <c r="J79" s="38">
        <v>45125</v>
      </c>
      <c r="K79" s="178"/>
      <c r="L79" s="183"/>
    </row>
    <row r="80" spans="1:13" ht="15.75" customHeight="1">
      <c r="A80" s="18">
        <v>77</v>
      </c>
      <c r="B80" s="36" t="s">
        <v>4567</v>
      </c>
      <c r="C80" s="180" t="s">
        <v>3406</v>
      </c>
      <c r="D80" s="36">
        <v>2122787000</v>
      </c>
      <c r="E80" s="37"/>
      <c r="F80" s="37"/>
      <c r="G80" s="36" t="s">
        <v>3401</v>
      </c>
      <c r="H80" s="36" t="s">
        <v>3071</v>
      </c>
      <c r="I80" s="36" t="s">
        <v>2822</v>
      </c>
      <c r="J80" s="38">
        <v>45125</v>
      </c>
      <c r="K80" s="178"/>
      <c r="L80" s="183"/>
    </row>
    <row r="81" spans="1:13" ht="15.75" customHeight="1">
      <c r="A81" s="18">
        <v>78</v>
      </c>
      <c r="B81" s="36" t="s">
        <v>4567</v>
      </c>
      <c r="C81" s="180" t="s">
        <v>3408</v>
      </c>
      <c r="D81" s="36">
        <v>2120488200</v>
      </c>
      <c r="E81" s="37"/>
      <c r="F81" s="37"/>
      <c r="G81" s="36" t="s">
        <v>3070</v>
      </c>
      <c r="H81" s="36" t="s">
        <v>3071</v>
      </c>
      <c r="I81" s="36" t="s">
        <v>2823</v>
      </c>
      <c r="J81" s="38">
        <v>45125</v>
      </c>
      <c r="K81" s="178"/>
      <c r="L81" s="183"/>
    </row>
    <row r="82" spans="1:13" ht="15.75" customHeight="1">
      <c r="A82" s="18">
        <v>79</v>
      </c>
      <c r="B82" s="36" t="s">
        <v>4567</v>
      </c>
      <c r="C82" s="180" t="s">
        <v>3410</v>
      </c>
      <c r="D82" s="36">
        <v>2120484000</v>
      </c>
      <c r="E82" s="37"/>
      <c r="F82" s="37"/>
      <c r="G82" s="36" t="s">
        <v>3070</v>
      </c>
      <c r="H82" s="36" t="s">
        <v>3071</v>
      </c>
      <c r="I82" s="36" t="s">
        <v>2824</v>
      </c>
      <c r="J82" s="38">
        <v>45125</v>
      </c>
      <c r="K82" s="178"/>
      <c r="L82" s="183"/>
    </row>
    <row r="83" spans="1:13" ht="15.75" customHeight="1">
      <c r="A83" s="18">
        <v>80</v>
      </c>
      <c r="B83" s="36" t="s">
        <v>4567</v>
      </c>
      <c r="C83" s="180" t="s">
        <v>3068</v>
      </c>
      <c r="D83" s="36">
        <v>2120484000</v>
      </c>
      <c r="E83" s="37"/>
      <c r="F83" s="37"/>
      <c r="G83" s="36" t="s">
        <v>3070</v>
      </c>
      <c r="H83" s="36" t="s">
        <v>3071</v>
      </c>
      <c r="I83" s="36" t="s">
        <v>2825</v>
      </c>
      <c r="J83" s="38">
        <v>45103</v>
      </c>
      <c r="K83" s="178"/>
      <c r="L83" s="183"/>
    </row>
    <row r="84" spans="1:13" ht="15.75" customHeight="1">
      <c r="A84" s="18">
        <v>81</v>
      </c>
      <c r="B84" s="36" t="s">
        <v>4567</v>
      </c>
      <c r="C84" s="180" t="s">
        <v>3872</v>
      </c>
      <c r="D84" s="36">
        <v>2122480601</v>
      </c>
      <c r="E84" s="37"/>
      <c r="F84" s="37"/>
      <c r="G84" s="36" t="s">
        <v>3874</v>
      </c>
      <c r="H84" s="36" t="s">
        <v>3484</v>
      </c>
      <c r="I84" s="36" t="s">
        <v>2800</v>
      </c>
      <c r="J84" s="38">
        <v>45132</v>
      </c>
      <c r="K84" s="178"/>
      <c r="L84" s="183"/>
    </row>
    <row r="85" spans="1:13" ht="15.75" customHeight="1">
      <c r="A85" s="18">
        <v>82</v>
      </c>
      <c r="B85" s="36" t="s">
        <v>4567</v>
      </c>
      <c r="C85" s="180" t="s">
        <v>4464</v>
      </c>
      <c r="D85" s="36">
        <v>2122487900</v>
      </c>
      <c r="E85" s="37"/>
      <c r="F85" s="37"/>
      <c r="G85" s="36" t="s">
        <v>4368</v>
      </c>
      <c r="H85" s="36" t="s">
        <v>3484</v>
      </c>
      <c r="I85" s="36" t="s">
        <v>2801</v>
      </c>
      <c r="J85" s="38">
        <v>45139</v>
      </c>
      <c r="K85" s="178"/>
      <c r="L85" s="189"/>
    </row>
    <row r="86" spans="1:13" ht="15.75" customHeight="1">
      <c r="A86" s="18">
        <v>83</v>
      </c>
      <c r="B86" s="36" t="s">
        <v>4567</v>
      </c>
      <c r="C86" s="180" t="s">
        <v>3881</v>
      </c>
      <c r="D86" s="36">
        <v>2122485603</v>
      </c>
      <c r="E86" s="37"/>
      <c r="F86" s="37"/>
      <c r="G86" s="36" t="s">
        <v>3883</v>
      </c>
      <c r="H86" s="36" t="s">
        <v>3484</v>
      </c>
      <c r="I86" s="36" t="s">
        <v>2802</v>
      </c>
      <c r="J86" s="38">
        <v>45132</v>
      </c>
      <c r="K86" s="178"/>
      <c r="L86" s="183"/>
    </row>
    <row r="87" spans="1:13" ht="15.75" customHeight="1">
      <c r="A87" s="18">
        <v>84</v>
      </c>
      <c r="B87" s="36" t="s">
        <v>4567</v>
      </c>
      <c r="C87" s="180" t="s">
        <v>4472</v>
      </c>
      <c r="D87" s="36">
        <v>2122482800</v>
      </c>
      <c r="E87" s="37"/>
      <c r="F87" s="37"/>
      <c r="G87" s="36" t="s">
        <v>4368</v>
      </c>
      <c r="H87" s="36" t="s">
        <v>3484</v>
      </c>
      <c r="I87" s="36" t="s">
        <v>2804</v>
      </c>
      <c r="J87" s="38">
        <v>45139</v>
      </c>
      <c r="K87" s="178"/>
      <c r="L87" s="183"/>
    </row>
    <row r="88" spans="1:13" ht="15.75" customHeight="1">
      <c r="A88" s="18">
        <v>85</v>
      </c>
      <c r="B88" s="36" t="s">
        <v>4567</v>
      </c>
      <c r="C88" s="180" t="s">
        <v>4376</v>
      </c>
      <c r="D88" s="36">
        <v>2124482001</v>
      </c>
      <c r="E88" s="37"/>
      <c r="F88" s="37"/>
      <c r="G88" s="36" t="s">
        <v>4378</v>
      </c>
      <c r="H88" s="36" t="s">
        <v>3480</v>
      </c>
      <c r="I88" s="36" t="s">
        <v>2805</v>
      </c>
      <c r="J88" s="38">
        <v>45138</v>
      </c>
      <c r="K88" s="178"/>
      <c r="L88" s="190"/>
      <c r="M88" s="45"/>
    </row>
    <row r="89" spans="1:13" ht="15.75" customHeight="1">
      <c r="A89" s="18">
        <v>86</v>
      </c>
      <c r="B89" s="36" t="s">
        <v>10958</v>
      </c>
      <c r="C89" s="180" t="s">
        <v>3485</v>
      </c>
      <c r="D89" s="36">
        <v>2321582000</v>
      </c>
      <c r="E89" s="37"/>
      <c r="F89" s="37"/>
      <c r="G89" s="36" t="s">
        <v>3360</v>
      </c>
      <c r="H89" s="36" t="s">
        <v>3075</v>
      </c>
      <c r="I89" s="36" t="s">
        <v>2832</v>
      </c>
      <c r="J89" s="38">
        <v>45126</v>
      </c>
      <c r="K89" s="178"/>
      <c r="L89" s="190"/>
      <c r="M89" s="45"/>
    </row>
    <row r="90" spans="1:13" ht="15.75" customHeight="1">
      <c r="A90" s="18">
        <v>87</v>
      </c>
      <c r="B90" s="36" t="s">
        <v>10958</v>
      </c>
      <c r="C90" s="180" t="s">
        <v>3361</v>
      </c>
      <c r="D90" s="36">
        <v>2321586100</v>
      </c>
      <c r="E90" s="37"/>
      <c r="F90" s="37"/>
      <c r="G90" s="36" t="s">
        <v>3360</v>
      </c>
      <c r="H90" s="36" t="s">
        <v>3075</v>
      </c>
      <c r="I90" s="36" t="s">
        <v>2838</v>
      </c>
      <c r="J90" s="38">
        <v>45124</v>
      </c>
      <c r="K90" s="178"/>
      <c r="L90" s="190"/>
      <c r="M90" s="45"/>
    </row>
    <row r="91" spans="1:13" ht="15.75" customHeight="1">
      <c r="A91" s="18">
        <v>88</v>
      </c>
      <c r="B91" s="36" t="s">
        <v>10958</v>
      </c>
      <c r="C91" s="180" t="s">
        <v>4127</v>
      </c>
      <c r="D91" s="36">
        <v>2321586100</v>
      </c>
      <c r="E91" s="37"/>
      <c r="F91" s="37"/>
      <c r="G91" s="36" t="s">
        <v>3360</v>
      </c>
      <c r="H91" s="36" t="s">
        <v>3075</v>
      </c>
      <c r="I91" s="36" t="s">
        <v>2837</v>
      </c>
      <c r="J91" s="38">
        <v>45135</v>
      </c>
      <c r="K91" s="178"/>
      <c r="L91" s="190"/>
      <c r="M91" s="45"/>
    </row>
    <row r="92" spans="1:13" ht="15.75" customHeight="1">
      <c r="A92" s="18">
        <v>89</v>
      </c>
      <c r="B92" s="36" t="s">
        <v>10958</v>
      </c>
      <c r="C92" s="180" t="s">
        <v>3072</v>
      </c>
      <c r="D92" s="36">
        <v>2321582000</v>
      </c>
      <c r="E92" s="37"/>
      <c r="F92" s="37"/>
      <c r="G92" s="36" t="s">
        <v>3074</v>
      </c>
      <c r="H92" s="36" t="s">
        <v>3075</v>
      </c>
      <c r="I92" s="36" t="s">
        <v>2831</v>
      </c>
      <c r="J92" s="38">
        <v>45103</v>
      </c>
      <c r="K92" s="178"/>
      <c r="L92" s="190"/>
      <c r="M92" s="45"/>
    </row>
    <row r="93" spans="1:13" ht="15.75" customHeight="1">
      <c r="A93" s="18">
        <v>90</v>
      </c>
      <c r="B93" s="36" t="s">
        <v>10958</v>
      </c>
      <c r="C93" s="180" t="s">
        <v>4024</v>
      </c>
      <c r="D93" s="36">
        <v>2321586100</v>
      </c>
      <c r="E93" s="37"/>
      <c r="F93" s="37"/>
      <c r="G93" s="36" t="s">
        <v>3360</v>
      </c>
      <c r="H93" s="36" t="s">
        <v>3075</v>
      </c>
      <c r="I93" s="36" t="s">
        <v>2834</v>
      </c>
      <c r="J93" s="38">
        <v>45134</v>
      </c>
      <c r="K93" s="178"/>
      <c r="L93" s="191"/>
      <c r="M93" s="45"/>
    </row>
    <row r="94" spans="1:13" ht="15.75" customHeight="1">
      <c r="A94" s="18">
        <v>91</v>
      </c>
      <c r="B94" s="36" t="s">
        <v>10958</v>
      </c>
      <c r="C94" s="180" t="s">
        <v>3413</v>
      </c>
      <c r="D94" s="36">
        <v>2321582000</v>
      </c>
      <c r="E94" s="37"/>
      <c r="F94" s="37"/>
      <c r="G94" s="36" t="s">
        <v>3360</v>
      </c>
      <c r="H94" s="36" t="s">
        <v>3075</v>
      </c>
      <c r="I94" s="36" t="s">
        <v>2830</v>
      </c>
      <c r="J94" s="38">
        <v>45125</v>
      </c>
      <c r="K94" s="178"/>
      <c r="L94" s="192"/>
      <c r="M94" s="45"/>
    </row>
    <row r="95" spans="1:13" ht="15.75" customHeight="1">
      <c r="A95" s="18">
        <v>92</v>
      </c>
      <c r="B95" s="36" t="s">
        <v>10958</v>
      </c>
      <c r="C95" s="180" t="s">
        <v>3412</v>
      </c>
      <c r="D95" s="36">
        <v>2321586100</v>
      </c>
      <c r="E95" s="37"/>
      <c r="F95" s="37"/>
      <c r="G95" s="36" t="s">
        <v>3360</v>
      </c>
      <c r="H95" s="36" t="s">
        <v>3075</v>
      </c>
      <c r="I95" s="36" t="s">
        <v>2829</v>
      </c>
      <c r="J95" s="38">
        <v>45125</v>
      </c>
      <c r="K95" s="178"/>
      <c r="L95" s="193"/>
      <c r="M95" s="45"/>
    </row>
    <row r="96" spans="1:13" ht="15.75" customHeight="1">
      <c r="A96" s="18">
        <v>93</v>
      </c>
      <c r="B96" s="36" t="s">
        <v>10958</v>
      </c>
      <c r="C96" s="180" t="s">
        <v>3411</v>
      </c>
      <c r="D96" s="36">
        <v>2321586100</v>
      </c>
      <c r="E96" s="37"/>
      <c r="F96" s="37"/>
      <c r="G96" s="36" t="s">
        <v>3360</v>
      </c>
      <c r="H96" s="36" t="s">
        <v>3075</v>
      </c>
      <c r="I96" s="36" t="s">
        <v>2828</v>
      </c>
      <c r="J96" s="38">
        <v>45125</v>
      </c>
      <c r="K96" s="178"/>
      <c r="L96" s="47"/>
      <c r="M96" s="45"/>
    </row>
    <row r="97" spans="1:13" ht="15.75" customHeight="1">
      <c r="A97" s="18">
        <v>94</v>
      </c>
      <c r="B97" s="36" t="s">
        <v>10958</v>
      </c>
      <c r="C97" s="180" t="s">
        <v>4129</v>
      </c>
      <c r="D97" s="36">
        <v>2321586100</v>
      </c>
      <c r="E97" s="37"/>
      <c r="F97" s="37"/>
      <c r="G97" s="36" t="s">
        <v>3360</v>
      </c>
      <c r="H97" s="36" t="s">
        <v>3075</v>
      </c>
      <c r="I97" s="36" t="s">
        <v>2836</v>
      </c>
      <c r="J97" s="38">
        <v>45135</v>
      </c>
      <c r="K97" s="178"/>
      <c r="L97" s="194"/>
      <c r="M97" s="194"/>
    </row>
    <row r="98" spans="1:13" ht="15.75" customHeight="1">
      <c r="A98" s="18">
        <v>95</v>
      </c>
      <c r="B98" s="36" t="s">
        <v>10958</v>
      </c>
      <c r="C98" s="180" t="s">
        <v>3486</v>
      </c>
      <c r="D98" s="36">
        <v>2321586100</v>
      </c>
      <c r="E98" s="37"/>
      <c r="F98" s="37"/>
      <c r="G98" s="36" t="s">
        <v>3360</v>
      </c>
      <c r="H98" s="36" t="s">
        <v>3075</v>
      </c>
      <c r="I98" s="36" t="s">
        <v>2833</v>
      </c>
      <c r="J98" s="38">
        <v>45126</v>
      </c>
      <c r="K98" s="178"/>
      <c r="L98" s="194"/>
      <c r="M98" s="194"/>
    </row>
    <row r="99" spans="1:13" ht="15.75" customHeight="1">
      <c r="A99" s="18">
        <v>96</v>
      </c>
      <c r="B99" s="36" t="s">
        <v>10958</v>
      </c>
      <c r="C99" s="180" t="s">
        <v>3369</v>
      </c>
      <c r="D99" s="36">
        <v>2321586103</v>
      </c>
      <c r="E99" s="37"/>
      <c r="F99" s="37"/>
      <c r="G99" s="36" t="s">
        <v>3360</v>
      </c>
      <c r="H99" s="36" t="s">
        <v>3075</v>
      </c>
      <c r="I99" s="36" t="s">
        <v>2845</v>
      </c>
      <c r="J99" s="38">
        <v>45124</v>
      </c>
      <c r="K99" s="178"/>
      <c r="L99" s="194"/>
      <c r="M99" s="194"/>
    </row>
    <row r="100" spans="1:13" ht="15.75" customHeight="1">
      <c r="A100" s="18">
        <v>97</v>
      </c>
      <c r="B100" s="36" t="s">
        <v>10958</v>
      </c>
      <c r="C100" s="180" t="s">
        <v>3368</v>
      </c>
      <c r="D100" s="36">
        <v>2321582000</v>
      </c>
      <c r="E100" s="37"/>
      <c r="F100" s="37"/>
      <c r="G100" s="36" t="s">
        <v>3360</v>
      </c>
      <c r="H100" s="36" t="s">
        <v>3075</v>
      </c>
      <c r="I100" s="36" t="s">
        <v>2844</v>
      </c>
      <c r="J100" s="38">
        <v>45124</v>
      </c>
      <c r="K100" s="178"/>
      <c r="L100" s="194"/>
      <c r="M100" s="194"/>
    </row>
    <row r="101" spans="1:13" ht="15.75" customHeight="1">
      <c r="A101" s="18">
        <v>98</v>
      </c>
      <c r="B101" s="36" t="s">
        <v>10958</v>
      </c>
      <c r="C101" s="180" t="s">
        <v>3365</v>
      </c>
      <c r="D101" s="36">
        <v>2321582000</v>
      </c>
      <c r="E101" s="37"/>
      <c r="F101" s="37"/>
      <c r="G101" s="36" t="s">
        <v>3360</v>
      </c>
      <c r="H101" s="36" t="s">
        <v>3075</v>
      </c>
      <c r="I101" s="36" t="s">
        <v>2843</v>
      </c>
      <c r="J101" s="38">
        <v>45124</v>
      </c>
      <c r="K101" s="178"/>
      <c r="L101" s="194"/>
      <c r="M101" s="194"/>
    </row>
    <row r="102" spans="1:13" ht="15.75" customHeight="1">
      <c r="A102" s="18">
        <v>99</v>
      </c>
      <c r="B102" s="36" t="s">
        <v>10958</v>
      </c>
      <c r="C102" s="180" t="s">
        <v>3366</v>
      </c>
      <c r="D102" s="36">
        <v>2321587200</v>
      </c>
      <c r="E102" s="37"/>
      <c r="F102" s="37"/>
      <c r="G102" s="36" t="s">
        <v>3360</v>
      </c>
      <c r="H102" s="36" t="s">
        <v>3075</v>
      </c>
      <c r="I102" s="36" t="s">
        <v>2842</v>
      </c>
      <c r="J102" s="38">
        <v>45124</v>
      </c>
      <c r="K102" s="178"/>
      <c r="L102" s="194"/>
      <c r="M102" s="194"/>
    </row>
    <row r="103" spans="1:13" ht="15.75" customHeight="1">
      <c r="A103" s="18">
        <v>100</v>
      </c>
      <c r="B103" s="36" t="s">
        <v>10958</v>
      </c>
      <c r="C103" s="180" t="s">
        <v>3364</v>
      </c>
      <c r="D103" s="36">
        <v>2321586100</v>
      </c>
      <c r="E103" s="37"/>
      <c r="F103" s="37"/>
      <c r="G103" s="36" t="s">
        <v>3360</v>
      </c>
      <c r="H103" s="36" t="s">
        <v>3075</v>
      </c>
      <c r="I103" s="36" t="s">
        <v>2841</v>
      </c>
      <c r="J103" s="38">
        <v>45124</v>
      </c>
      <c r="K103" s="178"/>
      <c r="L103" s="194"/>
      <c r="M103" s="194"/>
    </row>
    <row r="104" spans="1:13" ht="15.75" customHeight="1">
      <c r="A104" s="18">
        <v>101</v>
      </c>
      <c r="B104" s="36" t="s">
        <v>10958</v>
      </c>
      <c r="C104" s="180" t="s">
        <v>3363</v>
      </c>
      <c r="D104" s="36">
        <v>2321586100</v>
      </c>
      <c r="E104" s="37"/>
      <c r="F104" s="37"/>
      <c r="G104" s="36" t="s">
        <v>3360</v>
      </c>
      <c r="H104" s="36" t="s">
        <v>3075</v>
      </c>
      <c r="I104" s="36" t="s">
        <v>2840</v>
      </c>
      <c r="J104" s="38">
        <v>45124</v>
      </c>
      <c r="K104" s="178"/>
      <c r="L104" s="190"/>
      <c r="M104" s="45"/>
    </row>
    <row r="105" spans="1:13" ht="15.75" customHeight="1">
      <c r="A105" s="18">
        <v>102</v>
      </c>
      <c r="B105" s="36" t="s">
        <v>10958</v>
      </c>
      <c r="C105" s="180" t="s">
        <v>3358</v>
      </c>
      <c r="D105" s="36">
        <v>2321586110</v>
      </c>
      <c r="E105" s="37"/>
      <c r="F105" s="37"/>
      <c r="G105" s="36" t="s">
        <v>3360</v>
      </c>
      <c r="H105" s="36" t="s">
        <v>3075</v>
      </c>
      <c r="I105" s="36" t="s">
        <v>2839</v>
      </c>
      <c r="J105" s="38">
        <v>45124</v>
      </c>
      <c r="K105" s="178"/>
      <c r="L105" s="190"/>
      <c r="M105" s="45"/>
    </row>
    <row r="106" spans="1:13" ht="15.75" customHeight="1">
      <c r="A106" s="18">
        <v>103</v>
      </c>
      <c r="B106" s="36" t="s">
        <v>10958</v>
      </c>
      <c r="C106" s="180" t="s">
        <v>4128</v>
      </c>
      <c r="D106" s="36">
        <v>2321582000</v>
      </c>
      <c r="E106" s="37"/>
      <c r="F106" s="37"/>
      <c r="G106" s="36" t="s">
        <v>3360</v>
      </c>
      <c r="H106" s="36" t="s">
        <v>3075</v>
      </c>
      <c r="I106" s="36" t="s">
        <v>2835</v>
      </c>
      <c r="J106" s="38">
        <v>45135</v>
      </c>
      <c r="K106" s="178"/>
      <c r="L106" s="190"/>
      <c r="M106" s="45"/>
    </row>
    <row r="107" spans="1:13" ht="15.75" customHeight="1">
      <c r="A107" s="18">
        <v>104</v>
      </c>
      <c r="B107" s="36" t="s">
        <v>10959</v>
      </c>
      <c r="C107" s="180" t="s">
        <v>3085</v>
      </c>
      <c r="D107" s="36">
        <v>2621680101</v>
      </c>
      <c r="E107" s="37"/>
      <c r="F107" s="37"/>
      <c r="G107" s="36" t="s">
        <v>3087</v>
      </c>
      <c r="H107" s="36" t="s">
        <v>3088</v>
      </c>
      <c r="I107" s="36" t="s">
        <v>2853</v>
      </c>
      <c r="J107" s="38">
        <v>45104</v>
      </c>
      <c r="K107" s="178"/>
      <c r="L107" s="195"/>
      <c r="M107" s="45"/>
    </row>
    <row r="108" spans="1:13" ht="15.75" customHeight="1">
      <c r="A108" s="18">
        <v>105</v>
      </c>
      <c r="B108" s="36" t="s">
        <v>10959</v>
      </c>
      <c r="C108" s="180" t="s">
        <v>3757</v>
      </c>
      <c r="D108" s="36">
        <v>2620486801</v>
      </c>
      <c r="E108" s="37"/>
      <c r="F108" s="37"/>
      <c r="G108" s="36" t="s">
        <v>3306</v>
      </c>
      <c r="H108" s="36" t="s">
        <v>3150</v>
      </c>
      <c r="I108" s="36" t="s">
        <v>2852</v>
      </c>
      <c r="J108" s="38">
        <v>45131</v>
      </c>
      <c r="K108" s="178"/>
      <c r="L108" s="190"/>
      <c r="M108" s="45"/>
    </row>
    <row r="109" spans="1:13" ht="15.75" customHeight="1">
      <c r="A109" s="18">
        <v>106</v>
      </c>
      <c r="B109" s="36" t="s">
        <v>10959</v>
      </c>
      <c r="C109" s="180" t="s">
        <v>3371</v>
      </c>
      <c r="D109" s="36">
        <v>2624883604</v>
      </c>
      <c r="E109" s="37"/>
      <c r="F109" s="37"/>
      <c r="G109" s="36" t="s">
        <v>3373</v>
      </c>
      <c r="H109" s="36" t="s">
        <v>3374</v>
      </c>
      <c r="I109" s="36" t="s">
        <v>2855</v>
      </c>
      <c r="J109" s="38">
        <v>45124</v>
      </c>
      <c r="K109" s="178"/>
      <c r="L109" s="190"/>
      <c r="M109" s="45"/>
    </row>
    <row r="110" spans="1:13" ht="15.75" customHeight="1">
      <c r="A110" s="18">
        <v>107</v>
      </c>
      <c r="B110" s="36" t="s">
        <v>10959</v>
      </c>
      <c r="C110" s="180" t="s">
        <v>3967</v>
      </c>
      <c r="D110" s="36">
        <v>2624010100</v>
      </c>
      <c r="E110" s="37"/>
      <c r="F110" s="37"/>
      <c r="G110" s="36" t="s">
        <v>2463</v>
      </c>
      <c r="H110" s="36" t="s">
        <v>2462</v>
      </c>
      <c r="I110" s="36" t="s">
        <v>2856</v>
      </c>
      <c r="J110" s="38">
        <v>45133</v>
      </c>
      <c r="K110" s="178"/>
      <c r="L110" s="190"/>
      <c r="M110" s="45"/>
    </row>
    <row r="111" spans="1:13" ht="15.75" customHeight="1">
      <c r="A111" s="18">
        <v>108</v>
      </c>
      <c r="B111" s="36" t="s">
        <v>10959</v>
      </c>
      <c r="C111" s="180" t="s">
        <v>3713</v>
      </c>
      <c r="D111" s="36">
        <v>2625284801</v>
      </c>
      <c r="E111" s="37"/>
      <c r="F111" s="37"/>
      <c r="G111" s="36" t="s">
        <v>3232</v>
      </c>
      <c r="H111" s="36" t="s">
        <v>3088</v>
      </c>
      <c r="I111" s="36" t="s">
        <v>2860</v>
      </c>
      <c r="J111" s="38">
        <v>45129</v>
      </c>
      <c r="K111" s="178"/>
      <c r="L111" s="190"/>
      <c r="M111" s="45"/>
    </row>
    <row r="112" spans="1:13" ht="15.75" customHeight="1">
      <c r="A112" s="18">
        <v>109</v>
      </c>
      <c r="B112" s="36" t="s">
        <v>10959</v>
      </c>
      <c r="C112" s="180" t="s">
        <v>4710</v>
      </c>
      <c r="D112" s="36">
        <v>2623283701</v>
      </c>
      <c r="E112" s="37"/>
      <c r="F112" s="37"/>
      <c r="G112" s="36" t="s">
        <v>4712</v>
      </c>
      <c r="H112" s="36" t="s">
        <v>3150</v>
      </c>
      <c r="I112" s="36" t="s">
        <v>2857</v>
      </c>
      <c r="J112" s="38">
        <v>45141</v>
      </c>
      <c r="K112" s="178"/>
      <c r="L112" s="193"/>
      <c r="M112" s="45"/>
    </row>
    <row r="113" spans="1:13" ht="15.75" customHeight="1">
      <c r="A113" s="18">
        <v>110</v>
      </c>
      <c r="B113" s="36" t="s">
        <v>10959</v>
      </c>
      <c r="C113" s="180" t="s">
        <v>4868</v>
      </c>
      <c r="D113" s="36">
        <v>2624882901</v>
      </c>
      <c r="E113" s="37"/>
      <c r="F113" s="37"/>
      <c r="G113" s="36" t="s">
        <v>4715</v>
      </c>
      <c r="H113" s="36" t="s">
        <v>3374</v>
      </c>
      <c r="I113" s="36" t="s">
        <v>2858</v>
      </c>
      <c r="J113" s="38">
        <v>45142</v>
      </c>
      <c r="K113" s="178"/>
      <c r="L113" s="193"/>
      <c r="M113" s="45"/>
    </row>
    <row r="114" spans="1:13" ht="15.75" customHeight="1">
      <c r="A114" s="18">
        <v>111</v>
      </c>
      <c r="B114" s="36" t="s">
        <v>10959</v>
      </c>
      <c r="C114" s="180" t="s">
        <v>4713</v>
      </c>
      <c r="D114" s="36">
        <v>2624885901</v>
      </c>
      <c r="E114" s="37"/>
      <c r="F114" s="37"/>
      <c r="G114" s="36" t="s">
        <v>4715</v>
      </c>
      <c r="H114" s="36" t="s">
        <v>3374</v>
      </c>
      <c r="I114" s="36" t="s">
        <v>2859</v>
      </c>
      <c r="J114" s="38">
        <v>45141</v>
      </c>
      <c r="K114" s="178"/>
      <c r="L114" s="193"/>
      <c r="M114" s="45"/>
    </row>
    <row r="115" spans="1:13" ht="15.75" customHeight="1">
      <c r="A115" s="18">
        <v>112</v>
      </c>
      <c r="B115" s="36" t="s">
        <v>10959</v>
      </c>
      <c r="C115" s="180" t="s">
        <v>3884</v>
      </c>
      <c r="D115" s="36">
        <v>2625281501</v>
      </c>
      <c r="E115" s="37"/>
      <c r="F115" s="37"/>
      <c r="G115" s="36" t="s">
        <v>3886</v>
      </c>
      <c r="H115" s="36" t="s">
        <v>3088</v>
      </c>
      <c r="I115" s="36" t="s">
        <v>2846</v>
      </c>
      <c r="J115" s="38">
        <v>45132</v>
      </c>
      <c r="K115" s="178"/>
      <c r="L115" s="191"/>
      <c r="M115" s="45"/>
    </row>
    <row r="116" spans="1:13" ht="15.75" customHeight="1">
      <c r="A116" s="18">
        <v>113</v>
      </c>
      <c r="B116" s="36" t="s">
        <v>10959</v>
      </c>
      <c r="C116" s="180" t="s">
        <v>3759</v>
      </c>
      <c r="D116" s="36">
        <v>2623286402</v>
      </c>
      <c r="E116" s="37"/>
      <c r="F116" s="37"/>
      <c r="G116" s="36" t="s">
        <v>3756</v>
      </c>
      <c r="H116" s="36" t="s">
        <v>3088</v>
      </c>
      <c r="I116" s="36" t="s">
        <v>2847</v>
      </c>
      <c r="J116" s="38">
        <v>45131</v>
      </c>
      <c r="K116" s="178"/>
      <c r="L116" s="191"/>
      <c r="M116" s="45"/>
    </row>
    <row r="117" spans="1:13" ht="15.75" customHeight="1">
      <c r="A117" s="18">
        <v>114</v>
      </c>
      <c r="B117" s="36" t="s">
        <v>10959</v>
      </c>
      <c r="C117" s="180" t="s">
        <v>3592</v>
      </c>
      <c r="D117" s="36">
        <v>2620488602</v>
      </c>
      <c r="E117" s="37"/>
      <c r="F117" s="37"/>
      <c r="G117" s="36" t="s">
        <v>3306</v>
      </c>
      <c r="H117" s="36" t="s">
        <v>3150</v>
      </c>
      <c r="I117" s="36" t="s">
        <v>2848</v>
      </c>
      <c r="J117" s="38">
        <v>45127</v>
      </c>
      <c r="K117" s="178"/>
      <c r="L117" s="191"/>
      <c r="M117" s="45"/>
    </row>
    <row r="118" spans="1:13" ht="15.75" customHeight="1">
      <c r="A118" s="18">
        <v>115</v>
      </c>
      <c r="B118" s="36" t="s">
        <v>10959</v>
      </c>
      <c r="C118" s="180" t="s">
        <v>3641</v>
      </c>
      <c r="D118" s="36">
        <v>2620488601</v>
      </c>
      <c r="E118" s="37"/>
      <c r="F118" s="37"/>
      <c r="G118" s="36" t="s">
        <v>3306</v>
      </c>
      <c r="H118" s="36" t="s">
        <v>3150</v>
      </c>
      <c r="I118" s="36" t="s">
        <v>2849</v>
      </c>
      <c r="J118" s="38">
        <v>45128</v>
      </c>
      <c r="K118" s="178"/>
      <c r="L118" s="194"/>
      <c r="M118" s="194"/>
    </row>
    <row r="119" spans="1:13" ht="15.75" customHeight="1">
      <c r="A119" s="18">
        <v>116</v>
      </c>
      <c r="B119" s="36" t="s">
        <v>10959</v>
      </c>
      <c r="C119" s="180" t="s">
        <v>3639</v>
      </c>
      <c r="D119" s="36">
        <v>2623684001</v>
      </c>
      <c r="E119" s="37"/>
      <c r="F119" s="37"/>
      <c r="G119" s="36" t="s">
        <v>3590</v>
      </c>
      <c r="H119" s="36" t="s">
        <v>3591</v>
      </c>
      <c r="I119" s="36" t="s">
        <v>2850</v>
      </c>
      <c r="J119" s="38">
        <v>45128</v>
      </c>
      <c r="K119" s="178"/>
      <c r="L119" s="185"/>
      <c r="M119" s="185"/>
    </row>
    <row r="120" spans="1:13" ht="15.75" customHeight="1">
      <c r="A120" s="18">
        <v>117</v>
      </c>
      <c r="B120" s="36" t="s">
        <v>10959</v>
      </c>
      <c r="C120" s="180" t="s">
        <v>3754</v>
      </c>
      <c r="D120" s="36">
        <v>2623286401</v>
      </c>
      <c r="E120" s="37"/>
      <c r="F120" s="37"/>
      <c r="G120" s="36" t="s">
        <v>3756</v>
      </c>
      <c r="H120" s="36" t="s">
        <v>3088</v>
      </c>
      <c r="I120" s="36" t="s">
        <v>2851</v>
      </c>
      <c r="J120" s="38">
        <v>45131</v>
      </c>
      <c r="K120" s="178"/>
      <c r="L120" s="185"/>
      <c r="M120" s="185"/>
    </row>
    <row r="121" spans="1:13" ht="15.75" customHeight="1">
      <c r="A121" s="18">
        <v>118</v>
      </c>
      <c r="B121" s="36" t="s">
        <v>10959</v>
      </c>
      <c r="C121" s="180" t="s">
        <v>3304</v>
      </c>
      <c r="D121" s="36">
        <v>2620486803</v>
      </c>
      <c r="E121" s="37"/>
      <c r="F121" s="37"/>
      <c r="G121" s="36" t="s">
        <v>3306</v>
      </c>
      <c r="H121" s="36" t="s">
        <v>3150</v>
      </c>
      <c r="I121" s="36" t="s">
        <v>2854</v>
      </c>
      <c r="J121" s="38">
        <v>45121</v>
      </c>
      <c r="K121" s="178"/>
      <c r="L121" s="165"/>
    </row>
    <row r="122" spans="1:13" ht="15.75" customHeight="1">
      <c r="A122" s="18">
        <v>119</v>
      </c>
      <c r="B122" s="36" t="s">
        <v>10960</v>
      </c>
      <c r="C122" s="180" t="s">
        <v>3096</v>
      </c>
      <c r="D122" s="36">
        <v>3222483201</v>
      </c>
      <c r="E122" s="37"/>
      <c r="F122" s="37"/>
      <c r="G122" s="36" t="s">
        <v>3098</v>
      </c>
      <c r="H122" s="36" t="s">
        <v>3099</v>
      </c>
      <c r="I122" s="36" t="s">
        <v>2864</v>
      </c>
      <c r="J122" s="38">
        <v>45105</v>
      </c>
      <c r="K122" s="178"/>
      <c r="L122" s="165"/>
    </row>
    <row r="123" spans="1:13" ht="15.75" customHeight="1">
      <c r="A123" s="18">
        <v>120</v>
      </c>
      <c r="B123" s="36" t="s">
        <v>10960</v>
      </c>
      <c r="C123" s="180" t="s">
        <v>3089</v>
      </c>
      <c r="D123" s="36">
        <v>3221855300</v>
      </c>
      <c r="E123" s="37"/>
      <c r="F123" s="37"/>
      <c r="G123" s="36" t="s">
        <v>2476</v>
      </c>
      <c r="H123" s="36" t="s">
        <v>3091</v>
      </c>
      <c r="I123" s="36" t="s">
        <v>2866</v>
      </c>
      <c r="J123" s="38">
        <v>45104</v>
      </c>
      <c r="K123" s="178"/>
      <c r="L123" s="165"/>
    </row>
    <row r="124" spans="1:13" ht="15.75" customHeight="1">
      <c r="A124" s="18">
        <v>121</v>
      </c>
      <c r="B124" s="36" t="s">
        <v>10960</v>
      </c>
      <c r="C124" s="180" t="s">
        <v>3102</v>
      </c>
      <c r="D124" s="36">
        <v>3222483602</v>
      </c>
      <c r="E124" s="37"/>
      <c r="F124" s="37"/>
      <c r="G124" s="36" t="s">
        <v>3098</v>
      </c>
      <c r="H124" s="36" t="s">
        <v>3099</v>
      </c>
      <c r="I124" s="36" t="s">
        <v>2869</v>
      </c>
      <c r="J124" s="38">
        <v>45105</v>
      </c>
      <c r="K124" s="178"/>
      <c r="L124" s="165"/>
    </row>
    <row r="125" spans="1:13" ht="15.75" customHeight="1">
      <c r="A125" s="18">
        <v>122</v>
      </c>
      <c r="B125" s="36" t="s">
        <v>10960</v>
      </c>
      <c r="C125" s="180" t="s">
        <v>3100</v>
      </c>
      <c r="D125" s="36">
        <v>3222483601</v>
      </c>
      <c r="E125" s="37"/>
      <c r="F125" s="37"/>
      <c r="G125" s="36" t="s">
        <v>3098</v>
      </c>
      <c r="H125" s="36" t="s">
        <v>3099</v>
      </c>
      <c r="I125" s="36" t="s">
        <v>2868</v>
      </c>
      <c r="J125" s="38">
        <v>45105</v>
      </c>
      <c r="K125" s="178"/>
      <c r="L125" s="165"/>
    </row>
    <row r="126" spans="1:13" ht="15.75" customHeight="1">
      <c r="A126" s="18">
        <v>123</v>
      </c>
      <c r="B126" s="36" t="s">
        <v>10960</v>
      </c>
      <c r="C126" s="180" t="s">
        <v>3104</v>
      </c>
      <c r="D126" s="36">
        <v>3222287601</v>
      </c>
      <c r="E126" s="37"/>
      <c r="F126" s="37"/>
      <c r="G126" s="36" t="s">
        <v>2479</v>
      </c>
      <c r="H126" s="36" t="s">
        <v>2477</v>
      </c>
      <c r="I126" s="36" t="s">
        <v>2867</v>
      </c>
      <c r="J126" s="38">
        <v>45106</v>
      </c>
      <c r="K126" s="178"/>
      <c r="L126" s="165"/>
    </row>
    <row r="127" spans="1:13" ht="15.75" customHeight="1">
      <c r="A127" s="18">
        <v>124</v>
      </c>
      <c r="B127" s="36" t="s">
        <v>10960</v>
      </c>
      <c r="C127" s="180" t="s">
        <v>3761</v>
      </c>
      <c r="D127" s="36">
        <v>3224983301</v>
      </c>
      <c r="E127" s="37"/>
      <c r="F127" s="37"/>
      <c r="G127" s="36" t="s">
        <v>2483</v>
      </c>
      <c r="H127" s="36" t="s">
        <v>2481</v>
      </c>
      <c r="I127" s="36" t="s">
        <v>2862</v>
      </c>
      <c r="J127" s="38">
        <v>45131</v>
      </c>
      <c r="K127" s="178"/>
      <c r="L127" s="165"/>
    </row>
    <row r="128" spans="1:13" ht="15.75" customHeight="1">
      <c r="A128" s="18">
        <v>125</v>
      </c>
      <c r="B128" s="36" t="s">
        <v>10961</v>
      </c>
      <c r="C128" s="180" t="s">
        <v>3320</v>
      </c>
      <c r="D128" s="36">
        <v>3510390400</v>
      </c>
      <c r="E128" s="37"/>
      <c r="F128" s="37"/>
      <c r="G128" s="36" t="s">
        <v>3316</v>
      </c>
      <c r="H128" s="36" t="s">
        <v>3317</v>
      </c>
      <c r="I128" s="36" t="s">
        <v>2883</v>
      </c>
      <c r="J128" s="38">
        <v>45121</v>
      </c>
      <c r="K128" s="178"/>
      <c r="L128" s="165"/>
    </row>
    <row r="129" spans="1:30" ht="15.75" customHeight="1">
      <c r="A129" s="18">
        <v>126</v>
      </c>
      <c r="B129" s="36" t="s">
        <v>10961</v>
      </c>
      <c r="C129" s="180" t="s">
        <v>3418</v>
      </c>
      <c r="D129" s="36">
        <v>3520383500</v>
      </c>
      <c r="E129" s="37"/>
      <c r="F129" s="37"/>
      <c r="G129" s="36" t="s">
        <v>3316</v>
      </c>
      <c r="H129" s="36" t="s">
        <v>3317</v>
      </c>
      <c r="I129" s="36" t="s">
        <v>2872</v>
      </c>
      <c r="J129" s="38">
        <v>45125</v>
      </c>
      <c r="K129" s="178"/>
      <c r="L129" s="196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</row>
    <row r="130" spans="1:30" ht="15.75" customHeight="1">
      <c r="A130" s="18">
        <v>127</v>
      </c>
      <c r="B130" s="36" t="s">
        <v>10961</v>
      </c>
      <c r="C130" s="180" t="s">
        <v>4398</v>
      </c>
      <c r="D130" s="36">
        <v>3524600000</v>
      </c>
      <c r="E130" s="37"/>
      <c r="F130" s="37"/>
      <c r="G130" s="36" t="s">
        <v>4400</v>
      </c>
      <c r="H130" s="36" t="s">
        <v>3892</v>
      </c>
      <c r="I130" s="36" t="s">
        <v>2873</v>
      </c>
      <c r="J130" s="38">
        <v>45138</v>
      </c>
      <c r="K130" s="178"/>
      <c r="L130" s="196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</row>
    <row r="131" spans="1:30" ht="15.75" customHeight="1">
      <c r="A131" s="18">
        <v>128</v>
      </c>
      <c r="B131" s="36" t="s">
        <v>10961</v>
      </c>
      <c r="C131" s="180" t="s">
        <v>4401</v>
      </c>
      <c r="D131" s="36">
        <v>3524600000</v>
      </c>
      <c r="E131" s="37"/>
      <c r="F131" s="37"/>
      <c r="G131" s="36" t="s">
        <v>4400</v>
      </c>
      <c r="H131" s="36" t="s">
        <v>3892</v>
      </c>
      <c r="I131" s="36" t="s">
        <v>2874</v>
      </c>
      <c r="J131" s="38">
        <v>45138</v>
      </c>
      <c r="K131" s="178"/>
      <c r="L131" s="165"/>
    </row>
    <row r="132" spans="1:30" ht="15.75" customHeight="1">
      <c r="A132" s="18">
        <v>129</v>
      </c>
      <c r="B132" s="36" t="s">
        <v>10961</v>
      </c>
      <c r="C132" s="180" t="s">
        <v>4402</v>
      </c>
      <c r="D132" s="36">
        <v>3521400000</v>
      </c>
      <c r="E132" s="37"/>
      <c r="F132" s="37"/>
      <c r="G132" s="36" t="s">
        <v>4027</v>
      </c>
      <c r="H132" s="36" t="s">
        <v>4028</v>
      </c>
      <c r="I132" s="36" t="s">
        <v>2875</v>
      </c>
      <c r="J132" s="38">
        <v>45138</v>
      </c>
      <c r="K132" s="178"/>
      <c r="L132" s="165"/>
    </row>
    <row r="133" spans="1:30" ht="15.75" customHeight="1">
      <c r="A133" s="18">
        <v>130</v>
      </c>
      <c r="B133" s="36" t="s">
        <v>10961</v>
      </c>
      <c r="C133" s="180" t="s">
        <v>4403</v>
      </c>
      <c r="D133" s="36">
        <v>3521400000</v>
      </c>
      <c r="E133" s="37"/>
      <c r="F133" s="37"/>
      <c r="G133" s="36" t="s">
        <v>4027</v>
      </c>
      <c r="H133" s="36" t="s">
        <v>4028</v>
      </c>
      <c r="I133" s="36" t="s">
        <v>2876</v>
      </c>
      <c r="J133" s="38">
        <v>45138</v>
      </c>
      <c r="K133" s="178"/>
      <c r="L133" s="165"/>
    </row>
    <row r="134" spans="1:30" ht="15.75" customHeight="1">
      <c r="A134" s="18">
        <v>131</v>
      </c>
      <c r="B134" s="36" t="s">
        <v>10961</v>
      </c>
      <c r="C134" s="180" t="s">
        <v>4721</v>
      </c>
      <c r="D134" s="36">
        <v>3525855100</v>
      </c>
      <c r="E134" s="37"/>
      <c r="F134" s="37"/>
      <c r="G134" s="36" t="s">
        <v>4723</v>
      </c>
      <c r="H134" s="36" t="s">
        <v>3417</v>
      </c>
      <c r="I134" s="36" t="s">
        <v>2870</v>
      </c>
      <c r="J134" s="38">
        <v>45141</v>
      </c>
      <c r="K134" s="178"/>
      <c r="L134" s="165"/>
    </row>
    <row r="135" spans="1:30" ht="15.75" customHeight="1">
      <c r="A135" s="18">
        <v>132</v>
      </c>
      <c r="B135" s="36" t="s">
        <v>10961</v>
      </c>
      <c r="C135" s="180" t="s">
        <v>3414</v>
      </c>
      <c r="D135" s="36">
        <v>3520810100</v>
      </c>
      <c r="E135" s="37"/>
      <c r="F135" s="37"/>
      <c r="G135" s="36" t="s">
        <v>3416</v>
      </c>
      <c r="H135" s="36" t="s">
        <v>3417</v>
      </c>
      <c r="I135" s="36" t="s">
        <v>2882</v>
      </c>
      <c r="J135" s="38">
        <v>45125</v>
      </c>
      <c r="K135" s="178"/>
      <c r="L135" s="165"/>
    </row>
    <row r="136" spans="1:30" ht="15.75" customHeight="1">
      <c r="A136" s="18">
        <v>133</v>
      </c>
      <c r="B136" s="36" t="s">
        <v>10961</v>
      </c>
      <c r="C136" s="180" t="s">
        <v>3376</v>
      </c>
      <c r="D136" s="36">
        <v>3520382100</v>
      </c>
      <c r="E136" s="37"/>
      <c r="F136" s="37"/>
      <c r="G136" s="36" t="s">
        <v>3316</v>
      </c>
      <c r="H136" s="36" t="s">
        <v>3317</v>
      </c>
      <c r="I136" s="36" t="s">
        <v>2881</v>
      </c>
      <c r="J136" s="38">
        <v>45124</v>
      </c>
      <c r="K136" s="178"/>
      <c r="L136" s="198"/>
    </row>
    <row r="137" spans="1:30" ht="15.75" customHeight="1">
      <c r="A137" s="18">
        <v>134</v>
      </c>
      <c r="B137" s="36" t="s">
        <v>10961</v>
      </c>
      <c r="C137" s="180" t="s">
        <v>3377</v>
      </c>
      <c r="D137" s="36">
        <v>3520383500</v>
      </c>
      <c r="E137" s="37"/>
      <c r="F137" s="37"/>
      <c r="G137" s="36" t="s">
        <v>3316</v>
      </c>
      <c r="H137" s="36" t="s">
        <v>3317</v>
      </c>
      <c r="I137" s="36" t="s">
        <v>2880</v>
      </c>
      <c r="J137" s="38">
        <v>45124</v>
      </c>
      <c r="K137" s="178"/>
      <c r="L137" s="199"/>
    </row>
    <row r="138" spans="1:30" ht="15.75" customHeight="1">
      <c r="A138" s="18">
        <v>135</v>
      </c>
      <c r="B138" s="36" t="s">
        <v>10961</v>
      </c>
      <c r="C138" s="180" t="s">
        <v>3375</v>
      </c>
      <c r="D138" s="36">
        <v>3520383500</v>
      </c>
      <c r="E138" s="37"/>
      <c r="F138" s="37"/>
      <c r="G138" s="36" t="s">
        <v>3316</v>
      </c>
      <c r="H138" s="36" t="s">
        <v>3317</v>
      </c>
      <c r="I138" s="36" t="s">
        <v>2879</v>
      </c>
      <c r="J138" s="38">
        <v>45124</v>
      </c>
      <c r="K138" s="178"/>
      <c r="L138" s="185"/>
      <c r="M138" s="185"/>
    </row>
    <row r="139" spans="1:30" ht="15.75" customHeight="1">
      <c r="A139" s="18">
        <v>136</v>
      </c>
      <c r="B139" s="36" t="s">
        <v>10961</v>
      </c>
      <c r="C139" s="180" t="s">
        <v>3314</v>
      </c>
      <c r="D139" s="36">
        <v>3520383500</v>
      </c>
      <c r="E139" s="37"/>
      <c r="F139" s="37"/>
      <c r="G139" s="36" t="s">
        <v>3316</v>
      </c>
      <c r="H139" s="36" t="s">
        <v>3317</v>
      </c>
      <c r="I139" s="36" t="s">
        <v>2878</v>
      </c>
      <c r="J139" s="38">
        <v>45121</v>
      </c>
      <c r="K139" s="178"/>
      <c r="L139" s="165"/>
    </row>
    <row r="140" spans="1:30" ht="15.75" customHeight="1">
      <c r="A140" s="18">
        <v>137</v>
      </c>
      <c r="B140" s="36" t="s">
        <v>10961</v>
      </c>
      <c r="C140" s="180" t="s">
        <v>3889</v>
      </c>
      <c r="D140" s="36">
        <v>3522200000</v>
      </c>
      <c r="E140" s="37"/>
      <c r="F140" s="37"/>
      <c r="G140" s="36" t="s">
        <v>3891</v>
      </c>
      <c r="H140" s="36" t="s">
        <v>3892</v>
      </c>
      <c r="I140" s="36" t="s">
        <v>2871</v>
      </c>
      <c r="J140" s="38">
        <v>45132</v>
      </c>
      <c r="K140" s="178"/>
      <c r="L140" s="196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</row>
    <row r="141" spans="1:30" ht="15.75" customHeight="1">
      <c r="A141" s="18">
        <v>138</v>
      </c>
      <c r="B141" s="36" t="s">
        <v>10961</v>
      </c>
      <c r="C141" s="180" t="s">
        <v>3318</v>
      </c>
      <c r="D141" s="36">
        <v>3520382100</v>
      </c>
      <c r="E141" s="37"/>
      <c r="F141" s="37"/>
      <c r="G141" s="36" t="s">
        <v>3316</v>
      </c>
      <c r="H141" s="36" t="s">
        <v>3317</v>
      </c>
      <c r="I141" s="36" t="s">
        <v>2877</v>
      </c>
      <c r="J141" s="38">
        <v>45121</v>
      </c>
      <c r="K141" s="178"/>
      <c r="L141" s="165"/>
    </row>
    <row r="142" spans="1:30" ht="15.75" customHeight="1">
      <c r="A142" s="18">
        <v>139</v>
      </c>
      <c r="B142" s="36" t="s">
        <v>2495</v>
      </c>
      <c r="C142" s="180" t="s">
        <v>4725</v>
      </c>
      <c r="D142" s="36">
        <v>4622780202</v>
      </c>
      <c r="E142" s="37"/>
      <c r="F142" s="37"/>
      <c r="G142" s="36" t="s">
        <v>2498</v>
      </c>
      <c r="H142" s="36" t="s">
        <v>2497</v>
      </c>
      <c r="I142" s="36" t="s">
        <v>2903</v>
      </c>
      <c r="J142" s="38">
        <v>45141</v>
      </c>
      <c r="K142" s="178"/>
      <c r="L142" s="165"/>
    </row>
    <row r="143" spans="1:30" ht="15.75" customHeight="1">
      <c r="A143" s="18">
        <v>140</v>
      </c>
      <c r="B143" s="36" t="s">
        <v>10962</v>
      </c>
      <c r="C143" s="180" t="s">
        <v>4749</v>
      </c>
      <c r="D143" s="36">
        <v>4624281901</v>
      </c>
      <c r="E143" s="37"/>
      <c r="F143" s="37"/>
      <c r="G143" s="36" t="s">
        <v>4735</v>
      </c>
      <c r="H143" s="36" t="s">
        <v>4736</v>
      </c>
      <c r="I143" s="36" t="s">
        <v>2889</v>
      </c>
      <c r="J143" s="38">
        <v>45141</v>
      </c>
      <c r="K143" s="178"/>
      <c r="L143" s="165"/>
    </row>
    <row r="144" spans="1:30" ht="15.75" customHeight="1">
      <c r="A144" s="18">
        <v>141</v>
      </c>
      <c r="B144" s="36" t="s">
        <v>10962</v>
      </c>
      <c r="C144" s="180" t="s">
        <v>4589</v>
      </c>
      <c r="D144" s="36">
        <v>4622786403</v>
      </c>
      <c r="E144" s="37"/>
      <c r="F144" s="37"/>
      <c r="G144" s="36" t="s">
        <v>4591</v>
      </c>
      <c r="H144" s="36" t="s">
        <v>3597</v>
      </c>
      <c r="I144" s="36" t="s">
        <v>2893</v>
      </c>
      <c r="J144" s="38">
        <v>45140</v>
      </c>
      <c r="K144" s="178"/>
      <c r="L144" s="165"/>
    </row>
    <row r="145" spans="1:30" ht="15.75" customHeight="1">
      <c r="A145" s="18">
        <v>142</v>
      </c>
      <c r="B145" s="36" t="s">
        <v>10962</v>
      </c>
      <c r="C145" s="180" t="s">
        <v>4592</v>
      </c>
      <c r="D145" s="36">
        <v>4622755600</v>
      </c>
      <c r="E145" s="37"/>
      <c r="F145" s="37"/>
      <c r="G145" s="36" t="s">
        <v>4591</v>
      </c>
      <c r="H145" s="36" t="s">
        <v>3597</v>
      </c>
      <c r="I145" s="36" t="s">
        <v>2894</v>
      </c>
      <c r="J145" s="38">
        <v>45140</v>
      </c>
      <c r="K145" s="178"/>
      <c r="L145" s="165"/>
    </row>
    <row r="146" spans="1:30" ht="15.75" customHeight="1">
      <c r="A146" s="18">
        <v>143</v>
      </c>
      <c r="B146" s="36" t="s">
        <v>10962</v>
      </c>
      <c r="C146" s="180" t="s">
        <v>4030</v>
      </c>
      <c r="D146" s="36">
        <v>4623983401</v>
      </c>
      <c r="E146" s="37"/>
      <c r="F146" s="37"/>
      <c r="G146" s="36" t="s">
        <v>3973</v>
      </c>
      <c r="H146" s="36" t="s">
        <v>3382</v>
      </c>
      <c r="I146" s="36" t="s">
        <v>2895</v>
      </c>
      <c r="J146" s="38">
        <v>45134</v>
      </c>
      <c r="K146" s="178"/>
      <c r="L146" s="165"/>
    </row>
    <row r="147" spans="1:30" ht="15.75" customHeight="1">
      <c r="A147" s="18">
        <v>144</v>
      </c>
      <c r="B147" s="36" t="s">
        <v>10962</v>
      </c>
      <c r="C147" s="180" t="s">
        <v>4032</v>
      </c>
      <c r="D147" s="36">
        <v>4623984601</v>
      </c>
      <c r="E147" s="37"/>
      <c r="F147" s="37"/>
      <c r="G147" s="36" t="s">
        <v>3973</v>
      </c>
      <c r="H147" s="36" t="s">
        <v>3382</v>
      </c>
      <c r="I147" s="36" t="s">
        <v>2896</v>
      </c>
      <c r="J147" s="38">
        <v>45134</v>
      </c>
      <c r="K147" s="178"/>
      <c r="L147" s="165"/>
    </row>
    <row r="148" spans="1:30" ht="15.75" customHeight="1">
      <c r="A148" s="18">
        <v>145</v>
      </c>
      <c r="B148" s="36" t="s">
        <v>10962</v>
      </c>
      <c r="C148" s="180" t="s">
        <v>3896</v>
      </c>
      <c r="D148" s="36">
        <v>4623384902</v>
      </c>
      <c r="E148" s="37"/>
      <c r="F148" s="37"/>
      <c r="G148" s="36" t="s">
        <v>3600</v>
      </c>
      <c r="H148" s="36" t="s">
        <v>3597</v>
      </c>
      <c r="I148" s="36" t="s">
        <v>2898</v>
      </c>
      <c r="J148" s="38">
        <v>45132</v>
      </c>
      <c r="K148" s="178"/>
      <c r="L148" s="165"/>
    </row>
    <row r="149" spans="1:30" ht="15.75" customHeight="1">
      <c r="A149" s="18">
        <v>146</v>
      </c>
      <c r="B149" s="36" t="s">
        <v>10962</v>
      </c>
      <c r="C149" s="180" t="s">
        <v>4745</v>
      </c>
      <c r="D149" s="36">
        <v>4624284002</v>
      </c>
      <c r="E149" s="37"/>
      <c r="F149" s="37"/>
      <c r="G149" s="36" t="s">
        <v>4735</v>
      </c>
      <c r="H149" s="36" t="s">
        <v>4736</v>
      </c>
      <c r="I149" s="36" t="s">
        <v>2899</v>
      </c>
      <c r="J149" s="38">
        <v>45141</v>
      </c>
      <c r="K149" s="178"/>
      <c r="L149" s="165"/>
    </row>
    <row r="150" spans="1:30" ht="15.75" customHeight="1">
      <c r="A150" s="18">
        <v>147</v>
      </c>
      <c r="B150" s="36" t="s">
        <v>10962</v>
      </c>
      <c r="C150" s="180" t="s">
        <v>4256</v>
      </c>
      <c r="D150" s="36">
        <v>4623981603</v>
      </c>
      <c r="E150" s="37"/>
      <c r="F150" s="37"/>
      <c r="G150" s="36" t="s">
        <v>3973</v>
      </c>
      <c r="H150" s="36" t="s">
        <v>3382</v>
      </c>
      <c r="I150" s="36" t="s">
        <v>2900</v>
      </c>
      <c r="J150" s="38">
        <v>45136</v>
      </c>
      <c r="K150" s="178"/>
      <c r="L150" s="198"/>
    </row>
    <row r="151" spans="1:30" ht="15.75" customHeight="1">
      <c r="A151" s="18">
        <v>148</v>
      </c>
      <c r="B151" s="36" t="s">
        <v>10962</v>
      </c>
      <c r="C151" s="180" t="s">
        <v>4258</v>
      </c>
      <c r="D151" s="36">
        <v>4623910101</v>
      </c>
      <c r="E151" s="37"/>
      <c r="F151" s="37"/>
      <c r="G151" s="36" t="s">
        <v>3973</v>
      </c>
      <c r="H151" s="36" t="s">
        <v>3382</v>
      </c>
      <c r="I151" s="36" t="s">
        <v>2901</v>
      </c>
      <c r="J151" s="38">
        <v>45136</v>
      </c>
      <c r="K151" s="178"/>
      <c r="L151" s="185"/>
      <c r="M151" s="185"/>
    </row>
    <row r="152" spans="1:30" ht="15.75" customHeight="1">
      <c r="A152" s="18">
        <v>149</v>
      </c>
      <c r="B152" s="36" t="s">
        <v>10962</v>
      </c>
      <c r="C152" s="180" t="s">
        <v>4260</v>
      </c>
      <c r="D152" s="36">
        <v>4623981602</v>
      </c>
      <c r="E152" s="37"/>
      <c r="F152" s="37"/>
      <c r="G152" s="36" t="s">
        <v>3973</v>
      </c>
      <c r="H152" s="36" t="s">
        <v>3382</v>
      </c>
      <c r="I152" s="36" t="s">
        <v>2902</v>
      </c>
      <c r="J152" s="38">
        <v>45136</v>
      </c>
      <c r="K152" s="178"/>
      <c r="L152" s="196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</row>
    <row r="153" spans="1:30" ht="15.75" customHeight="1">
      <c r="A153" s="18">
        <v>150</v>
      </c>
      <c r="B153" s="36" t="s">
        <v>10962</v>
      </c>
      <c r="C153" s="180" t="s">
        <v>4876</v>
      </c>
      <c r="D153" s="36">
        <v>4624284307</v>
      </c>
      <c r="E153" s="37"/>
      <c r="F153" s="37"/>
      <c r="G153" s="36" t="s">
        <v>4735</v>
      </c>
      <c r="H153" s="36" t="s">
        <v>4736</v>
      </c>
      <c r="I153" s="36" t="s">
        <v>2884</v>
      </c>
      <c r="J153" s="38">
        <v>45142</v>
      </c>
      <c r="K153" s="178"/>
      <c r="L153" s="165"/>
    </row>
    <row r="154" spans="1:30" ht="15.75" customHeight="1">
      <c r="A154" s="18">
        <v>151</v>
      </c>
      <c r="B154" s="36" t="s">
        <v>10962</v>
      </c>
      <c r="C154" s="180" t="s">
        <v>4599</v>
      </c>
      <c r="D154" s="36">
        <v>4623987205</v>
      </c>
      <c r="E154" s="37"/>
      <c r="F154" s="37"/>
      <c r="G154" s="36" t="s">
        <v>4477</v>
      </c>
      <c r="H154" s="36" t="s">
        <v>3382</v>
      </c>
      <c r="I154" s="36" t="s">
        <v>2886</v>
      </c>
      <c r="J154" s="38">
        <v>45140</v>
      </c>
      <c r="K154" s="178"/>
      <c r="L154" s="165"/>
    </row>
    <row r="155" spans="1:30" ht="15.75" customHeight="1">
      <c r="A155" s="18">
        <v>152</v>
      </c>
      <c r="B155" s="36" t="s">
        <v>10962</v>
      </c>
      <c r="C155" s="180" t="s">
        <v>4601</v>
      </c>
      <c r="D155" s="36">
        <v>4623987203</v>
      </c>
      <c r="E155" s="37"/>
      <c r="F155" s="37"/>
      <c r="G155" s="36" t="s">
        <v>4477</v>
      </c>
      <c r="H155" s="36" t="s">
        <v>3382</v>
      </c>
      <c r="I155" s="36" t="s">
        <v>2887</v>
      </c>
      <c r="J155" s="38">
        <v>45140</v>
      </c>
      <c r="K155" s="178"/>
      <c r="L155" s="198"/>
    </row>
    <row r="156" spans="1:30" ht="15.75" customHeight="1">
      <c r="A156" s="18">
        <v>153</v>
      </c>
      <c r="B156" s="36" t="s">
        <v>10962</v>
      </c>
      <c r="C156" s="180" t="s">
        <v>4483</v>
      </c>
      <c r="D156" s="36">
        <v>4623987201</v>
      </c>
      <c r="E156" s="37"/>
      <c r="F156" s="37"/>
      <c r="G156" s="36" t="s">
        <v>4477</v>
      </c>
      <c r="H156" s="36" t="s">
        <v>3382</v>
      </c>
      <c r="I156" s="36" t="s">
        <v>2891</v>
      </c>
      <c r="J156" s="38">
        <v>45139</v>
      </c>
      <c r="K156" s="178"/>
      <c r="L156" s="185"/>
      <c r="M156" s="185"/>
    </row>
    <row r="157" spans="1:30" ht="15.75" customHeight="1">
      <c r="A157" s="18">
        <v>154</v>
      </c>
      <c r="B157" s="36" t="s">
        <v>10962</v>
      </c>
      <c r="C157" s="180" t="s">
        <v>4930</v>
      </c>
      <c r="D157" s="36">
        <v>4623080401</v>
      </c>
      <c r="E157" s="37"/>
      <c r="F157" s="37"/>
      <c r="G157" s="36" t="s">
        <v>4929</v>
      </c>
      <c r="H157" s="36" t="s">
        <v>4883</v>
      </c>
      <c r="I157" s="36" t="s">
        <v>2897</v>
      </c>
      <c r="J157" s="38">
        <v>45144</v>
      </c>
      <c r="K157" s="178"/>
      <c r="L157" s="165"/>
    </row>
    <row r="158" spans="1:30" ht="15.75" customHeight="1">
      <c r="A158" s="18">
        <v>155</v>
      </c>
      <c r="B158" s="36" t="s">
        <v>10962</v>
      </c>
      <c r="C158" s="180" t="s">
        <v>4878</v>
      </c>
      <c r="D158" s="36">
        <v>4624287001</v>
      </c>
      <c r="E158" s="37"/>
      <c r="F158" s="37"/>
      <c r="G158" s="36" t="s">
        <v>4735</v>
      </c>
      <c r="H158" s="36" t="s">
        <v>4736</v>
      </c>
      <c r="I158" s="36" t="s">
        <v>2885</v>
      </c>
      <c r="J158" s="38">
        <v>45142</v>
      </c>
      <c r="K158" s="178"/>
      <c r="L158" s="165"/>
    </row>
    <row r="159" spans="1:30" ht="15.75" customHeight="1">
      <c r="A159" s="18">
        <v>156</v>
      </c>
      <c r="B159" s="36" t="s">
        <v>10962</v>
      </c>
      <c r="C159" s="180" t="s">
        <v>4036</v>
      </c>
      <c r="D159" s="36">
        <v>4622710100</v>
      </c>
      <c r="E159" s="37"/>
      <c r="F159" s="37"/>
      <c r="G159" s="36" t="s">
        <v>4038</v>
      </c>
      <c r="H159" s="36" t="s">
        <v>3597</v>
      </c>
      <c r="I159" s="36" t="s">
        <v>2888</v>
      </c>
      <c r="J159" s="38">
        <v>45134</v>
      </c>
      <c r="K159" s="178"/>
      <c r="L159" s="165"/>
    </row>
    <row r="160" spans="1:30" ht="15.75" customHeight="1">
      <c r="A160" s="18">
        <v>157</v>
      </c>
      <c r="B160" s="36" t="s">
        <v>10962</v>
      </c>
      <c r="C160" s="180" t="s">
        <v>3379</v>
      </c>
      <c r="D160" s="36">
        <v>4624881302</v>
      </c>
      <c r="E160" s="37"/>
      <c r="F160" s="37"/>
      <c r="G160" s="36" t="s">
        <v>3381</v>
      </c>
      <c r="H160" s="36" t="s">
        <v>3382</v>
      </c>
      <c r="I160" s="36" t="s">
        <v>2890</v>
      </c>
      <c r="J160" s="38">
        <v>45124</v>
      </c>
      <c r="K160" s="178"/>
      <c r="L160" s="165"/>
    </row>
    <row r="161" spans="1:30" ht="15.75" customHeight="1">
      <c r="A161" s="18">
        <v>158</v>
      </c>
      <c r="B161" s="36" t="s">
        <v>10962</v>
      </c>
      <c r="C161" s="180" t="s">
        <v>4475</v>
      </c>
      <c r="D161" s="36">
        <v>4623987202</v>
      </c>
      <c r="E161" s="37"/>
      <c r="F161" s="37"/>
      <c r="G161" s="36" t="s">
        <v>4477</v>
      </c>
      <c r="H161" s="36" t="s">
        <v>3382</v>
      </c>
      <c r="I161" s="36" t="s">
        <v>2892</v>
      </c>
      <c r="J161" s="38">
        <v>45139</v>
      </c>
      <c r="K161" s="178"/>
      <c r="L161" s="165"/>
    </row>
    <row r="162" spans="1:30" ht="15.75" customHeight="1">
      <c r="A162" s="18">
        <v>159</v>
      </c>
      <c r="B162" s="36" t="s">
        <v>3076</v>
      </c>
      <c r="C162" s="180" t="s">
        <v>3077</v>
      </c>
      <c r="D162" s="36">
        <v>5120410100</v>
      </c>
      <c r="E162" s="37"/>
      <c r="F162" s="37"/>
      <c r="G162" s="36" t="s">
        <v>3079</v>
      </c>
      <c r="H162" s="36" t="s">
        <v>3080</v>
      </c>
      <c r="I162" s="36" t="s">
        <v>2915</v>
      </c>
      <c r="J162" s="38">
        <v>45103</v>
      </c>
      <c r="K162" s="178"/>
      <c r="L162" s="165"/>
    </row>
    <row r="163" spans="1:30" ht="15.75" customHeight="1">
      <c r="A163" s="18">
        <v>160</v>
      </c>
      <c r="B163" s="36" t="s">
        <v>10963</v>
      </c>
      <c r="C163" s="180" t="s">
        <v>3419</v>
      </c>
      <c r="D163" s="36">
        <v>5121283650</v>
      </c>
      <c r="E163" s="37"/>
      <c r="F163" s="37"/>
      <c r="G163" s="36" t="s">
        <v>2509</v>
      </c>
      <c r="H163" s="36" t="s">
        <v>3421</v>
      </c>
      <c r="I163" s="36" t="s">
        <v>2912</v>
      </c>
      <c r="J163" s="38">
        <v>45125</v>
      </c>
      <c r="K163" s="178"/>
      <c r="L163" s="165"/>
    </row>
    <row r="164" spans="1:30" ht="15.75" customHeight="1">
      <c r="A164" s="18">
        <v>161</v>
      </c>
      <c r="B164" s="36" t="s">
        <v>10963</v>
      </c>
      <c r="C164" s="180" t="s">
        <v>3240</v>
      </c>
      <c r="D164" s="36">
        <v>5121082811</v>
      </c>
      <c r="E164" s="37"/>
      <c r="F164" s="37"/>
      <c r="G164" s="36" t="s">
        <v>3242</v>
      </c>
      <c r="H164" s="36" t="s">
        <v>3243</v>
      </c>
      <c r="I164" s="36" t="s">
        <v>2913</v>
      </c>
      <c r="J164" s="38">
        <v>45120</v>
      </c>
      <c r="K164" s="178"/>
      <c r="L164" s="165"/>
    </row>
    <row r="165" spans="1:30" ht="15.75" customHeight="1">
      <c r="A165" s="18">
        <v>162</v>
      </c>
      <c r="B165" s="36" t="s">
        <v>10963</v>
      </c>
      <c r="C165" s="180" t="s">
        <v>3322</v>
      </c>
      <c r="D165" s="36">
        <v>5124580000</v>
      </c>
      <c r="E165" s="37"/>
      <c r="F165" s="37"/>
      <c r="G165" s="36" t="s">
        <v>2513</v>
      </c>
      <c r="H165" s="36" t="s">
        <v>3324</v>
      </c>
      <c r="I165" s="36" t="s">
        <v>2914</v>
      </c>
      <c r="J165" s="38">
        <v>45121</v>
      </c>
      <c r="K165" s="178"/>
      <c r="L165" s="165"/>
    </row>
    <row r="166" spans="1:30" ht="15.75" customHeight="1">
      <c r="A166" s="18">
        <v>163</v>
      </c>
      <c r="B166" s="36" t="s">
        <v>10963</v>
      </c>
      <c r="C166" s="180" t="s">
        <v>3646</v>
      </c>
      <c r="D166" s="36">
        <v>5121083807</v>
      </c>
      <c r="E166" s="37"/>
      <c r="F166" s="37"/>
      <c r="G166" s="36" t="s">
        <v>3242</v>
      </c>
      <c r="H166" s="36" t="s">
        <v>3243</v>
      </c>
      <c r="I166" s="36" t="s">
        <v>2916</v>
      </c>
      <c r="J166" s="38">
        <v>45128</v>
      </c>
      <c r="K166" s="178"/>
      <c r="L166" s="185"/>
      <c r="M166" s="185"/>
    </row>
    <row r="167" spans="1:30" ht="15.75" customHeight="1">
      <c r="A167" s="18">
        <v>164</v>
      </c>
      <c r="B167" s="36" t="s">
        <v>10963</v>
      </c>
      <c r="C167" s="180" t="s">
        <v>3767</v>
      </c>
      <c r="D167" s="36">
        <v>5124581730</v>
      </c>
      <c r="E167" s="37"/>
      <c r="F167" s="37"/>
      <c r="G167" s="36" t="s">
        <v>2511</v>
      </c>
      <c r="H167" s="36" t="s">
        <v>3324</v>
      </c>
      <c r="I167" s="36" t="s">
        <v>2917</v>
      </c>
      <c r="J167" s="38">
        <v>45131</v>
      </c>
      <c r="K167" s="178"/>
      <c r="L167" s="165"/>
    </row>
    <row r="168" spans="1:30" ht="15.75" customHeight="1">
      <c r="A168" s="18">
        <v>165</v>
      </c>
      <c r="B168" s="36" t="s">
        <v>10963</v>
      </c>
      <c r="C168" s="180" t="s">
        <v>3648</v>
      </c>
      <c r="D168" s="36">
        <v>5121082809</v>
      </c>
      <c r="E168" s="37"/>
      <c r="F168" s="37"/>
      <c r="G168" s="36" t="s">
        <v>3242</v>
      </c>
      <c r="H168" s="36" t="s">
        <v>3243</v>
      </c>
      <c r="I168" s="36" t="s">
        <v>2904</v>
      </c>
      <c r="J168" s="38">
        <v>45128</v>
      </c>
      <c r="K168" s="178"/>
      <c r="L168" s="165"/>
    </row>
    <row r="169" spans="1:30" ht="15.75" customHeight="1">
      <c r="A169" s="18">
        <v>166</v>
      </c>
      <c r="B169" s="36" t="s">
        <v>10963</v>
      </c>
      <c r="C169" s="180" t="s">
        <v>3660</v>
      </c>
      <c r="D169" s="36">
        <v>5121080304</v>
      </c>
      <c r="E169" s="37"/>
      <c r="F169" s="37"/>
      <c r="G169" s="36" t="s">
        <v>3242</v>
      </c>
      <c r="H169" s="36" t="s">
        <v>3243</v>
      </c>
      <c r="I169" s="36" t="s">
        <v>2911</v>
      </c>
      <c r="J169" s="38">
        <v>45128</v>
      </c>
      <c r="K169" s="178"/>
      <c r="L169" s="165"/>
    </row>
    <row r="170" spans="1:30" ht="15.75" customHeight="1">
      <c r="A170" s="18">
        <v>167</v>
      </c>
      <c r="B170" s="36" t="s">
        <v>10963</v>
      </c>
      <c r="C170" s="180" t="s">
        <v>3652</v>
      </c>
      <c r="D170" s="36">
        <v>5121082803</v>
      </c>
      <c r="E170" s="37"/>
      <c r="F170" s="37"/>
      <c r="G170" s="36" t="s">
        <v>3242</v>
      </c>
      <c r="H170" s="36" t="s">
        <v>3243</v>
      </c>
      <c r="I170" s="36" t="s">
        <v>2906</v>
      </c>
      <c r="J170" s="38">
        <v>45128</v>
      </c>
      <c r="K170" s="178"/>
      <c r="L170" s="165"/>
    </row>
    <row r="171" spans="1:30" ht="15.75" customHeight="1">
      <c r="A171" s="18">
        <v>168</v>
      </c>
      <c r="B171" s="36" t="s">
        <v>10963</v>
      </c>
      <c r="C171" s="180" t="s">
        <v>3654</v>
      </c>
      <c r="D171" s="36">
        <v>5121080305</v>
      </c>
      <c r="E171" s="37"/>
      <c r="F171" s="37"/>
      <c r="G171" s="36" t="s">
        <v>3242</v>
      </c>
      <c r="H171" s="36" t="s">
        <v>3243</v>
      </c>
      <c r="I171" s="36" t="s">
        <v>2907</v>
      </c>
      <c r="J171" s="38">
        <v>45128</v>
      </c>
      <c r="K171" s="178"/>
      <c r="L171" s="165"/>
    </row>
    <row r="172" spans="1:30" ht="15.75" customHeight="1">
      <c r="A172" s="18">
        <v>169</v>
      </c>
      <c r="B172" s="36" t="s">
        <v>10963</v>
      </c>
      <c r="C172" s="180" t="s">
        <v>4894</v>
      </c>
      <c r="D172" s="36">
        <v>5123380902</v>
      </c>
      <c r="E172" s="37"/>
      <c r="F172" s="37"/>
      <c r="G172" s="36" t="s">
        <v>4406</v>
      </c>
      <c r="H172" s="36" t="s">
        <v>4407</v>
      </c>
      <c r="I172" s="36" t="s">
        <v>2908</v>
      </c>
      <c r="J172" s="38">
        <v>45142</v>
      </c>
      <c r="K172" s="178"/>
      <c r="L172" s="165"/>
    </row>
    <row r="173" spans="1:30" ht="15.75" customHeight="1">
      <c r="A173" s="18">
        <v>170</v>
      </c>
      <c r="B173" s="36" t="s">
        <v>10963</v>
      </c>
      <c r="C173" s="180" t="s">
        <v>3656</v>
      </c>
      <c r="D173" s="36">
        <v>5121083803</v>
      </c>
      <c r="E173" s="37"/>
      <c r="F173" s="37"/>
      <c r="G173" s="36" t="s">
        <v>3242</v>
      </c>
      <c r="H173" s="36" t="s">
        <v>2517</v>
      </c>
      <c r="I173" s="36" t="s">
        <v>2909</v>
      </c>
      <c r="J173" s="38">
        <v>45128</v>
      </c>
      <c r="K173" s="178"/>
      <c r="L173" s="165"/>
    </row>
    <row r="174" spans="1:30" ht="15.75" customHeight="1">
      <c r="A174" s="18">
        <v>171</v>
      </c>
      <c r="B174" s="36" t="s">
        <v>10963</v>
      </c>
      <c r="C174" s="180" t="s">
        <v>3658</v>
      </c>
      <c r="D174" s="36">
        <v>5121080303</v>
      </c>
      <c r="E174" s="37"/>
      <c r="F174" s="37"/>
      <c r="G174" s="36" t="s">
        <v>3242</v>
      </c>
      <c r="H174" s="36" t="s">
        <v>3243</v>
      </c>
      <c r="I174" s="36" t="s">
        <v>2910</v>
      </c>
      <c r="J174" s="38">
        <v>45128</v>
      </c>
      <c r="K174" s="178"/>
      <c r="L174" s="196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</row>
    <row r="175" spans="1:30" ht="15.75" customHeight="1">
      <c r="A175" s="18">
        <v>172</v>
      </c>
      <c r="B175" s="36" t="s">
        <v>10963</v>
      </c>
      <c r="C175" s="180" t="s">
        <v>3650</v>
      </c>
      <c r="D175" s="36">
        <v>5121080301</v>
      </c>
      <c r="E175" s="37"/>
      <c r="F175" s="37"/>
      <c r="G175" s="36" t="s">
        <v>3242</v>
      </c>
      <c r="H175" s="36" t="s">
        <v>3243</v>
      </c>
      <c r="I175" s="36" t="s">
        <v>2905</v>
      </c>
      <c r="J175" s="38">
        <v>45128</v>
      </c>
      <c r="K175" s="178"/>
      <c r="L175" s="200"/>
    </row>
    <row r="176" spans="1:30" ht="15.75" customHeight="1">
      <c r="A176" s="18">
        <v>173</v>
      </c>
      <c r="B176" s="36" t="s">
        <v>4909</v>
      </c>
      <c r="C176" s="180" t="s">
        <v>4415</v>
      </c>
      <c r="D176" s="36">
        <v>5323400000</v>
      </c>
      <c r="E176" s="37"/>
      <c r="F176" s="37"/>
      <c r="G176" s="36" t="s">
        <v>3779</v>
      </c>
      <c r="H176" s="36" t="s">
        <v>3263</v>
      </c>
      <c r="I176" s="36" t="s">
        <v>2923</v>
      </c>
      <c r="J176" s="38">
        <v>45138</v>
      </c>
      <c r="K176" s="178"/>
      <c r="L176" s="185"/>
      <c r="M176" s="185"/>
    </row>
    <row r="177" spans="1:30" ht="15.75" customHeight="1">
      <c r="A177" s="18">
        <v>174</v>
      </c>
      <c r="B177" s="36" t="s">
        <v>4909</v>
      </c>
      <c r="C177" s="180" t="s">
        <v>4145</v>
      </c>
      <c r="D177" s="36">
        <v>5320400000</v>
      </c>
      <c r="E177" s="37"/>
      <c r="F177" s="37"/>
      <c r="G177" s="36" t="s">
        <v>4147</v>
      </c>
      <c r="H177" s="36" t="s">
        <v>3776</v>
      </c>
      <c r="I177" s="36" t="s">
        <v>2920</v>
      </c>
      <c r="J177" s="38">
        <v>45135</v>
      </c>
      <c r="K177" s="178"/>
      <c r="L177" s="185"/>
      <c r="M177" s="185"/>
    </row>
    <row r="178" spans="1:30" ht="15.75" customHeight="1">
      <c r="A178" s="18">
        <v>175</v>
      </c>
      <c r="B178" s="36" t="s">
        <v>10964</v>
      </c>
      <c r="C178" s="180" t="s">
        <v>3245</v>
      </c>
      <c r="D178" s="36">
        <v>725784603</v>
      </c>
      <c r="E178" s="37"/>
      <c r="F178" s="37"/>
      <c r="G178" s="36" t="s">
        <v>3247</v>
      </c>
      <c r="H178" s="36" t="s">
        <v>3248</v>
      </c>
      <c r="I178" s="36" t="s">
        <v>2731</v>
      </c>
      <c r="J178" s="38">
        <v>45120</v>
      </c>
      <c r="K178" s="178"/>
      <c r="L178" s="185"/>
      <c r="M178" s="185"/>
    </row>
    <row r="179" spans="1:30" ht="15.75" customHeight="1">
      <c r="A179" s="18">
        <v>176</v>
      </c>
      <c r="B179" s="36" t="s">
        <v>10964</v>
      </c>
      <c r="C179" s="180" t="s">
        <v>3916</v>
      </c>
      <c r="D179" s="36">
        <v>5621286700</v>
      </c>
      <c r="E179" s="37"/>
      <c r="F179" s="37"/>
      <c r="G179" s="36" t="s">
        <v>3682</v>
      </c>
      <c r="H179" s="36" t="s">
        <v>3252</v>
      </c>
      <c r="I179" s="36" t="s">
        <v>2945</v>
      </c>
      <c r="J179" s="38">
        <v>45132</v>
      </c>
      <c r="K179" s="178"/>
      <c r="L179" s="165"/>
    </row>
    <row r="180" spans="1:30" ht="15.75" customHeight="1">
      <c r="A180" s="18">
        <v>177</v>
      </c>
      <c r="B180" s="36" t="s">
        <v>10964</v>
      </c>
      <c r="C180" s="180" t="s">
        <v>3490</v>
      </c>
      <c r="D180" s="36">
        <v>5622680600</v>
      </c>
      <c r="E180" s="37"/>
      <c r="F180" s="37"/>
      <c r="G180" s="36" t="s">
        <v>3492</v>
      </c>
      <c r="H180" s="36" t="s">
        <v>3252</v>
      </c>
      <c r="I180" s="36" t="s">
        <v>2964</v>
      </c>
      <c r="J180" s="38">
        <v>45126</v>
      </c>
      <c r="K180" s="178"/>
      <c r="L180" s="165"/>
    </row>
    <row r="181" spans="1:30" ht="15.75" customHeight="1">
      <c r="A181" s="18">
        <v>178</v>
      </c>
      <c r="B181" s="36" t="s">
        <v>10964</v>
      </c>
      <c r="C181" s="180" t="s">
        <v>3433</v>
      </c>
      <c r="D181" s="36">
        <v>5623080803</v>
      </c>
      <c r="E181" s="37"/>
      <c r="F181" s="37"/>
      <c r="G181" s="36" t="s">
        <v>3435</v>
      </c>
      <c r="H181" s="36" t="s">
        <v>3252</v>
      </c>
      <c r="I181" s="36" t="s">
        <v>2963</v>
      </c>
      <c r="J181" s="38">
        <v>45125</v>
      </c>
      <c r="K181" s="178"/>
      <c r="L181" s="196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</row>
    <row r="182" spans="1:30" ht="15.75" customHeight="1">
      <c r="A182" s="18">
        <v>179</v>
      </c>
      <c r="B182" s="36" t="s">
        <v>10964</v>
      </c>
      <c r="C182" s="180" t="s">
        <v>3424</v>
      </c>
      <c r="D182" s="36">
        <v>5623081801</v>
      </c>
      <c r="E182" s="37"/>
      <c r="F182" s="37"/>
      <c r="G182" s="36" t="s">
        <v>3426</v>
      </c>
      <c r="H182" s="36" t="s">
        <v>3252</v>
      </c>
      <c r="I182" s="36" t="s">
        <v>2965</v>
      </c>
      <c r="J182" s="38">
        <v>45125</v>
      </c>
      <c r="K182" s="178"/>
      <c r="L182" s="165"/>
    </row>
    <row r="183" spans="1:30" ht="15.75" customHeight="1">
      <c r="A183" s="18">
        <v>180</v>
      </c>
      <c r="B183" s="36" t="s">
        <v>10964</v>
      </c>
      <c r="C183" s="180" t="s">
        <v>3427</v>
      </c>
      <c r="D183" s="36">
        <v>5623081802</v>
      </c>
      <c r="E183" s="37"/>
      <c r="F183" s="37"/>
      <c r="G183" s="36" t="s">
        <v>3429</v>
      </c>
      <c r="H183" s="36" t="s">
        <v>3252</v>
      </c>
      <c r="I183" s="36" t="s">
        <v>2966</v>
      </c>
      <c r="J183" s="38">
        <v>45125</v>
      </c>
      <c r="K183" s="178"/>
      <c r="L183" s="165"/>
    </row>
    <row r="184" spans="1:30" ht="15.75" customHeight="1">
      <c r="A184" s="18">
        <v>181</v>
      </c>
      <c r="B184" s="36" t="s">
        <v>10964</v>
      </c>
      <c r="C184" s="180" t="s">
        <v>3442</v>
      </c>
      <c r="D184" s="36">
        <v>5623086701</v>
      </c>
      <c r="E184" s="37"/>
      <c r="F184" s="37"/>
      <c r="G184" s="36" t="s">
        <v>3444</v>
      </c>
      <c r="H184" s="36" t="s">
        <v>3252</v>
      </c>
      <c r="I184" s="36" t="s">
        <v>2970</v>
      </c>
      <c r="J184" s="38">
        <v>45125</v>
      </c>
      <c r="K184" s="178"/>
      <c r="L184" s="165"/>
    </row>
    <row r="185" spans="1:30" ht="15.75" customHeight="1">
      <c r="A185" s="18">
        <v>182</v>
      </c>
      <c r="B185" s="36" t="s">
        <v>10964</v>
      </c>
      <c r="C185" s="180" t="s">
        <v>3439</v>
      </c>
      <c r="D185" s="36">
        <v>5623081803</v>
      </c>
      <c r="E185" s="37"/>
      <c r="F185" s="37"/>
      <c r="G185" s="36" t="s">
        <v>3441</v>
      </c>
      <c r="H185" s="36" t="s">
        <v>3252</v>
      </c>
      <c r="I185" s="36" t="s">
        <v>2967</v>
      </c>
      <c r="J185" s="38">
        <v>45125</v>
      </c>
      <c r="K185" s="178"/>
      <c r="L185" s="165"/>
    </row>
    <row r="186" spans="1:30" ht="15.75" customHeight="1">
      <c r="A186" s="18">
        <v>183</v>
      </c>
      <c r="B186" s="36" t="s">
        <v>10964</v>
      </c>
      <c r="C186" s="180" t="s">
        <v>3445</v>
      </c>
      <c r="D186" s="36">
        <v>5623084201</v>
      </c>
      <c r="E186" s="37"/>
      <c r="F186" s="37"/>
      <c r="G186" s="36" t="s">
        <v>3447</v>
      </c>
      <c r="H186" s="36" t="s">
        <v>3252</v>
      </c>
      <c r="I186" s="36" t="s">
        <v>2968</v>
      </c>
      <c r="J186" s="38">
        <v>45125</v>
      </c>
      <c r="K186" s="178"/>
      <c r="L186" s="165"/>
    </row>
    <row r="187" spans="1:30" ht="15.75" customHeight="1">
      <c r="A187" s="18">
        <v>184</v>
      </c>
      <c r="B187" s="36" t="s">
        <v>10964</v>
      </c>
      <c r="C187" s="180" t="s">
        <v>3448</v>
      </c>
      <c r="D187" s="36">
        <v>5623084203</v>
      </c>
      <c r="E187" s="37"/>
      <c r="F187" s="37"/>
      <c r="G187" s="36" t="s">
        <v>3450</v>
      </c>
      <c r="H187" s="36" t="s">
        <v>3252</v>
      </c>
      <c r="I187" s="36" t="s">
        <v>2969</v>
      </c>
      <c r="J187" s="38">
        <v>45125</v>
      </c>
      <c r="K187" s="178"/>
      <c r="L187" s="165"/>
    </row>
    <row r="188" spans="1:30" ht="15.75" customHeight="1">
      <c r="A188" s="18">
        <v>185</v>
      </c>
      <c r="B188" s="36" t="s">
        <v>10964</v>
      </c>
      <c r="C188" s="180" t="s">
        <v>3325</v>
      </c>
      <c r="D188" s="36">
        <v>5623010100</v>
      </c>
      <c r="E188" s="37"/>
      <c r="F188" s="37"/>
      <c r="G188" s="36" t="s">
        <v>3327</v>
      </c>
      <c r="H188" s="36" t="s">
        <v>3252</v>
      </c>
      <c r="I188" s="36" t="s">
        <v>2971</v>
      </c>
      <c r="J188" s="38">
        <v>45121</v>
      </c>
      <c r="K188" s="178"/>
      <c r="L188" s="165"/>
    </row>
    <row r="189" spans="1:30" ht="15.75" customHeight="1">
      <c r="A189" s="18">
        <v>186</v>
      </c>
      <c r="B189" s="36" t="s">
        <v>10964</v>
      </c>
      <c r="C189" s="180" t="s">
        <v>3249</v>
      </c>
      <c r="D189" s="36">
        <v>5623080802</v>
      </c>
      <c r="E189" s="37"/>
      <c r="F189" s="37"/>
      <c r="G189" s="36" t="s">
        <v>3251</v>
      </c>
      <c r="H189" s="36" t="s">
        <v>3252</v>
      </c>
      <c r="I189" s="36" t="s">
        <v>2972</v>
      </c>
      <c r="J189" s="38">
        <v>45120</v>
      </c>
      <c r="K189" s="178"/>
      <c r="L189" s="165"/>
    </row>
    <row r="190" spans="1:30" ht="15.75" customHeight="1">
      <c r="A190" s="18">
        <v>187</v>
      </c>
      <c r="B190" s="36" t="s">
        <v>10964</v>
      </c>
      <c r="C190" s="180" t="s">
        <v>3253</v>
      </c>
      <c r="D190" s="36">
        <v>5622687000</v>
      </c>
      <c r="E190" s="37"/>
      <c r="F190" s="37"/>
      <c r="G190" s="36" t="s">
        <v>3255</v>
      </c>
      <c r="H190" s="36" t="s">
        <v>3252</v>
      </c>
      <c r="I190" s="36" t="s">
        <v>2973</v>
      </c>
      <c r="J190" s="38">
        <v>45120</v>
      </c>
      <c r="K190" s="178"/>
      <c r="L190" s="165"/>
    </row>
    <row r="191" spans="1:30" ht="15.75" customHeight="1">
      <c r="A191" s="18">
        <v>188</v>
      </c>
      <c r="B191" s="36" t="s">
        <v>10964</v>
      </c>
      <c r="C191" s="180" t="s">
        <v>3511</v>
      </c>
      <c r="D191" s="36">
        <v>5621285400</v>
      </c>
      <c r="E191" s="37"/>
      <c r="F191" s="37"/>
      <c r="G191" s="36" t="s">
        <v>3438</v>
      </c>
      <c r="H191" s="36" t="s">
        <v>3252</v>
      </c>
      <c r="I191" s="36" t="s">
        <v>2974</v>
      </c>
      <c r="J191" s="38">
        <v>45126</v>
      </c>
      <c r="K191" s="178"/>
      <c r="L191" s="198"/>
    </row>
    <row r="192" spans="1:30" ht="15.75" customHeight="1">
      <c r="A192" s="18">
        <v>189</v>
      </c>
      <c r="B192" s="36" t="s">
        <v>10964</v>
      </c>
      <c r="C192" s="180" t="s">
        <v>3512</v>
      </c>
      <c r="D192" s="36">
        <v>5624287000</v>
      </c>
      <c r="E192" s="37"/>
      <c r="F192" s="37"/>
      <c r="G192" s="36" t="s">
        <v>3514</v>
      </c>
      <c r="H192" s="36" t="s">
        <v>3252</v>
      </c>
      <c r="I192" s="36" t="s">
        <v>2975</v>
      </c>
      <c r="J192" s="38">
        <v>45126</v>
      </c>
      <c r="K192" s="178"/>
      <c r="L192" s="200"/>
    </row>
    <row r="193" spans="1:30" ht="15.75" customHeight="1">
      <c r="A193" s="18">
        <v>190</v>
      </c>
      <c r="B193" s="36" t="s">
        <v>10964</v>
      </c>
      <c r="C193" s="180" t="s">
        <v>3453</v>
      </c>
      <c r="D193" s="36">
        <v>5621286700</v>
      </c>
      <c r="E193" s="37"/>
      <c r="F193" s="37"/>
      <c r="G193" s="36" t="s">
        <v>3438</v>
      </c>
      <c r="H193" s="36" t="s">
        <v>3252</v>
      </c>
      <c r="I193" s="36" t="s">
        <v>2976</v>
      </c>
      <c r="J193" s="38">
        <v>45125</v>
      </c>
      <c r="K193" s="178"/>
      <c r="L193" s="200"/>
    </row>
    <row r="194" spans="1:30" ht="15.75" customHeight="1">
      <c r="A194" s="18">
        <v>191</v>
      </c>
      <c r="B194" s="36" t="s">
        <v>10964</v>
      </c>
      <c r="C194" s="180" t="s">
        <v>3455</v>
      </c>
      <c r="D194" s="36">
        <v>5621284400</v>
      </c>
      <c r="E194" s="37"/>
      <c r="F194" s="37"/>
      <c r="G194" s="36" t="s">
        <v>3438</v>
      </c>
      <c r="H194" s="36" t="s">
        <v>3252</v>
      </c>
      <c r="I194" s="36" t="s">
        <v>2977</v>
      </c>
      <c r="J194" s="38">
        <v>45125</v>
      </c>
      <c r="K194" s="178"/>
      <c r="L194" s="198"/>
    </row>
    <row r="195" spans="1:30" ht="15.75" customHeight="1">
      <c r="A195" s="18">
        <v>192</v>
      </c>
      <c r="B195" s="36" t="s">
        <v>10964</v>
      </c>
      <c r="C195" s="180" t="s">
        <v>3457</v>
      </c>
      <c r="D195" s="36">
        <v>5623081601</v>
      </c>
      <c r="E195" s="37"/>
      <c r="F195" s="37"/>
      <c r="G195" s="36" t="s">
        <v>3459</v>
      </c>
      <c r="H195" s="36" t="s">
        <v>3252</v>
      </c>
      <c r="I195" s="36" t="s">
        <v>2978</v>
      </c>
      <c r="J195" s="38">
        <v>45125</v>
      </c>
      <c r="K195" s="178"/>
      <c r="L195" s="198"/>
    </row>
    <row r="196" spans="1:30" ht="15.75" customHeight="1">
      <c r="A196" s="18">
        <v>193</v>
      </c>
      <c r="B196" s="36" t="s">
        <v>10964</v>
      </c>
      <c r="C196" s="180" t="s">
        <v>3328</v>
      </c>
      <c r="D196" s="36">
        <v>5622687000</v>
      </c>
      <c r="E196" s="37"/>
      <c r="F196" s="37"/>
      <c r="G196" s="36" t="s">
        <v>3255</v>
      </c>
      <c r="H196" s="36" t="s">
        <v>3252</v>
      </c>
      <c r="I196" s="36" t="s">
        <v>2979</v>
      </c>
      <c r="J196" s="38">
        <v>45121</v>
      </c>
      <c r="K196" s="178"/>
      <c r="L196" s="198"/>
    </row>
    <row r="197" spans="1:30" ht="15.75" customHeight="1">
      <c r="A197" s="18">
        <v>194</v>
      </c>
      <c r="B197" s="36" t="s">
        <v>10964</v>
      </c>
      <c r="C197" s="180" t="s">
        <v>3329</v>
      </c>
      <c r="D197" s="36">
        <v>5622687000</v>
      </c>
      <c r="E197" s="37"/>
      <c r="F197" s="37"/>
      <c r="G197" s="36" t="s">
        <v>3255</v>
      </c>
      <c r="H197" s="36" t="s">
        <v>3252</v>
      </c>
      <c r="I197" s="36" t="s">
        <v>2980</v>
      </c>
      <c r="J197" s="38">
        <v>45121</v>
      </c>
      <c r="K197" s="178"/>
      <c r="L197" s="200"/>
    </row>
    <row r="198" spans="1:30" ht="15.75" customHeight="1">
      <c r="A198" s="18">
        <v>195</v>
      </c>
      <c r="B198" s="36" t="s">
        <v>10964</v>
      </c>
      <c r="C198" s="180" t="s">
        <v>3256</v>
      </c>
      <c r="D198" s="36">
        <v>5622682000</v>
      </c>
      <c r="E198" s="37"/>
      <c r="F198" s="37"/>
      <c r="G198" s="36" t="s">
        <v>3255</v>
      </c>
      <c r="H198" s="36" t="s">
        <v>3252</v>
      </c>
      <c r="I198" s="36" t="s">
        <v>2981</v>
      </c>
      <c r="J198" s="38">
        <v>45120</v>
      </c>
      <c r="K198" s="178"/>
      <c r="L198" s="198"/>
    </row>
    <row r="199" spans="1:30" ht="15.75" customHeight="1">
      <c r="A199" s="18">
        <v>196</v>
      </c>
      <c r="B199" s="36" t="s">
        <v>10964</v>
      </c>
      <c r="C199" s="180" t="s">
        <v>3258</v>
      </c>
      <c r="D199" s="36">
        <v>5622687000</v>
      </c>
      <c r="E199" s="37"/>
      <c r="F199" s="37"/>
      <c r="G199" s="36" t="s">
        <v>3255</v>
      </c>
      <c r="H199" s="36" t="s">
        <v>3252</v>
      </c>
      <c r="I199" s="36" t="s">
        <v>2982</v>
      </c>
      <c r="J199" s="38">
        <v>45120</v>
      </c>
      <c r="K199" s="178"/>
      <c r="L199" s="198"/>
    </row>
    <row r="200" spans="1:30" ht="15.75" customHeight="1">
      <c r="A200" s="18">
        <v>197</v>
      </c>
      <c r="B200" s="36" t="s">
        <v>10964</v>
      </c>
      <c r="C200" s="180" t="s">
        <v>3608</v>
      </c>
      <c r="D200" s="36">
        <v>5621287500</v>
      </c>
      <c r="E200" s="37"/>
      <c r="F200" s="37"/>
      <c r="G200" s="36" t="s">
        <v>3438</v>
      </c>
      <c r="H200" s="36" t="s">
        <v>3252</v>
      </c>
      <c r="I200" s="36" t="s">
        <v>2951</v>
      </c>
      <c r="J200" s="38">
        <v>45127</v>
      </c>
      <c r="K200" s="178"/>
      <c r="L200" s="198"/>
    </row>
    <row r="201" spans="1:30" ht="15.75" customHeight="1">
      <c r="A201" s="18">
        <v>198</v>
      </c>
      <c r="B201" s="36" t="s">
        <v>10964</v>
      </c>
      <c r="C201" s="180" t="s">
        <v>3613</v>
      </c>
      <c r="D201" s="36">
        <v>5621280401</v>
      </c>
      <c r="E201" s="37"/>
      <c r="F201" s="37"/>
      <c r="G201" s="36" t="s">
        <v>3615</v>
      </c>
      <c r="H201" s="36" t="s">
        <v>3252</v>
      </c>
      <c r="I201" s="36" t="s">
        <v>2952</v>
      </c>
      <c r="J201" s="38">
        <v>45127</v>
      </c>
      <c r="K201" s="178"/>
      <c r="L201" s="200"/>
    </row>
    <row r="202" spans="1:30" ht="15.75" customHeight="1">
      <c r="A202" s="18">
        <v>199</v>
      </c>
      <c r="B202" s="36" t="s">
        <v>10964</v>
      </c>
      <c r="C202" s="180" t="s">
        <v>4324</v>
      </c>
      <c r="D202" s="36">
        <v>5621282007</v>
      </c>
      <c r="E202" s="37"/>
      <c r="F202" s="37"/>
      <c r="G202" s="36" t="s">
        <v>4326</v>
      </c>
      <c r="H202" s="36" t="s">
        <v>3252</v>
      </c>
      <c r="I202" s="36" t="s">
        <v>2953</v>
      </c>
      <c r="J202" s="38">
        <v>45137</v>
      </c>
      <c r="K202" s="178"/>
      <c r="L202" s="185"/>
      <c r="M202" s="185"/>
    </row>
    <row r="203" spans="1:30" ht="15.75" customHeight="1">
      <c r="A203" s="18">
        <v>200</v>
      </c>
      <c r="B203" s="36" t="s">
        <v>10964</v>
      </c>
      <c r="C203" s="180" t="s">
        <v>3938</v>
      </c>
      <c r="D203" s="36">
        <v>5621283600</v>
      </c>
      <c r="E203" s="37"/>
      <c r="F203" s="37"/>
      <c r="G203" s="36" t="s">
        <v>3438</v>
      </c>
      <c r="H203" s="36" t="s">
        <v>3252</v>
      </c>
      <c r="I203" s="36" t="s">
        <v>2954</v>
      </c>
      <c r="J203" s="38">
        <v>45132</v>
      </c>
      <c r="K203" s="178"/>
      <c r="L203" s="165"/>
    </row>
    <row r="204" spans="1:30" ht="15.75" customHeight="1">
      <c r="A204" s="18">
        <v>201</v>
      </c>
      <c r="B204" s="36" t="s">
        <v>10964</v>
      </c>
      <c r="C204" s="180" t="s">
        <v>3919</v>
      </c>
      <c r="D204" s="36">
        <v>5623882300</v>
      </c>
      <c r="E204" s="37"/>
      <c r="F204" s="37"/>
      <c r="G204" s="36" t="s">
        <v>3921</v>
      </c>
      <c r="H204" s="36" t="s">
        <v>3506</v>
      </c>
      <c r="I204" s="36" t="s">
        <v>2955</v>
      </c>
      <c r="J204" s="38">
        <v>45132</v>
      </c>
      <c r="K204" s="178"/>
      <c r="L204" s="201"/>
    </row>
    <row r="205" spans="1:30" ht="15.75" customHeight="1">
      <c r="A205" s="18">
        <v>202</v>
      </c>
      <c r="B205" s="36" t="s">
        <v>10964</v>
      </c>
      <c r="C205" s="180" t="s">
        <v>3922</v>
      </c>
      <c r="D205" s="36">
        <v>5623088401</v>
      </c>
      <c r="E205" s="37"/>
      <c r="F205" s="37"/>
      <c r="G205" s="36" t="s">
        <v>3924</v>
      </c>
      <c r="H205" s="36" t="s">
        <v>3252</v>
      </c>
      <c r="I205" s="36" t="s">
        <v>2956</v>
      </c>
      <c r="J205" s="38">
        <v>45132</v>
      </c>
      <c r="K205" s="178"/>
      <c r="L205" s="165"/>
    </row>
    <row r="206" spans="1:30" ht="15.75" customHeight="1">
      <c r="A206" s="18">
        <v>203</v>
      </c>
      <c r="B206" s="36" t="s">
        <v>10964</v>
      </c>
      <c r="C206" s="180" t="s">
        <v>3928</v>
      </c>
      <c r="D206" s="36">
        <v>5623082001</v>
      </c>
      <c r="E206" s="37"/>
      <c r="F206" s="37"/>
      <c r="G206" s="36" t="s">
        <v>3930</v>
      </c>
      <c r="H206" s="36" t="s">
        <v>3252</v>
      </c>
      <c r="I206" s="36" t="s">
        <v>2957</v>
      </c>
      <c r="J206" s="38">
        <v>45132</v>
      </c>
      <c r="K206" s="178"/>
      <c r="L206" s="196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</row>
    <row r="207" spans="1:30" ht="15.75" customHeight="1">
      <c r="A207" s="18">
        <v>204</v>
      </c>
      <c r="B207" s="36" t="s">
        <v>10964</v>
      </c>
      <c r="C207" s="180" t="s">
        <v>3931</v>
      </c>
      <c r="D207" s="36">
        <v>5623082601</v>
      </c>
      <c r="E207" s="37"/>
      <c r="F207" s="37"/>
      <c r="G207" s="36" t="s">
        <v>3933</v>
      </c>
      <c r="H207" s="36" t="s">
        <v>3252</v>
      </c>
      <c r="I207" s="36" t="s">
        <v>2958</v>
      </c>
      <c r="J207" s="38">
        <v>45132</v>
      </c>
      <c r="K207" s="178"/>
      <c r="L207" s="196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</row>
    <row r="208" spans="1:30" ht="15.75" customHeight="1">
      <c r="A208" s="18">
        <v>205</v>
      </c>
      <c r="B208" s="36" t="s">
        <v>10964</v>
      </c>
      <c r="C208" s="180" t="s">
        <v>4288</v>
      </c>
      <c r="D208" s="36">
        <v>5621455313</v>
      </c>
      <c r="E208" s="37"/>
      <c r="F208" s="37"/>
      <c r="G208" s="36" t="s">
        <v>4290</v>
      </c>
      <c r="H208" s="36" t="s">
        <v>3506</v>
      </c>
      <c r="I208" s="36" t="s">
        <v>2959</v>
      </c>
      <c r="J208" s="38">
        <v>45137</v>
      </c>
      <c r="K208" s="178"/>
      <c r="L208" s="165"/>
    </row>
    <row r="209" spans="1:30" ht="15.75" customHeight="1">
      <c r="A209" s="18">
        <v>206</v>
      </c>
      <c r="B209" s="36" t="s">
        <v>10964</v>
      </c>
      <c r="C209" s="180" t="s">
        <v>4501</v>
      </c>
      <c r="D209" s="36">
        <v>5623080801</v>
      </c>
      <c r="E209" s="37"/>
      <c r="F209" s="37"/>
      <c r="G209" s="36" t="s">
        <v>4503</v>
      </c>
      <c r="H209" s="36" t="s">
        <v>3252</v>
      </c>
      <c r="I209" s="36" t="s">
        <v>2960</v>
      </c>
      <c r="J209" s="38">
        <v>45139</v>
      </c>
      <c r="K209" s="178"/>
      <c r="L209" s="165"/>
    </row>
    <row r="210" spans="1:30" ht="15.75" customHeight="1">
      <c r="A210" s="18">
        <v>207</v>
      </c>
      <c r="B210" s="36" t="s">
        <v>10964</v>
      </c>
      <c r="C210" s="180" t="s">
        <v>4783</v>
      </c>
      <c r="D210" s="36">
        <v>5623080402</v>
      </c>
      <c r="E210" s="37"/>
      <c r="F210" s="37"/>
      <c r="G210" s="36" t="s">
        <v>4785</v>
      </c>
      <c r="H210" s="36" t="s">
        <v>3252</v>
      </c>
      <c r="I210" s="36" t="s">
        <v>2961</v>
      </c>
      <c r="J210" s="38">
        <v>45141</v>
      </c>
      <c r="K210" s="178"/>
      <c r="L210" s="165"/>
    </row>
    <row r="211" spans="1:30" ht="15.75" customHeight="1">
      <c r="A211" s="18">
        <v>208</v>
      </c>
      <c r="B211" s="36" t="s">
        <v>10964</v>
      </c>
      <c r="C211" s="180" t="s">
        <v>4270</v>
      </c>
      <c r="D211" s="36">
        <v>5623087901</v>
      </c>
      <c r="E211" s="37"/>
      <c r="F211" s="37"/>
      <c r="G211" s="36" t="s">
        <v>4272</v>
      </c>
      <c r="H211" s="36" t="s">
        <v>3252</v>
      </c>
      <c r="I211" s="36" t="s">
        <v>2946</v>
      </c>
      <c r="J211" s="38">
        <v>45136</v>
      </c>
      <c r="K211" s="178"/>
      <c r="L211" s="196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</row>
    <row r="212" spans="1:30" ht="15.75" customHeight="1">
      <c r="A212" s="18">
        <v>209</v>
      </c>
      <c r="B212" s="36" t="s">
        <v>10964</v>
      </c>
      <c r="C212" s="180" t="s">
        <v>4159</v>
      </c>
      <c r="D212" s="36">
        <v>5621887702</v>
      </c>
      <c r="E212" s="37"/>
      <c r="F212" s="37"/>
      <c r="G212" s="36" t="s">
        <v>4161</v>
      </c>
      <c r="H212" s="36" t="s">
        <v>3502</v>
      </c>
      <c r="I212" s="36" t="s">
        <v>2947</v>
      </c>
      <c r="J212" s="38">
        <v>45135</v>
      </c>
      <c r="K212" s="178"/>
      <c r="L212" s="165"/>
    </row>
    <row r="213" spans="1:30" ht="15.75" customHeight="1">
      <c r="A213" s="18">
        <v>210</v>
      </c>
      <c r="B213" s="36" t="s">
        <v>10964</v>
      </c>
      <c r="C213" s="180" t="s">
        <v>4165</v>
      </c>
      <c r="D213" s="36">
        <v>5621888202</v>
      </c>
      <c r="E213" s="37"/>
      <c r="F213" s="37"/>
      <c r="G213" s="36" t="s">
        <v>4167</v>
      </c>
      <c r="H213" s="36" t="s">
        <v>3502</v>
      </c>
      <c r="I213" s="36" t="s">
        <v>2948</v>
      </c>
      <c r="J213" s="38">
        <v>45135</v>
      </c>
      <c r="K213" s="178"/>
      <c r="L213" s="165"/>
    </row>
    <row r="214" spans="1:30" ht="15.75" customHeight="1">
      <c r="A214" s="18">
        <v>211</v>
      </c>
      <c r="B214" s="36" t="s">
        <v>10964</v>
      </c>
      <c r="C214" s="180" t="s">
        <v>4507</v>
      </c>
      <c r="D214" s="36">
        <v>5623084701</v>
      </c>
      <c r="E214" s="37"/>
      <c r="F214" s="37"/>
      <c r="G214" s="36" t="s">
        <v>4509</v>
      </c>
      <c r="H214" s="36" t="s">
        <v>3252</v>
      </c>
      <c r="I214" s="36" t="s">
        <v>2949</v>
      </c>
      <c r="J214" s="38">
        <v>45139</v>
      </c>
      <c r="K214" s="178"/>
      <c r="L214" s="185"/>
      <c r="M214" s="185"/>
    </row>
    <row r="215" spans="1:30" ht="15.75" customHeight="1">
      <c r="A215" s="18">
        <v>212</v>
      </c>
      <c r="B215" s="36" t="s">
        <v>10964</v>
      </c>
      <c r="C215" s="180" t="s">
        <v>4279</v>
      </c>
      <c r="D215" s="36">
        <v>5621885401</v>
      </c>
      <c r="E215" s="37"/>
      <c r="F215" s="37"/>
      <c r="G215" s="36" t="s">
        <v>4281</v>
      </c>
      <c r="H215" s="36" t="s">
        <v>3502</v>
      </c>
      <c r="I215" s="36" t="s">
        <v>2950</v>
      </c>
      <c r="J215" s="38">
        <v>45137</v>
      </c>
      <c r="K215" s="178"/>
      <c r="L215" s="185"/>
      <c r="M215" s="185"/>
    </row>
    <row r="216" spans="1:30" ht="15.75" customHeight="1">
      <c r="A216" s="18">
        <v>213</v>
      </c>
      <c r="B216" s="36" t="s">
        <v>10964</v>
      </c>
      <c r="C216" s="180" t="s">
        <v>3788</v>
      </c>
      <c r="D216" s="36">
        <v>5625884814</v>
      </c>
      <c r="E216" s="37"/>
      <c r="F216" s="37"/>
      <c r="G216" s="36" t="s">
        <v>3790</v>
      </c>
      <c r="H216" s="36" t="s">
        <v>3506</v>
      </c>
      <c r="I216" s="36" t="s">
        <v>2924</v>
      </c>
      <c r="J216" s="38">
        <v>45131</v>
      </c>
      <c r="K216" s="178"/>
      <c r="L216" s="165"/>
    </row>
    <row r="217" spans="1:30" ht="15.75" customHeight="1">
      <c r="A217" s="18">
        <v>214</v>
      </c>
      <c r="B217" s="36" t="s">
        <v>10964</v>
      </c>
      <c r="C217" s="180" t="s">
        <v>3796</v>
      </c>
      <c r="D217" s="36">
        <v>5623080401</v>
      </c>
      <c r="E217" s="37"/>
      <c r="F217" s="37"/>
      <c r="G217" s="36" t="s">
        <v>3798</v>
      </c>
      <c r="H217" s="36" t="s">
        <v>3252</v>
      </c>
      <c r="I217" s="36" t="s">
        <v>2925</v>
      </c>
      <c r="J217" s="38">
        <v>45131</v>
      </c>
      <c r="K217" s="178"/>
      <c r="L217" s="165"/>
    </row>
    <row r="218" spans="1:30" ht="15.75" customHeight="1">
      <c r="A218" s="18">
        <v>215</v>
      </c>
      <c r="B218" s="36" t="s">
        <v>10964</v>
      </c>
      <c r="C218" s="180" t="s">
        <v>3799</v>
      </c>
      <c r="D218" s="36">
        <v>5623085202</v>
      </c>
      <c r="E218" s="37"/>
      <c r="F218" s="37"/>
      <c r="G218" s="36" t="s">
        <v>3801</v>
      </c>
      <c r="H218" s="36" t="s">
        <v>3252</v>
      </c>
      <c r="I218" s="36" t="s">
        <v>2926</v>
      </c>
      <c r="J218" s="38">
        <v>45131</v>
      </c>
      <c r="K218" s="178"/>
      <c r="L218" s="165"/>
    </row>
    <row r="219" spans="1:30" ht="15.75" customHeight="1">
      <c r="A219" s="18">
        <v>216</v>
      </c>
      <c r="B219" s="36" t="s">
        <v>10964</v>
      </c>
      <c r="C219" s="180" t="s">
        <v>3802</v>
      </c>
      <c r="D219" s="36">
        <v>5623087501</v>
      </c>
      <c r="E219" s="37"/>
      <c r="F219" s="37"/>
      <c r="G219" s="36" t="s">
        <v>3804</v>
      </c>
      <c r="H219" s="36" t="s">
        <v>3252</v>
      </c>
      <c r="I219" s="36" t="s">
        <v>2927</v>
      </c>
      <c r="J219" s="38">
        <v>45131</v>
      </c>
      <c r="K219" s="178"/>
      <c r="L219" s="165"/>
    </row>
    <row r="220" spans="1:30" ht="15.75" customHeight="1">
      <c r="A220" s="18">
        <v>217</v>
      </c>
      <c r="B220" s="36" t="s">
        <v>10964</v>
      </c>
      <c r="C220" s="180" t="s">
        <v>4150</v>
      </c>
      <c r="D220" s="36">
        <v>5621887302</v>
      </c>
      <c r="E220" s="37"/>
      <c r="F220" s="37"/>
      <c r="G220" s="36" t="s">
        <v>4152</v>
      </c>
      <c r="H220" s="36" t="s">
        <v>3502</v>
      </c>
      <c r="I220" s="36" t="s">
        <v>2928</v>
      </c>
      <c r="J220" s="38">
        <v>45135</v>
      </c>
      <c r="K220" s="178"/>
      <c r="L220" s="165"/>
    </row>
    <row r="221" spans="1:30" ht="15.75" customHeight="1">
      <c r="A221" s="18">
        <v>218</v>
      </c>
      <c r="B221" s="36" t="s">
        <v>10964</v>
      </c>
      <c r="C221" s="180" t="s">
        <v>3805</v>
      </c>
      <c r="D221" s="36">
        <v>5623080403</v>
      </c>
      <c r="E221" s="37"/>
      <c r="F221" s="37"/>
      <c r="G221" s="36" t="s">
        <v>3807</v>
      </c>
      <c r="H221" s="36" t="s">
        <v>3252</v>
      </c>
      <c r="I221" s="36" t="s">
        <v>2929</v>
      </c>
      <c r="J221" s="38">
        <v>45131</v>
      </c>
      <c r="K221" s="178"/>
      <c r="L221" s="165"/>
    </row>
    <row r="222" spans="1:30" ht="15.75" customHeight="1">
      <c r="A222" s="18">
        <v>219</v>
      </c>
      <c r="B222" s="36" t="s">
        <v>10964</v>
      </c>
      <c r="C222" s="180" t="s">
        <v>3808</v>
      </c>
      <c r="D222" s="36">
        <v>5623083401</v>
      </c>
      <c r="E222" s="37"/>
      <c r="F222" s="37"/>
      <c r="G222" s="36" t="s">
        <v>3810</v>
      </c>
      <c r="H222" s="36" t="s">
        <v>3252</v>
      </c>
      <c r="I222" s="36" t="s">
        <v>2930</v>
      </c>
      <c r="J222" s="38">
        <v>45131</v>
      </c>
      <c r="K222" s="178"/>
      <c r="L222" s="165"/>
    </row>
    <row r="223" spans="1:30" ht="15.75" customHeight="1">
      <c r="A223" s="18">
        <v>220</v>
      </c>
      <c r="B223" s="36" t="s">
        <v>10964</v>
      </c>
      <c r="C223" s="180" t="s">
        <v>3811</v>
      </c>
      <c r="D223" s="36">
        <v>5623085201</v>
      </c>
      <c r="E223" s="37"/>
      <c r="F223" s="37"/>
      <c r="G223" s="36" t="s">
        <v>3813</v>
      </c>
      <c r="H223" s="36" t="s">
        <v>3252</v>
      </c>
      <c r="I223" s="36" t="s">
        <v>2931</v>
      </c>
      <c r="J223" s="38">
        <v>45131</v>
      </c>
      <c r="K223" s="178"/>
      <c r="L223" s="200"/>
    </row>
    <row r="224" spans="1:30" ht="15.75" customHeight="1">
      <c r="A224" s="18">
        <v>221</v>
      </c>
      <c r="B224" s="36" t="s">
        <v>10964</v>
      </c>
      <c r="C224" s="180" t="s">
        <v>4768</v>
      </c>
      <c r="D224" s="36">
        <v>5621886901</v>
      </c>
      <c r="E224" s="37"/>
      <c r="F224" s="37"/>
      <c r="G224" s="36" t="s">
        <v>4770</v>
      </c>
      <c r="H224" s="36" t="s">
        <v>3502</v>
      </c>
      <c r="I224" s="36" t="s">
        <v>2932</v>
      </c>
      <c r="J224" s="38">
        <v>45141</v>
      </c>
      <c r="K224" s="178"/>
      <c r="L224" s="198"/>
    </row>
    <row r="225" spans="1:30" ht="15.75" customHeight="1">
      <c r="A225" s="18">
        <v>222</v>
      </c>
      <c r="B225" s="36" t="s">
        <v>10964</v>
      </c>
      <c r="C225" s="180" t="s">
        <v>4774</v>
      </c>
      <c r="D225" s="36">
        <v>5621885601</v>
      </c>
      <c r="E225" s="37"/>
      <c r="F225" s="37"/>
      <c r="G225" s="36" t="s">
        <v>4776</v>
      </c>
      <c r="H225" s="36" t="s">
        <v>3502</v>
      </c>
      <c r="I225" s="36" t="s">
        <v>2933</v>
      </c>
      <c r="J225" s="38">
        <v>45141</v>
      </c>
      <c r="K225" s="178"/>
      <c r="L225" s="202"/>
    </row>
    <row r="226" spans="1:30" ht="15.75" customHeight="1">
      <c r="A226" s="18">
        <v>223</v>
      </c>
      <c r="B226" s="36" t="s">
        <v>10964</v>
      </c>
      <c r="C226" s="180" t="s">
        <v>3719</v>
      </c>
      <c r="D226" s="36">
        <v>5623086305</v>
      </c>
      <c r="E226" s="37"/>
      <c r="F226" s="37"/>
      <c r="G226" s="36" t="s">
        <v>3721</v>
      </c>
      <c r="H226" s="36" t="s">
        <v>3252</v>
      </c>
      <c r="I226" s="36" t="s">
        <v>2934</v>
      </c>
      <c r="J226" s="38">
        <v>45129</v>
      </c>
      <c r="K226" s="178"/>
      <c r="L226" s="185"/>
      <c r="M226" s="185"/>
    </row>
    <row r="227" spans="1:30" ht="15.75" customHeight="1">
      <c r="A227" s="18">
        <v>224</v>
      </c>
      <c r="B227" s="36" t="s">
        <v>10964</v>
      </c>
      <c r="C227" s="180" t="s">
        <v>3722</v>
      </c>
      <c r="D227" s="36">
        <v>5623082201</v>
      </c>
      <c r="E227" s="37"/>
      <c r="F227" s="37"/>
      <c r="G227" s="36" t="s">
        <v>3724</v>
      </c>
      <c r="H227" s="36" t="s">
        <v>3252</v>
      </c>
      <c r="I227" s="36" t="s">
        <v>2935</v>
      </c>
      <c r="J227" s="38">
        <v>45129</v>
      </c>
      <c r="K227" s="178"/>
      <c r="L227" s="185"/>
      <c r="M227" s="185"/>
    </row>
    <row r="228" spans="1:30" ht="15.75" customHeight="1">
      <c r="A228" s="18">
        <v>225</v>
      </c>
      <c r="B228" s="36" t="s">
        <v>10964</v>
      </c>
      <c r="C228" s="180" t="s">
        <v>3725</v>
      </c>
      <c r="D228" s="36">
        <v>5623082202</v>
      </c>
      <c r="E228" s="37"/>
      <c r="F228" s="37"/>
      <c r="G228" s="36" t="s">
        <v>3727</v>
      </c>
      <c r="H228" s="36" t="s">
        <v>3252</v>
      </c>
      <c r="I228" s="36" t="s">
        <v>2936</v>
      </c>
      <c r="J228" s="38">
        <v>45129</v>
      </c>
      <c r="K228" s="178"/>
      <c r="L228" s="165"/>
    </row>
    <row r="229" spans="1:30" ht="15.75" customHeight="1">
      <c r="A229" s="18">
        <v>226</v>
      </c>
      <c r="B229" s="36" t="s">
        <v>10964</v>
      </c>
      <c r="C229" s="180" t="s">
        <v>3728</v>
      </c>
      <c r="D229" s="36">
        <v>5623086301</v>
      </c>
      <c r="E229" s="37"/>
      <c r="F229" s="37"/>
      <c r="G229" s="36" t="s">
        <v>3730</v>
      </c>
      <c r="H229" s="36" t="s">
        <v>3252</v>
      </c>
      <c r="I229" s="36" t="s">
        <v>2937</v>
      </c>
      <c r="J229" s="38">
        <v>45129</v>
      </c>
      <c r="K229" s="178"/>
      <c r="L229" s="196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</row>
    <row r="230" spans="1:30" ht="15.75" customHeight="1">
      <c r="A230" s="18">
        <v>227</v>
      </c>
      <c r="B230" s="36" t="s">
        <v>10964</v>
      </c>
      <c r="C230" s="180" t="s">
        <v>3731</v>
      </c>
      <c r="D230" s="36">
        <v>5623086305</v>
      </c>
      <c r="E230" s="37"/>
      <c r="F230" s="37"/>
      <c r="G230" s="36" t="s">
        <v>3732</v>
      </c>
      <c r="H230" s="36" t="s">
        <v>3252</v>
      </c>
      <c r="I230" s="36" t="s">
        <v>2938</v>
      </c>
      <c r="J230" s="38">
        <v>45129</v>
      </c>
      <c r="K230" s="178"/>
      <c r="L230" s="196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</row>
    <row r="231" spans="1:30" ht="15.75" customHeight="1">
      <c r="A231" s="18">
        <v>228</v>
      </c>
      <c r="B231" s="36" t="s">
        <v>10964</v>
      </c>
      <c r="C231" s="180" t="s">
        <v>3733</v>
      </c>
      <c r="D231" s="36">
        <v>5623086304</v>
      </c>
      <c r="E231" s="37"/>
      <c r="F231" s="37"/>
      <c r="G231" s="36" t="s">
        <v>3735</v>
      </c>
      <c r="H231" s="36" t="s">
        <v>3252</v>
      </c>
      <c r="I231" s="36" t="s">
        <v>2939</v>
      </c>
      <c r="J231" s="38">
        <v>45129</v>
      </c>
      <c r="K231" s="178"/>
      <c r="L231" s="196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</row>
    <row r="232" spans="1:30" ht="15.75" customHeight="1">
      <c r="A232" s="18">
        <v>229</v>
      </c>
      <c r="B232" s="36" t="s">
        <v>10964</v>
      </c>
      <c r="C232" s="180" t="s">
        <v>3736</v>
      </c>
      <c r="D232" s="36">
        <v>5623086300</v>
      </c>
      <c r="E232" s="37"/>
      <c r="F232" s="37"/>
      <c r="G232" s="36" t="s">
        <v>3738</v>
      </c>
      <c r="H232" s="36" t="s">
        <v>3252</v>
      </c>
      <c r="I232" s="36" t="s">
        <v>2940</v>
      </c>
      <c r="J232" s="38">
        <v>45129</v>
      </c>
      <c r="K232" s="178"/>
      <c r="L232" s="165"/>
    </row>
    <row r="233" spans="1:30" ht="15.75" customHeight="1">
      <c r="A233" s="18">
        <v>230</v>
      </c>
      <c r="B233" s="36" t="s">
        <v>10964</v>
      </c>
      <c r="C233" s="180" t="s">
        <v>3743</v>
      </c>
      <c r="D233" s="36">
        <v>5621483500</v>
      </c>
      <c r="E233" s="37"/>
      <c r="F233" s="37"/>
      <c r="G233" s="36" t="s">
        <v>3745</v>
      </c>
      <c r="H233" s="36" t="s">
        <v>3506</v>
      </c>
      <c r="I233" s="36" t="s">
        <v>2941</v>
      </c>
      <c r="J233" s="38">
        <v>45130</v>
      </c>
      <c r="K233" s="178"/>
      <c r="L233" s="165"/>
    </row>
    <row r="234" spans="1:30" ht="15.75" customHeight="1">
      <c r="A234" s="18">
        <v>231</v>
      </c>
      <c r="B234" s="36" t="s">
        <v>10964</v>
      </c>
      <c r="C234" s="180" t="s">
        <v>4262</v>
      </c>
      <c r="D234" s="36">
        <v>5623087902</v>
      </c>
      <c r="E234" s="37"/>
      <c r="F234" s="37"/>
      <c r="G234" s="36" t="s">
        <v>4264</v>
      </c>
      <c r="H234" s="36" t="s">
        <v>3252</v>
      </c>
      <c r="I234" s="36" t="s">
        <v>2942</v>
      </c>
      <c r="J234" s="38">
        <v>45136</v>
      </c>
      <c r="K234" s="178"/>
      <c r="L234" s="165"/>
    </row>
    <row r="235" spans="1:30" ht="15.75" customHeight="1">
      <c r="A235" s="18">
        <v>232</v>
      </c>
      <c r="B235" s="36" t="s">
        <v>10964</v>
      </c>
      <c r="C235" s="180" t="s">
        <v>4416</v>
      </c>
      <c r="D235" s="36">
        <v>5625481101</v>
      </c>
      <c r="E235" s="37"/>
      <c r="F235" s="37"/>
      <c r="G235" s="36" t="s">
        <v>4418</v>
      </c>
      <c r="H235" s="36" t="s">
        <v>3502</v>
      </c>
      <c r="I235" s="36" t="s">
        <v>2943</v>
      </c>
      <c r="J235" s="38">
        <v>45138</v>
      </c>
      <c r="K235" s="178"/>
      <c r="L235" s="165"/>
    </row>
    <row r="236" spans="1:30" ht="15.75" customHeight="1">
      <c r="A236" s="18">
        <v>233</v>
      </c>
      <c r="B236" s="36" t="s">
        <v>10964</v>
      </c>
      <c r="C236" s="180" t="s">
        <v>3909</v>
      </c>
      <c r="D236" s="36">
        <v>5623855121</v>
      </c>
      <c r="E236" s="37"/>
      <c r="F236" s="37"/>
      <c r="G236" s="36" t="s">
        <v>3911</v>
      </c>
      <c r="H236" s="36" t="s">
        <v>3506</v>
      </c>
      <c r="I236" s="36" t="s">
        <v>2944</v>
      </c>
      <c r="J236" s="38">
        <v>45132</v>
      </c>
      <c r="K236" s="178"/>
      <c r="L236" s="165"/>
    </row>
    <row r="237" spans="1:30" ht="15.75" customHeight="1">
      <c r="A237" s="18">
        <v>234</v>
      </c>
      <c r="B237" s="36" t="s">
        <v>10964</v>
      </c>
      <c r="C237" s="180" t="s">
        <v>3430</v>
      </c>
      <c r="D237" s="36">
        <v>5623086001</v>
      </c>
      <c r="E237" s="37"/>
      <c r="F237" s="37"/>
      <c r="G237" s="36" t="s">
        <v>3432</v>
      </c>
      <c r="H237" s="36" t="s">
        <v>3252</v>
      </c>
      <c r="I237" s="36" t="s">
        <v>2962</v>
      </c>
      <c r="J237" s="38">
        <v>45125</v>
      </c>
      <c r="K237" s="178"/>
      <c r="L237" s="165"/>
    </row>
    <row r="238" spans="1:30" ht="15.75" customHeight="1">
      <c r="A238" s="18">
        <v>235</v>
      </c>
      <c r="B238" s="36" t="s">
        <v>3118</v>
      </c>
      <c r="C238" s="180" t="s">
        <v>3119</v>
      </c>
      <c r="D238" s="36">
        <v>3221286801</v>
      </c>
      <c r="E238" s="37"/>
      <c r="F238" s="37"/>
      <c r="G238" s="36" t="s">
        <v>3121</v>
      </c>
      <c r="H238" s="36" t="s">
        <v>3122</v>
      </c>
      <c r="I238" s="36" t="s">
        <v>2865</v>
      </c>
      <c r="J238" s="38">
        <v>45107</v>
      </c>
      <c r="K238" s="178"/>
      <c r="L238" s="198"/>
    </row>
    <row r="239" spans="1:30" ht="15.75" customHeight="1">
      <c r="A239" s="18">
        <v>236</v>
      </c>
      <c r="B239" s="36" t="s">
        <v>3464</v>
      </c>
      <c r="C239" s="180" t="s">
        <v>3465</v>
      </c>
      <c r="D239" s="36">
        <v>3210946200</v>
      </c>
      <c r="E239" s="37"/>
      <c r="F239" s="37"/>
      <c r="G239" s="36" t="s">
        <v>3467</v>
      </c>
      <c r="H239" s="36" t="s">
        <v>2473</v>
      </c>
      <c r="I239" s="36" t="s">
        <v>2861</v>
      </c>
      <c r="J239" s="38">
        <v>45125</v>
      </c>
      <c r="K239" s="178"/>
      <c r="L239" s="200"/>
    </row>
    <row r="240" spans="1:30" ht="15.75" customHeight="1">
      <c r="A240" s="18">
        <v>237</v>
      </c>
      <c r="B240" s="36" t="s">
        <v>4906</v>
      </c>
      <c r="C240" s="180" t="s">
        <v>4907</v>
      </c>
      <c r="D240" s="36">
        <v>5321882001</v>
      </c>
      <c r="E240" s="37"/>
      <c r="F240" s="37"/>
      <c r="G240" s="36" t="s">
        <v>4425</v>
      </c>
      <c r="H240" s="36" t="s">
        <v>4909</v>
      </c>
      <c r="I240" s="36" t="s">
        <v>2922</v>
      </c>
      <c r="J240" s="38">
        <v>45142</v>
      </c>
      <c r="K240" s="178"/>
      <c r="L240" s="198"/>
    </row>
    <row r="241" spans="1:30" ht="15.75" customHeight="1">
      <c r="A241" s="18">
        <v>238</v>
      </c>
      <c r="B241" s="36" t="s">
        <v>3259</v>
      </c>
      <c r="C241" s="180" t="s">
        <v>3260</v>
      </c>
      <c r="D241" s="36">
        <v>5323087202</v>
      </c>
      <c r="E241" s="37"/>
      <c r="F241" s="37"/>
      <c r="G241" s="36" t="s">
        <v>3262</v>
      </c>
      <c r="H241" s="36" t="s">
        <v>3263</v>
      </c>
      <c r="I241" s="36" t="s">
        <v>2918</v>
      </c>
      <c r="J241" s="38">
        <v>45120</v>
      </c>
      <c r="K241" s="178"/>
      <c r="L241" s="165"/>
    </row>
    <row r="242" spans="1:30" ht="15.75" customHeight="1">
      <c r="A242" s="18">
        <v>239</v>
      </c>
      <c r="B242" s="36" t="s">
        <v>4422</v>
      </c>
      <c r="C242" s="180" t="s">
        <v>4423</v>
      </c>
      <c r="D242" s="36">
        <v>5321884604</v>
      </c>
      <c r="E242" s="37"/>
      <c r="F242" s="37"/>
      <c r="G242" s="36" t="s">
        <v>4425</v>
      </c>
      <c r="H242" s="36" t="s">
        <v>4426</v>
      </c>
      <c r="I242" s="36" t="s">
        <v>2921</v>
      </c>
      <c r="J242" s="38">
        <v>45138</v>
      </c>
      <c r="K242" s="178"/>
      <c r="L242" s="165"/>
    </row>
    <row r="243" spans="1:30" ht="15.75" customHeight="1">
      <c r="A243" s="18">
        <v>240</v>
      </c>
      <c r="B243" s="36" t="s">
        <v>4168</v>
      </c>
      <c r="C243" s="180" t="s">
        <v>4169</v>
      </c>
      <c r="D243" s="36">
        <v>5321884605</v>
      </c>
      <c r="E243" s="37"/>
      <c r="F243" s="37"/>
      <c r="G243" s="36" t="s">
        <v>4171</v>
      </c>
      <c r="H243" s="36" t="s">
        <v>3263</v>
      </c>
      <c r="I243" s="36" t="s">
        <v>2919</v>
      </c>
      <c r="J243" s="38">
        <v>45135</v>
      </c>
      <c r="K243" s="178"/>
      <c r="L243" s="165"/>
    </row>
    <row r="244" spans="1:30" ht="15.75" customHeight="1">
      <c r="A244" s="18">
        <v>241</v>
      </c>
      <c r="B244" s="36" t="s">
        <v>10965</v>
      </c>
      <c r="C244" s="180" t="s">
        <v>4059</v>
      </c>
      <c r="D244" s="36">
        <v>5924187900</v>
      </c>
      <c r="E244" s="37"/>
      <c r="F244" s="37"/>
      <c r="G244" s="36" t="s">
        <v>3995</v>
      </c>
      <c r="H244" s="36" t="s">
        <v>3996</v>
      </c>
      <c r="I244" s="36" t="s">
        <v>2987</v>
      </c>
      <c r="J244" s="38">
        <v>45134</v>
      </c>
      <c r="K244" s="178"/>
      <c r="L244" s="165"/>
    </row>
    <row r="245" spans="1:30" ht="15.75" customHeight="1">
      <c r="A245" s="18">
        <v>242</v>
      </c>
      <c r="B245" s="36" t="s">
        <v>10965</v>
      </c>
      <c r="C245" s="180" t="s">
        <v>4048</v>
      </c>
      <c r="D245" s="36">
        <v>5924187300</v>
      </c>
      <c r="E245" s="37"/>
      <c r="F245" s="37"/>
      <c r="G245" s="36" t="s">
        <v>3995</v>
      </c>
      <c r="H245" s="36" t="s">
        <v>3996</v>
      </c>
      <c r="I245" s="36" t="s">
        <v>2989</v>
      </c>
      <c r="J245" s="38">
        <v>45134</v>
      </c>
      <c r="K245" s="178"/>
      <c r="L245" s="165"/>
    </row>
    <row r="246" spans="1:30" ht="15.75" customHeight="1">
      <c r="A246" s="18">
        <v>243</v>
      </c>
      <c r="B246" s="36" t="s">
        <v>10965</v>
      </c>
      <c r="C246" s="180" t="s">
        <v>4062</v>
      </c>
      <c r="D246" s="36">
        <v>5924184700</v>
      </c>
      <c r="E246" s="37"/>
      <c r="F246" s="37"/>
      <c r="G246" s="36" t="s">
        <v>3995</v>
      </c>
      <c r="H246" s="36" t="s">
        <v>3996</v>
      </c>
      <c r="I246" s="36" t="s">
        <v>2983</v>
      </c>
      <c r="J246" s="38">
        <v>45134</v>
      </c>
      <c r="K246" s="178"/>
      <c r="L246" s="196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</row>
    <row r="247" spans="1:30" ht="15.75" customHeight="1">
      <c r="A247" s="18">
        <v>244</v>
      </c>
      <c r="B247" s="36" t="s">
        <v>10965</v>
      </c>
      <c r="C247" s="180" t="s">
        <v>4180</v>
      </c>
      <c r="D247" s="36">
        <v>5924187301</v>
      </c>
      <c r="E247" s="37"/>
      <c r="F247" s="37"/>
      <c r="G247" s="36" t="s">
        <v>4182</v>
      </c>
      <c r="H247" s="36" t="s">
        <v>3996</v>
      </c>
      <c r="I247" s="36" t="s">
        <v>2985</v>
      </c>
      <c r="J247" s="38">
        <v>45135</v>
      </c>
      <c r="K247" s="178"/>
      <c r="L247" s="196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</row>
    <row r="248" spans="1:30" ht="15.75" customHeight="1">
      <c r="A248" s="18">
        <v>245</v>
      </c>
      <c r="B248" s="36" t="s">
        <v>2579</v>
      </c>
      <c r="C248" s="180" t="s">
        <v>4427</v>
      </c>
      <c r="D248" s="36">
        <v>6821210102</v>
      </c>
      <c r="E248" s="37"/>
      <c r="F248" s="37"/>
      <c r="G248" s="36" t="s">
        <v>2413</v>
      </c>
      <c r="H248" s="36" t="s">
        <v>2710</v>
      </c>
      <c r="I248" s="36" t="s">
        <v>2999</v>
      </c>
      <c r="J248" s="38">
        <v>45138</v>
      </c>
      <c r="K248" s="178"/>
      <c r="L248" s="196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</row>
    <row r="249" spans="1:30" ht="15.75" customHeight="1">
      <c r="A249" s="18">
        <v>246</v>
      </c>
      <c r="B249" s="36" t="s">
        <v>10969</v>
      </c>
      <c r="C249" s="180" t="s">
        <v>3345</v>
      </c>
      <c r="D249" s="36">
        <v>6825288600</v>
      </c>
      <c r="E249" s="37"/>
      <c r="F249" s="37"/>
      <c r="G249" s="36" t="s">
        <v>3199</v>
      </c>
      <c r="H249" s="36" t="s">
        <v>3200</v>
      </c>
      <c r="I249" s="36" t="s">
        <v>3007</v>
      </c>
      <c r="J249" s="38">
        <v>45121</v>
      </c>
      <c r="K249" s="178"/>
      <c r="L249" s="165"/>
    </row>
    <row r="250" spans="1:30" ht="15.75" customHeight="1">
      <c r="A250" s="18">
        <v>247</v>
      </c>
      <c r="B250" s="36" t="s">
        <v>10969</v>
      </c>
      <c r="C250" s="180" t="s">
        <v>3347</v>
      </c>
      <c r="D250" s="36">
        <v>6822481000</v>
      </c>
      <c r="E250" s="37"/>
      <c r="F250" s="37"/>
      <c r="G250" s="36" t="s">
        <v>3199</v>
      </c>
      <c r="H250" s="36" t="s">
        <v>3200</v>
      </c>
      <c r="I250" s="36" t="s">
        <v>3008</v>
      </c>
      <c r="J250" s="38">
        <v>45121</v>
      </c>
      <c r="K250" s="178"/>
      <c r="L250" s="200"/>
    </row>
    <row r="251" spans="1:30" ht="15.75" customHeight="1">
      <c r="A251" s="18">
        <v>248</v>
      </c>
      <c r="B251" s="36" t="s">
        <v>10969</v>
      </c>
      <c r="C251" s="180" t="s">
        <v>3348</v>
      </c>
      <c r="D251" s="36">
        <v>6822485400</v>
      </c>
      <c r="E251" s="37"/>
      <c r="F251" s="37"/>
      <c r="G251" s="36" t="s">
        <v>3199</v>
      </c>
      <c r="H251" s="36" t="s">
        <v>3200</v>
      </c>
      <c r="I251" s="36" t="s">
        <v>3010</v>
      </c>
      <c r="J251" s="38">
        <v>45121</v>
      </c>
      <c r="K251" s="178"/>
      <c r="L251" s="200"/>
    </row>
    <row r="252" spans="1:30" ht="15.75" customHeight="1">
      <c r="A252" s="18">
        <v>249</v>
      </c>
      <c r="B252" s="36" t="s">
        <v>10969</v>
      </c>
      <c r="C252" s="180" t="s">
        <v>3349</v>
      </c>
      <c r="D252" s="36">
        <v>6822481800</v>
      </c>
      <c r="E252" s="37"/>
      <c r="F252" s="37"/>
      <c r="G252" s="36" t="s">
        <v>3199</v>
      </c>
      <c r="H252" s="36" t="s">
        <v>3200</v>
      </c>
      <c r="I252" s="36" t="s">
        <v>3011</v>
      </c>
      <c r="J252" s="38">
        <v>45121</v>
      </c>
      <c r="K252" s="178"/>
      <c r="L252" s="200"/>
    </row>
    <row r="253" spans="1:30" ht="15.75" customHeight="1">
      <c r="A253" s="18">
        <v>250</v>
      </c>
      <c r="B253" s="36" t="s">
        <v>10969</v>
      </c>
      <c r="C253" s="180" t="s">
        <v>3208</v>
      </c>
      <c r="D253" s="36">
        <v>6822481800</v>
      </c>
      <c r="E253" s="37"/>
      <c r="F253" s="37"/>
      <c r="G253" s="36" t="s">
        <v>3199</v>
      </c>
      <c r="H253" s="36" t="s">
        <v>3200</v>
      </c>
      <c r="I253" s="36" t="s">
        <v>3014</v>
      </c>
      <c r="J253" s="38">
        <v>45117</v>
      </c>
      <c r="K253" s="178"/>
      <c r="L253" s="198"/>
    </row>
    <row r="254" spans="1:30" ht="15.75" customHeight="1">
      <c r="A254" s="18">
        <v>251</v>
      </c>
      <c r="B254" s="36" t="s">
        <v>10969</v>
      </c>
      <c r="C254" s="180" t="s">
        <v>3383</v>
      </c>
      <c r="D254" s="36">
        <v>6824755300</v>
      </c>
      <c r="E254" s="37"/>
      <c r="F254" s="37"/>
      <c r="G254" s="36" t="s">
        <v>3333</v>
      </c>
      <c r="H254" s="36" t="s">
        <v>3334</v>
      </c>
      <c r="I254" s="36" t="s">
        <v>3015</v>
      </c>
      <c r="J254" s="38">
        <v>45124</v>
      </c>
      <c r="K254" s="178"/>
      <c r="L254" s="165"/>
    </row>
    <row r="255" spans="1:30" ht="15.75" customHeight="1">
      <c r="A255" s="18">
        <v>252</v>
      </c>
      <c r="B255" s="36" t="s">
        <v>10969</v>
      </c>
      <c r="C255" s="180" t="s">
        <v>3219</v>
      </c>
      <c r="D255" s="36">
        <v>6822481800</v>
      </c>
      <c r="E255" s="37"/>
      <c r="F255" s="37"/>
      <c r="G255" s="36" t="s">
        <v>3199</v>
      </c>
      <c r="H255" s="36" t="s">
        <v>3200</v>
      </c>
      <c r="I255" s="36" t="s">
        <v>3016</v>
      </c>
      <c r="J255" s="38">
        <v>45118</v>
      </c>
      <c r="K255" s="178"/>
      <c r="L255" s="165"/>
    </row>
    <row r="256" spans="1:30" ht="15.75" customHeight="1">
      <c r="A256" s="18">
        <v>253</v>
      </c>
      <c r="B256" s="36" t="s">
        <v>10969</v>
      </c>
      <c r="C256" s="180" t="s">
        <v>3220</v>
      </c>
      <c r="D256" s="36">
        <v>6822480100</v>
      </c>
      <c r="E256" s="37"/>
      <c r="F256" s="37"/>
      <c r="G256" s="36" t="s">
        <v>3199</v>
      </c>
      <c r="H256" s="36" t="s">
        <v>3200</v>
      </c>
      <c r="I256" s="36" t="s">
        <v>3017</v>
      </c>
      <c r="J256" s="38">
        <v>45118</v>
      </c>
      <c r="K256" s="178"/>
      <c r="L256" s="165"/>
    </row>
    <row r="257" spans="1:12" ht="15.75" customHeight="1">
      <c r="A257" s="18">
        <v>254</v>
      </c>
      <c r="B257" s="36" t="s">
        <v>10969</v>
      </c>
      <c r="C257" s="180" t="s">
        <v>3387</v>
      </c>
      <c r="D257" s="36">
        <v>6824786000</v>
      </c>
      <c r="E257" s="37"/>
      <c r="F257" s="37"/>
      <c r="G257" s="36" t="s">
        <v>3333</v>
      </c>
      <c r="H257" s="36" t="s">
        <v>3334</v>
      </c>
      <c r="I257" s="36" t="s">
        <v>3018</v>
      </c>
      <c r="J257" s="38">
        <v>45124</v>
      </c>
      <c r="K257" s="178"/>
      <c r="L257" s="165"/>
    </row>
    <row r="258" spans="1:12" ht="15.75" customHeight="1">
      <c r="A258" s="18">
        <v>255</v>
      </c>
      <c r="B258" s="36" t="s">
        <v>10969</v>
      </c>
      <c r="C258" s="180" t="s">
        <v>3390</v>
      </c>
      <c r="D258" s="36">
        <v>6823984700</v>
      </c>
      <c r="E258" s="37"/>
      <c r="F258" s="37"/>
      <c r="G258" s="36" t="s">
        <v>2542</v>
      </c>
      <c r="H258" s="36" t="s">
        <v>3392</v>
      </c>
      <c r="I258" s="36" t="s">
        <v>3019</v>
      </c>
      <c r="J258" s="38">
        <v>45124</v>
      </c>
      <c r="K258" s="178"/>
      <c r="L258" s="165"/>
    </row>
    <row r="259" spans="1:12" ht="15.75" customHeight="1">
      <c r="A259" s="18">
        <v>256</v>
      </c>
      <c r="B259" s="36" t="s">
        <v>10969</v>
      </c>
      <c r="C259" s="180" t="s">
        <v>3536</v>
      </c>
      <c r="D259" s="36">
        <v>6825081500</v>
      </c>
      <c r="E259" s="37"/>
      <c r="F259" s="37"/>
      <c r="G259" s="36" t="s">
        <v>3534</v>
      </c>
      <c r="H259" s="36" t="s">
        <v>3334</v>
      </c>
      <c r="I259" s="36" t="s">
        <v>3020</v>
      </c>
      <c r="J259" s="38">
        <v>45126</v>
      </c>
      <c r="K259" s="178"/>
      <c r="L259" s="165"/>
    </row>
    <row r="260" spans="1:12" ht="15.75" customHeight="1">
      <c r="A260" s="18">
        <v>257</v>
      </c>
      <c r="B260" s="36" t="s">
        <v>10969</v>
      </c>
      <c r="C260" s="180" t="s">
        <v>3537</v>
      </c>
      <c r="D260" s="36">
        <v>6825081500</v>
      </c>
      <c r="E260" s="37"/>
      <c r="F260" s="37"/>
      <c r="G260" s="36" t="s">
        <v>3534</v>
      </c>
      <c r="H260" s="36" t="s">
        <v>3334</v>
      </c>
      <c r="I260" s="36" t="s">
        <v>3021</v>
      </c>
      <c r="J260" s="38">
        <v>45126</v>
      </c>
      <c r="K260" s="178"/>
      <c r="L260" s="165"/>
    </row>
    <row r="261" spans="1:12" ht="15.75" customHeight="1">
      <c r="A261" s="18">
        <v>258</v>
      </c>
      <c r="B261" s="36" t="s">
        <v>10969</v>
      </c>
      <c r="C261" s="180" t="s">
        <v>3344</v>
      </c>
      <c r="D261" s="36">
        <v>6822481800</v>
      </c>
      <c r="E261" s="37"/>
      <c r="F261" s="37"/>
      <c r="G261" s="36" t="s">
        <v>3199</v>
      </c>
      <c r="H261" s="36" t="s">
        <v>3200</v>
      </c>
      <c r="I261" s="36" t="s">
        <v>3013</v>
      </c>
      <c r="J261" s="38">
        <v>45121</v>
      </c>
      <c r="K261" s="178"/>
      <c r="L261" s="165"/>
    </row>
    <row r="262" spans="1:12" ht="15.75" customHeight="1">
      <c r="A262" s="18">
        <v>259</v>
      </c>
      <c r="B262" s="36" t="s">
        <v>10969</v>
      </c>
      <c r="C262" s="180" t="s">
        <v>3342</v>
      </c>
      <c r="D262" s="36">
        <v>6822481000</v>
      </c>
      <c r="E262" s="37"/>
      <c r="F262" s="37"/>
      <c r="G262" s="36" t="s">
        <v>3199</v>
      </c>
      <c r="H262" s="36" t="s">
        <v>3200</v>
      </c>
      <c r="I262" s="36" t="s">
        <v>3009</v>
      </c>
      <c r="J262" s="38">
        <v>45121</v>
      </c>
      <c r="K262" s="178"/>
      <c r="L262" s="198"/>
    </row>
    <row r="263" spans="1:12" ht="15.75" customHeight="1">
      <c r="A263" s="18">
        <v>260</v>
      </c>
      <c r="B263" s="36" t="s">
        <v>10969</v>
      </c>
      <c r="C263" s="180" t="s">
        <v>3341</v>
      </c>
      <c r="D263" s="36">
        <v>6822480100</v>
      </c>
      <c r="E263" s="37"/>
      <c r="F263" s="37"/>
      <c r="G263" s="36" t="s">
        <v>3199</v>
      </c>
      <c r="H263" s="36" t="s">
        <v>3200</v>
      </c>
      <c r="I263" s="36" t="s">
        <v>3012</v>
      </c>
      <c r="J263" s="38">
        <v>45121</v>
      </c>
      <c r="K263" s="178"/>
      <c r="L263" s="200"/>
    </row>
    <row r="264" spans="1:12" ht="15.75" customHeight="1">
      <c r="A264" s="18">
        <v>261</v>
      </c>
      <c r="B264" s="36" t="s">
        <v>10969</v>
      </c>
      <c r="C264" s="180" t="s">
        <v>3340</v>
      </c>
      <c r="D264" s="36">
        <v>6822480400</v>
      </c>
      <c r="E264" s="37"/>
      <c r="F264" s="37"/>
      <c r="G264" s="36" t="s">
        <v>3199</v>
      </c>
      <c r="H264" s="36" t="s">
        <v>3200</v>
      </c>
      <c r="I264" s="36" t="s">
        <v>3006</v>
      </c>
      <c r="J264" s="38">
        <v>45121</v>
      </c>
      <c r="K264" s="178"/>
      <c r="L264" s="165"/>
    </row>
    <row r="265" spans="1:12" ht="15.75" customHeight="1">
      <c r="A265" s="18">
        <v>262</v>
      </c>
      <c r="B265" s="36" t="s">
        <v>10969</v>
      </c>
      <c r="C265" s="180" t="s">
        <v>3330</v>
      </c>
      <c r="D265" s="36">
        <v>6822480400</v>
      </c>
      <c r="E265" s="37"/>
      <c r="F265" s="37"/>
      <c r="G265" s="36" t="s">
        <v>3199</v>
      </c>
      <c r="H265" s="36" t="s">
        <v>3200</v>
      </c>
      <c r="I265" s="36" t="s">
        <v>3004</v>
      </c>
      <c r="J265" s="38">
        <v>45121</v>
      </c>
      <c r="K265" s="178"/>
      <c r="L265" s="165"/>
    </row>
    <row r="266" spans="1:12" ht="15.75" customHeight="1">
      <c r="A266" s="18">
        <v>263</v>
      </c>
      <c r="B266" s="36" t="s">
        <v>10969</v>
      </c>
      <c r="C266" s="180" t="s">
        <v>3339</v>
      </c>
      <c r="D266" s="36">
        <v>6822483100</v>
      </c>
      <c r="E266" s="37"/>
      <c r="F266" s="37"/>
      <c r="G266" s="36" t="s">
        <v>3199</v>
      </c>
      <c r="H266" s="36" t="s">
        <v>3200</v>
      </c>
      <c r="I266" s="36" t="s">
        <v>3005</v>
      </c>
      <c r="J266" s="38">
        <v>45121</v>
      </c>
      <c r="K266" s="178"/>
      <c r="L266" s="165"/>
    </row>
    <row r="267" spans="1:12" ht="15.75" customHeight="1">
      <c r="A267" s="18">
        <v>264</v>
      </c>
      <c r="B267" s="36" t="s">
        <v>10969</v>
      </c>
      <c r="C267" s="180" t="s">
        <v>3826</v>
      </c>
      <c r="D267" s="36">
        <v>6822481000</v>
      </c>
      <c r="E267" s="37"/>
      <c r="F267" s="37"/>
      <c r="G267" s="36" t="s">
        <v>3199</v>
      </c>
      <c r="H267" s="36" t="s">
        <v>3200</v>
      </c>
      <c r="I267" s="36" t="s">
        <v>2998</v>
      </c>
      <c r="J267" s="38">
        <v>45131</v>
      </c>
      <c r="K267" s="178"/>
      <c r="L267" s="165"/>
    </row>
    <row r="268" spans="1:12" ht="15.75" customHeight="1">
      <c r="A268" s="18">
        <v>265</v>
      </c>
      <c r="B268" s="36" t="s">
        <v>10969</v>
      </c>
      <c r="C268" s="180" t="s">
        <v>3945</v>
      </c>
      <c r="D268" s="36">
        <v>6825585101</v>
      </c>
      <c r="E268" s="37"/>
      <c r="F268" s="37"/>
      <c r="G268" s="36" t="s">
        <v>2593</v>
      </c>
      <c r="H268" s="36" t="s">
        <v>3392</v>
      </c>
      <c r="I268" s="36" t="s">
        <v>3003</v>
      </c>
      <c r="J268" s="38">
        <v>45132</v>
      </c>
      <c r="K268" s="178"/>
      <c r="L268" s="165"/>
    </row>
    <row r="269" spans="1:12" ht="15.75" customHeight="1">
      <c r="A269" s="18">
        <v>266</v>
      </c>
      <c r="B269" s="36" t="s">
        <v>10969</v>
      </c>
      <c r="C269" s="180" t="s">
        <v>4513</v>
      </c>
      <c r="D269" s="36">
        <v>6822481800</v>
      </c>
      <c r="E269" s="37"/>
      <c r="F269" s="37"/>
      <c r="G269" s="36" t="s">
        <v>3199</v>
      </c>
      <c r="H269" s="36" t="s">
        <v>3200</v>
      </c>
      <c r="I269" s="36" t="s">
        <v>3025</v>
      </c>
      <c r="J269" s="38">
        <v>45139</v>
      </c>
      <c r="K269" s="178"/>
      <c r="L269" s="165"/>
    </row>
    <row r="270" spans="1:12" ht="15.75" customHeight="1">
      <c r="A270" s="18">
        <v>267</v>
      </c>
      <c r="B270" s="36" t="s">
        <v>10969</v>
      </c>
      <c r="C270" s="180" t="s">
        <v>4067</v>
      </c>
      <c r="D270" s="36">
        <v>6822488500</v>
      </c>
      <c r="E270" s="37"/>
      <c r="F270" s="37"/>
      <c r="G270" s="36" t="s">
        <v>3199</v>
      </c>
      <c r="H270" s="36" t="s">
        <v>3200</v>
      </c>
      <c r="I270" s="36" t="s">
        <v>3002</v>
      </c>
      <c r="J270" s="38">
        <v>45134</v>
      </c>
      <c r="K270" s="178"/>
      <c r="L270" s="165"/>
    </row>
    <row r="271" spans="1:12" ht="15.75" customHeight="1">
      <c r="A271" s="18">
        <v>268</v>
      </c>
      <c r="B271" s="36" t="s">
        <v>10969</v>
      </c>
      <c r="C271" s="180" t="s">
        <v>3616</v>
      </c>
      <c r="D271" s="36">
        <v>6824784500</v>
      </c>
      <c r="E271" s="37"/>
      <c r="F271" s="37"/>
      <c r="G271" s="36" t="s">
        <v>3333</v>
      </c>
      <c r="H271" s="36" t="s">
        <v>3334</v>
      </c>
      <c r="I271" s="36" t="s">
        <v>3001</v>
      </c>
      <c r="J271" s="38">
        <v>45127</v>
      </c>
      <c r="K271" s="178"/>
      <c r="L271" s="198"/>
    </row>
    <row r="272" spans="1:12" ht="15.75" customHeight="1">
      <c r="A272" s="18">
        <v>269</v>
      </c>
      <c r="B272" s="36" t="s">
        <v>10969</v>
      </c>
      <c r="C272" s="180" t="s">
        <v>3830</v>
      </c>
      <c r="D272" s="36">
        <v>6822488500</v>
      </c>
      <c r="E272" s="37"/>
      <c r="F272" s="37"/>
      <c r="G272" s="36" t="s">
        <v>3199</v>
      </c>
      <c r="H272" s="36" t="s">
        <v>3200</v>
      </c>
      <c r="I272" s="36" t="s">
        <v>3000</v>
      </c>
      <c r="J272" s="38">
        <v>45131</v>
      </c>
      <c r="K272" s="178"/>
      <c r="L272" s="200"/>
    </row>
    <row r="273" spans="1:30" ht="15.75" customHeight="1">
      <c r="A273" s="18">
        <v>270</v>
      </c>
      <c r="B273" s="36" t="s">
        <v>10969</v>
      </c>
      <c r="C273" s="180" t="s">
        <v>4198</v>
      </c>
      <c r="D273" s="36">
        <v>6822481502</v>
      </c>
      <c r="E273" s="37"/>
      <c r="F273" s="37"/>
      <c r="G273" s="36" t="s">
        <v>2584</v>
      </c>
      <c r="H273" s="36" t="s">
        <v>3200</v>
      </c>
      <c r="I273" s="36" t="s">
        <v>3027</v>
      </c>
      <c r="J273" s="38">
        <v>45135</v>
      </c>
      <c r="K273" s="178"/>
      <c r="L273" s="198"/>
    </row>
    <row r="274" spans="1:30" ht="15.75" customHeight="1">
      <c r="A274" s="18">
        <v>271</v>
      </c>
      <c r="B274" s="36" t="s">
        <v>10969</v>
      </c>
      <c r="C274" s="180" t="s">
        <v>4194</v>
      </c>
      <c r="D274" s="36">
        <v>6825581301</v>
      </c>
      <c r="E274" s="37"/>
      <c r="F274" s="37"/>
      <c r="G274" s="36" t="s">
        <v>2593</v>
      </c>
      <c r="H274" s="36" t="s">
        <v>3392</v>
      </c>
      <c r="I274" s="36" t="s">
        <v>3026</v>
      </c>
      <c r="J274" s="38">
        <v>45135</v>
      </c>
      <c r="K274" s="178"/>
      <c r="L274" s="165"/>
    </row>
    <row r="275" spans="1:30" ht="15.75" customHeight="1">
      <c r="A275" s="18">
        <v>272</v>
      </c>
      <c r="B275" s="36" t="s">
        <v>10969</v>
      </c>
      <c r="C275" s="180" t="s">
        <v>3393</v>
      </c>
      <c r="D275" s="36">
        <v>6825585102</v>
      </c>
      <c r="E275" s="37"/>
      <c r="F275" s="37"/>
      <c r="G275" s="36" t="s">
        <v>2593</v>
      </c>
      <c r="H275" s="36" t="s">
        <v>3392</v>
      </c>
      <c r="I275" s="36" t="s">
        <v>3024</v>
      </c>
      <c r="J275" s="38">
        <v>45124</v>
      </c>
      <c r="K275" s="178"/>
      <c r="L275" s="165"/>
    </row>
    <row r="276" spans="1:30" ht="15.75" customHeight="1">
      <c r="A276" s="18">
        <v>273</v>
      </c>
      <c r="B276" s="36" t="s">
        <v>10969</v>
      </c>
      <c r="C276" s="180" t="s">
        <v>3201</v>
      </c>
      <c r="D276" s="36">
        <v>6822481800</v>
      </c>
      <c r="E276" s="37"/>
      <c r="F276" s="37"/>
      <c r="G276" s="36" t="s">
        <v>3199</v>
      </c>
      <c r="H276" s="36" t="s">
        <v>3200</v>
      </c>
      <c r="I276" s="36" t="s">
        <v>3023</v>
      </c>
      <c r="J276" s="38">
        <v>45114</v>
      </c>
      <c r="K276" s="178"/>
      <c r="L276" s="165"/>
    </row>
    <row r="277" spans="1:30" ht="15.75" customHeight="1">
      <c r="A277" s="18">
        <v>274</v>
      </c>
      <c r="B277" s="36" t="s">
        <v>10969</v>
      </c>
      <c r="C277" s="180" t="s">
        <v>3197</v>
      </c>
      <c r="D277" s="36">
        <v>6822480400</v>
      </c>
      <c r="E277" s="37"/>
      <c r="F277" s="37"/>
      <c r="G277" s="36" t="s">
        <v>3199</v>
      </c>
      <c r="H277" s="36" t="s">
        <v>3200</v>
      </c>
      <c r="I277" s="36" t="s">
        <v>3022</v>
      </c>
      <c r="J277" s="38">
        <v>45114</v>
      </c>
      <c r="K277" s="178"/>
      <c r="L277" s="165"/>
    </row>
    <row r="278" spans="1:30" ht="15.75" customHeight="1">
      <c r="A278" s="18">
        <v>275</v>
      </c>
      <c r="B278" s="36" t="s">
        <v>10970</v>
      </c>
      <c r="C278" s="180" t="s">
        <v>4241</v>
      </c>
      <c r="D278" s="36">
        <v>7124382801</v>
      </c>
      <c r="E278" s="37"/>
      <c r="F278" s="37"/>
      <c r="G278" s="36" t="s">
        <v>2610</v>
      </c>
      <c r="H278" s="36" t="s">
        <v>3224</v>
      </c>
      <c r="I278" s="36" t="s">
        <v>3042</v>
      </c>
      <c r="J278" s="38">
        <v>45135</v>
      </c>
      <c r="K278" s="178"/>
      <c r="L278" s="196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</row>
    <row r="279" spans="1:30" ht="15.75" customHeight="1">
      <c r="A279" s="18">
        <v>276</v>
      </c>
      <c r="B279" s="36" t="s">
        <v>10970</v>
      </c>
      <c r="C279" s="180" t="s">
        <v>3267</v>
      </c>
      <c r="D279" s="36">
        <v>7120685600</v>
      </c>
      <c r="E279" s="37"/>
      <c r="F279" s="37"/>
      <c r="G279" s="36" t="s">
        <v>3133</v>
      </c>
      <c r="H279" s="36" t="s">
        <v>3134</v>
      </c>
      <c r="I279" s="36" t="s">
        <v>3032</v>
      </c>
      <c r="J279" s="38">
        <v>45120</v>
      </c>
      <c r="K279" s="178"/>
      <c r="L279" s="165"/>
    </row>
    <row r="280" spans="1:30" ht="15.75" customHeight="1">
      <c r="A280" s="18">
        <v>277</v>
      </c>
      <c r="B280" s="36" t="s">
        <v>10970</v>
      </c>
      <c r="C280" s="180" t="s">
        <v>3222</v>
      </c>
      <c r="D280" s="36">
        <v>7110800000</v>
      </c>
      <c r="E280" s="37"/>
      <c r="F280" s="37"/>
      <c r="G280" s="36" t="s">
        <v>2615</v>
      </c>
      <c r="H280" s="36" t="s">
        <v>3224</v>
      </c>
      <c r="I280" s="36" t="s">
        <v>3033</v>
      </c>
      <c r="J280" s="38">
        <v>45118</v>
      </c>
      <c r="K280" s="165"/>
      <c r="L280" s="165"/>
    </row>
    <row r="281" spans="1:30" ht="15.75" customHeight="1">
      <c r="A281" s="18">
        <v>278</v>
      </c>
      <c r="B281" s="36" t="s">
        <v>10970</v>
      </c>
      <c r="C281" s="180" t="s">
        <v>3269</v>
      </c>
      <c r="D281" s="36">
        <v>7120686500</v>
      </c>
      <c r="E281" s="37"/>
      <c r="F281" s="37"/>
      <c r="G281" s="36" t="s">
        <v>3133</v>
      </c>
      <c r="H281" s="36" t="s">
        <v>3134</v>
      </c>
      <c r="I281" s="36" t="s">
        <v>3034</v>
      </c>
      <c r="J281" s="38">
        <v>45120</v>
      </c>
      <c r="K281" s="165"/>
      <c r="L281" s="165"/>
    </row>
    <row r="282" spans="1:30" ht="15.75" customHeight="1">
      <c r="A282" s="18">
        <v>279</v>
      </c>
      <c r="B282" s="36" t="s">
        <v>10970</v>
      </c>
      <c r="C282" s="180" t="s">
        <v>3270</v>
      </c>
      <c r="D282" s="36">
        <v>7120686500</v>
      </c>
      <c r="E282" s="37"/>
      <c r="F282" s="37"/>
      <c r="G282" s="36" t="s">
        <v>3133</v>
      </c>
      <c r="H282" s="36" t="s">
        <v>3134</v>
      </c>
      <c r="I282" s="36" t="s">
        <v>3035</v>
      </c>
      <c r="J282" s="38">
        <v>45120</v>
      </c>
      <c r="K282" s="165"/>
      <c r="L282" s="165"/>
    </row>
    <row r="283" spans="1:30" ht="15.75" customHeight="1">
      <c r="A283" s="18">
        <v>280</v>
      </c>
      <c r="B283" s="36" t="s">
        <v>10970</v>
      </c>
      <c r="C283" s="180" t="s">
        <v>4339</v>
      </c>
      <c r="D283" s="36">
        <v>7123787205</v>
      </c>
      <c r="E283" s="37"/>
      <c r="F283" s="37"/>
      <c r="G283" s="36" t="s">
        <v>4334</v>
      </c>
      <c r="H283" s="36" t="s">
        <v>4009</v>
      </c>
      <c r="I283" s="36" t="s">
        <v>3039</v>
      </c>
      <c r="J283" s="38">
        <v>45137</v>
      </c>
      <c r="K283" s="165"/>
      <c r="L283" s="165"/>
    </row>
    <row r="284" spans="1:30" ht="15.75" customHeight="1">
      <c r="A284" s="18">
        <v>281</v>
      </c>
      <c r="B284" s="36" t="s">
        <v>10970</v>
      </c>
      <c r="C284" s="180" t="s">
        <v>4841</v>
      </c>
      <c r="D284" s="36">
        <v>7124986001</v>
      </c>
      <c r="E284" s="37"/>
      <c r="F284" s="37"/>
      <c r="G284" s="36" t="s">
        <v>2618</v>
      </c>
      <c r="H284" s="36" t="s">
        <v>4009</v>
      </c>
      <c r="I284" s="36" t="s">
        <v>3038</v>
      </c>
      <c r="J284" s="38">
        <v>45141</v>
      </c>
      <c r="K284" s="165"/>
      <c r="L284" s="165"/>
    </row>
    <row r="285" spans="1:30" ht="15.75" customHeight="1">
      <c r="A285" s="18">
        <v>282</v>
      </c>
      <c r="B285" s="36" t="s">
        <v>10970</v>
      </c>
      <c r="C285" s="180" t="s">
        <v>3833</v>
      </c>
      <c r="D285" s="36">
        <v>7123188502</v>
      </c>
      <c r="E285" s="37"/>
      <c r="F285" s="37"/>
      <c r="G285" s="36" t="s">
        <v>2611</v>
      </c>
      <c r="H285" s="36" t="s">
        <v>3224</v>
      </c>
      <c r="I285" s="36" t="s">
        <v>3044</v>
      </c>
      <c r="J285" s="38">
        <v>45131</v>
      </c>
      <c r="K285" s="165"/>
      <c r="L285" s="165"/>
    </row>
    <row r="286" spans="1:30" ht="15.75" customHeight="1">
      <c r="A286" s="18">
        <v>283</v>
      </c>
      <c r="B286" s="36" t="s">
        <v>10970</v>
      </c>
      <c r="C286" s="180" t="s">
        <v>4525</v>
      </c>
      <c r="D286" s="36">
        <v>7120988101</v>
      </c>
      <c r="E286" s="37"/>
      <c r="F286" s="37"/>
      <c r="G286" s="36" t="s">
        <v>4516</v>
      </c>
      <c r="H286" s="36" t="s">
        <v>3224</v>
      </c>
      <c r="I286" s="36" t="s">
        <v>3047</v>
      </c>
      <c r="J286" s="38">
        <v>45139</v>
      </c>
      <c r="K286" s="165"/>
      <c r="L286" s="165"/>
    </row>
    <row r="287" spans="1:30" ht="15.75" customHeight="1">
      <c r="A287" s="18">
        <v>284</v>
      </c>
      <c r="B287" s="36" t="s">
        <v>10970</v>
      </c>
      <c r="C287" s="180" t="s">
        <v>4519</v>
      </c>
      <c r="D287" s="36">
        <v>7120983801</v>
      </c>
      <c r="E287" s="37"/>
      <c r="F287" s="37"/>
      <c r="G287" s="36" t="s">
        <v>4516</v>
      </c>
      <c r="H287" s="36" t="s">
        <v>3224</v>
      </c>
      <c r="I287" s="36" t="s">
        <v>3046</v>
      </c>
      <c r="J287" s="38">
        <v>45139</v>
      </c>
      <c r="K287" s="165"/>
      <c r="L287" s="165"/>
    </row>
    <row r="288" spans="1:30" ht="15.75" customHeight="1">
      <c r="A288" s="18">
        <v>285</v>
      </c>
      <c r="B288" s="36" t="s">
        <v>10970</v>
      </c>
      <c r="C288" s="180" t="s">
        <v>3544</v>
      </c>
      <c r="D288" s="36">
        <v>7122589702</v>
      </c>
      <c r="E288" s="37"/>
      <c r="F288" s="37"/>
      <c r="G288" s="36" t="s">
        <v>3266</v>
      </c>
      <c r="H288" s="36" t="s">
        <v>2595</v>
      </c>
      <c r="I288" s="36" t="s">
        <v>3031</v>
      </c>
      <c r="J288" s="38">
        <v>45126</v>
      </c>
      <c r="K288" s="165"/>
      <c r="L288" s="165"/>
    </row>
    <row r="289" spans="1:12" ht="15.75" customHeight="1">
      <c r="A289" s="18">
        <v>286</v>
      </c>
      <c r="B289" s="36" t="s">
        <v>10970</v>
      </c>
      <c r="C289" s="180" t="s">
        <v>4202</v>
      </c>
      <c r="D289" s="36">
        <v>7120682102</v>
      </c>
      <c r="E289" s="37"/>
      <c r="F289" s="37"/>
      <c r="G289" s="36" t="s">
        <v>2604</v>
      </c>
      <c r="H289" s="36" t="s">
        <v>3134</v>
      </c>
      <c r="I289" s="36" t="s">
        <v>3036</v>
      </c>
      <c r="J289" s="38">
        <v>45135</v>
      </c>
      <c r="K289" s="165"/>
      <c r="L289" s="165"/>
    </row>
    <row r="290" spans="1:12" ht="15.75" customHeight="1">
      <c r="A290" s="18">
        <v>287</v>
      </c>
      <c r="B290" s="36" t="s">
        <v>10970</v>
      </c>
      <c r="C290" s="180" t="s">
        <v>4204</v>
      </c>
      <c r="D290" s="36">
        <v>7120683501</v>
      </c>
      <c r="E290" s="37"/>
      <c r="F290" s="37"/>
      <c r="G290" s="36" t="s">
        <v>2604</v>
      </c>
      <c r="H290" s="36" t="s">
        <v>3134</v>
      </c>
      <c r="I290" s="36" t="s">
        <v>3037</v>
      </c>
      <c r="J290" s="38">
        <v>45135</v>
      </c>
      <c r="K290" s="165"/>
      <c r="L290" s="165"/>
    </row>
    <row r="291" spans="1:12" ht="15.75" customHeight="1">
      <c r="A291" s="18">
        <v>288</v>
      </c>
      <c r="B291" s="36" t="s">
        <v>10970</v>
      </c>
      <c r="C291" s="180" t="s">
        <v>3131</v>
      </c>
      <c r="D291" s="36">
        <v>7120686500</v>
      </c>
      <c r="E291" s="37"/>
      <c r="F291" s="37"/>
      <c r="G291" s="36" t="s">
        <v>3133</v>
      </c>
      <c r="H291" s="36" t="s">
        <v>3134</v>
      </c>
      <c r="I291" s="36" t="s">
        <v>3030</v>
      </c>
      <c r="J291" s="38">
        <v>45110</v>
      </c>
      <c r="K291" s="165"/>
      <c r="L291" s="165"/>
    </row>
    <row r="292" spans="1:12" ht="15.75" customHeight="1">
      <c r="A292" s="18">
        <v>289</v>
      </c>
      <c r="B292" s="36" t="s">
        <v>10970</v>
      </c>
      <c r="C292" s="180" t="s">
        <v>3165</v>
      </c>
      <c r="D292" s="36">
        <v>7110290001</v>
      </c>
      <c r="E292" s="37"/>
      <c r="F292" s="37"/>
      <c r="G292" s="36" t="s">
        <v>3163</v>
      </c>
      <c r="H292" s="36" t="s">
        <v>3164</v>
      </c>
      <c r="I292" s="36" t="s">
        <v>3028</v>
      </c>
      <c r="J292" s="38">
        <v>45112</v>
      </c>
      <c r="K292" s="165"/>
      <c r="L292" s="165"/>
    </row>
    <row r="293" spans="1:12" ht="15.75" customHeight="1">
      <c r="A293" s="18">
        <v>290</v>
      </c>
      <c r="B293" s="36" t="s">
        <v>10970</v>
      </c>
      <c r="C293" s="180" t="s">
        <v>3956</v>
      </c>
      <c r="D293" s="36">
        <v>7120689502</v>
      </c>
      <c r="E293" s="37"/>
      <c r="F293" s="37"/>
      <c r="G293" s="36" t="s">
        <v>2604</v>
      </c>
      <c r="H293" s="36" t="s">
        <v>3134</v>
      </c>
      <c r="I293" s="36" t="s">
        <v>3040</v>
      </c>
      <c r="J293" s="38">
        <v>45132</v>
      </c>
      <c r="K293" s="165"/>
      <c r="L293" s="165"/>
    </row>
    <row r="294" spans="1:12" ht="15.75" customHeight="1">
      <c r="A294" s="18">
        <v>291</v>
      </c>
      <c r="B294" s="36" t="s">
        <v>10970</v>
      </c>
      <c r="C294" s="180" t="s">
        <v>3693</v>
      </c>
      <c r="D294" s="36">
        <v>7121288000</v>
      </c>
      <c r="E294" s="37"/>
      <c r="F294" s="37"/>
      <c r="G294" s="36" t="s">
        <v>3623</v>
      </c>
      <c r="H294" s="36" t="s">
        <v>3164</v>
      </c>
      <c r="I294" s="36" t="s">
        <v>3041</v>
      </c>
      <c r="J294" s="38">
        <v>45128</v>
      </c>
      <c r="K294" s="165"/>
      <c r="L294" s="165"/>
    </row>
    <row r="295" spans="1:12" ht="15.75" customHeight="1">
      <c r="A295" s="18">
        <v>292</v>
      </c>
      <c r="B295" s="36" t="s">
        <v>10970</v>
      </c>
      <c r="C295" s="180" t="s">
        <v>4434</v>
      </c>
      <c r="D295" s="36">
        <v>7124985501</v>
      </c>
      <c r="E295" s="37"/>
      <c r="F295" s="37"/>
      <c r="G295" s="36" t="s">
        <v>2619</v>
      </c>
      <c r="H295" s="36" t="s">
        <v>4009</v>
      </c>
      <c r="I295" s="36" t="s">
        <v>3045</v>
      </c>
      <c r="J295" s="38">
        <v>45138</v>
      </c>
      <c r="K295" s="165"/>
      <c r="L295" s="165"/>
    </row>
    <row r="296" spans="1:12" ht="15.75" customHeight="1">
      <c r="A296" s="18">
        <v>293</v>
      </c>
      <c r="B296" s="36" t="s">
        <v>10970</v>
      </c>
      <c r="C296" s="180" t="s">
        <v>4529</v>
      </c>
      <c r="D296" s="36">
        <v>7123188501</v>
      </c>
      <c r="E296" s="37"/>
      <c r="F296" s="37"/>
      <c r="G296" s="36" t="s">
        <v>2611</v>
      </c>
      <c r="H296" s="36" t="s">
        <v>3224</v>
      </c>
      <c r="I296" s="36" t="s">
        <v>3043</v>
      </c>
      <c r="J296" s="38">
        <v>45139</v>
      </c>
      <c r="K296" s="165"/>
      <c r="L296" s="165"/>
    </row>
    <row r="297" spans="1:12" ht="15.75" customHeight="1">
      <c r="A297" s="18">
        <v>294</v>
      </c>
      <c r="B297" s="36" t="s">
        <v>10970</v>
      </c>
      <c r="C297" s="180" t="s">
        <v>3161</v>
      </c>
      <c r="D297" s="36">
        <v>7110200000</v>
      </c>
      <c r="E297" s="37"/>
      <c r="F297" s="37"/>
      <c r="G297" s="36" t="s">
        <v>3163</v>
      </c>
      <c r="H297" s="36" t="s">
        <v>3164</v>
      </c>
      <c r="I297" s="36" t="s">
        <v>3029</v>
      </c>
      <c r="J297" s="38">
        <v>45112</v>
      </c>
      <c r="K297" s="165"/>
      <c r="L297" s="165"/>
    </row>
    <row r="298" spans="1:12" ht="15.75" customHeight="1">
      <c r="A298" s="18">
        <v>295</v>
      </c>
      <c r="B298" s="36" t="s">
        <v>10971</v>
      </c>
      <c r="C298" s="180" t="s">
        <v>3556</v>
      </c>
      <c r="D298" s="36">
        <v>7321087400</v>
      </c>
      <c r="E298" s="37"/>
      <c r="F298" s="37"/>
      <c r="G298" s="36" t="s">
        <v>2630</v>
      </c>
      <c r="H298" s="36" t="s">
        <v>3555</v>
      </c>
      <c r="I298" s="36" t="s">
        <v>3051</v>
      </c>
      <c r="J298" s="38">
        <v>45126</v>
      </c>
      <c r="K298" s="165"/>
      <c r="L298" s="165"/>
    </row>
    <row r="299" spans="1:12" ht="15.75" customHeight="1">
      <c r="A299" s="18">
        <v>296</v>
      </c>
      <c r="B299" s="36" t="s">
        <v>10971</v>
      </c>
      <c r="C299" s="180" t="s">
        <v>3560</v>
      </c>
      <c r="D299" s="36">
        <v>7321088501</v>
      </c>
      <c r="E299" s="37"/>
      <c r="F299" s="37"/>
      <c r="G299" s="36" t="s">
        <v>3562</v>
      </c>
      <c r="H299" s="36" t="s">
        <v>3555</v>
      </c>
      <c r="I299" s="36" t="s">
        <v>3052</v>
      </c>
      <c r="J299" s="38">
        <v>45126</v>
      </c>
      <c r="K299" s="165"/>
      <c r="L299" s="165"/>
    </row>
    <row r="300" spans="1:12" ht="15.75" customHeight="1">
      <c r="A300" s="18">
        <v>297</v>
      </c>
      <c r="B300" s="36" t="s">
        <v>10971</v>
      </c>
      <c r="C300" s="180" t="s">
        <v>3552</v>
      </c>
      <c r="D300" s="36">
        <v>7324586503</v>
      </c>
      <c r="E300" s="37"/>
      <c r="F300" s="37"/>
      <c r="G300" s="36" t="s">
        <v>3554</v>
      </c>
      <c r="H300" s="36" t="s">
        <v>3555</v>
      </c>
      <c r="I300" s="36" t="s">
        <v>3050</v>
      </c>
      <c r="J300" s="38">
        <v>45126</v>
      </c>
      <c r="K300" s="165"/>
      <c r="L300" s="165"/>
    </row>
    <row r="301" spans="1:12" ht="15.75" customHeight="1">
      <c r="A301" s="18">
        <v>298</v>
      </c>
      <c r="B301" s="36" t="s">
        <v>10971</v>
      </c>
      <c r="C301" s="180" t="s">
        <v>5056</v>
      </c>
      <c r="D301" s="36">
        <v>7323082800</v>
      </c>
      <c r="E301" s="37"/>
      <c r="F301" s="37"/>
      <c r="G301" s="36" t="s">
        <v>5058</v>
      </c>
      <c r="H301" s="36" t="s">
        <v>3555</v>
      </c>
      <c r="I301" s="36" t="s">
        <v>3048</v>
      </c>
      <c r="J301" s="38">
        <v>45146</v>
      </c>
      <c r="K301" s="165"/>
      <c r="L301" s="165"/>
    </row>
    <row r="302" spans="1:12" ht="15.75" customHeight="1">
      <c r="A302" s="18">
        <v>299</v>
      </c>
      <c r="B302" s="36" t="s">
        <v>10971</v>
      </c>
      <c r="C302" s="180" t="s">
        <v>3563</v>
      </c>
      <c r="D302" s="36">
        <v>7321086000</v>
      </c>
      <c r="E302" s="37"/>
      <c r="F302" s="37"/>
      <c r="G302" s="36" t="s">
        <v>2630</v>
      </c>
      <c r="H302" s="36" t="s">
        <v>3555</v>
      </c>
      <c r="I302" s="36" t="s">
        <v>3049</v>
      </c>
      <c r="J302" s="38">
        <v>45126</v>
      </c>
      <c r="K302" s="165"/>
      <c r="L302" s="165"/>
    </row>
    <row r="303" spans="1:12" ht="15.75" customHeight="1">
      <c r="A303" s="18">
        <v>300</v>
      </c>
      <c r="B303" s="36" t="s">
        <v>10972</v>
      </c>
      <c r="C303" s="180" t="s">
        <v>3203</v>
      </c>
      <c r="D303" s="36">
        <v>7424184200</v>
      </c>
      <c r="E303" s="37"/>
      <c r="F303" s="37"/>
      <c r="G303" s="36" t="s">
        <v>3205</v>
      </c>
      <c r="H303" s="36" t="s">
        <v>3206</v>
      </c>
      <c r="I303" s="36" t="s">
        <v>3057</v>
      </c>
      <c r="J303" s="38">
        <v>45114</v>
      </c>
      <c r="K303" s="165"/>
      <c r="L303" s="165"/>
    </row>
    <row r="304" spans="1:12" ht="15.75" customHeight="1">
      <c r="A304" s="18">
        <v>301</v>
      </c>
      <c r="B304" s="36" t="s">
        <v>10972</v>
      </c>
      <c r="C304" s="180" t="s">
        <v>3473</v>
      </c>
      <c r="D304" s="36">
        <v>7424188500</v>
      </c>
      <c r="E304" s="37"/>
      <c r="F304" s="37"/>
      <c r="G304" s="36" t="s">
        <v>3205</v>
      </c>
      <c r="H304" s="36" t="s">
        <v>3206</v>
      </c>
      <c r="I304" s="36" t="s">
        <v>3056</v>
      </c>
      <c r="J304" s="38">
        <v>45125</v>
      </c>
      <c r="K304" s="165"/>
      <c r="L304" s="165"/>
    </row>
    <row r="305" spans="1:12" ht="15.75" customHeight="1">
      <c r="A305" s="18">
        <v>302</v>
      </c>
      <c r="B305" s="36" t="s">
        <v>10972</v>
      </c>
      <c r="C305" s="180" t="s">
        <v>3568</v>
      </c>
      <c r="D305" s="36">
        <v>7425583501</v>
      </c>
      <c r="E305" s="37"/>
      <c r="F305" s="37"/>
      <c r="G305" s="36" t="s">
        <v>3570</v>
      </c>
      <c r="H305" s="36" t="s">
        <v>3571</v>
      </c>
      <c r="I305" s="36" t="s">
        <v>3055</v>
      </c>
      <c r="J305" s="38">
        <v>45126</v>
      </c>
      <c r="K305" s="165"/>
      <c r="L305" s="165"/>
    </row>
    <row r="306" spans="1:12" ht="15.75" customHeight="1">
      <c r="A306" s="18">
        <v>303</v>
      </c>
      <c r="B306" s="36" t="s">
        <v>10972</v>
      </c>
      <c r="C306" s="180" t="s">
        <v>4531</v>
      </c>
      <c r="D306" s="36">
        <v>7421755700</v>
      </c>
      <c r="E306" s="37"/>
      <c r="F306" s="37"/>
      <c r="G306" s="36" t="s">
        <v>4533</v>
      </c>
      <c r="H306" s="36" t="s">
        <v>3206</v>
      </c>
      <c r="I306" s="36" t="s">
        <v>3053</v>
      </c>
      <c r="J306" s="38">
        <v>45139</v>
      </c>
      <c r="K306" s="165"/>
      <c r="L306" s="165"/>
    </row>
    <row r="307" spans="1:12" ht="15.75" customHeight="1">
      <c r="A307" s="18">
        <v>304</v>
      </c>
      <c r="B307" s="36" t="s">
        <v>10972</v>
      </c>
      <c r="C307" s="180" t="s">
        <v>3468</v>
      </c>
      <c r="D307" s="36">
        <v>7424187900</v>
      </c>
      <c r="E307" s="37"/>
      <c r="F307" s="37"/>
      <c r="G307" s="36" t="s">
        <v>3205</v>
      </c>
      <c r="H307" s="36" t="s">
        <v>3206</v>
      </c>
      <c r="I307" s="36" t="s">
        <v>3054</v>
      </c>
      <c r="J307" s="38">
        <v>45125</v>
      </c>
      <c r="K307" s="165"/>
      <c r="L307" s="165"/>
    </row>
    <row r="308" spans="1:12" ht="15.75" customHeight="1">
      <c r="A308" s="18">
        <v>305</v>
      </c>
      <c r="B308" s="37"/>
      <c r="C308" s="180" t="s">
        <v>4681</v>
      </c>
      <c r="D308" s="36">
        <v>5922380401</v>
      </c>
      <c r="E308" s="37"/>
      <c r="F308" s="37"/>
      <c r="G308" s="36" t="s">
        <v>4540</v>
      </c>
      <c r="H308" s="36" t="s">
        <v>4541</v>
      </c>
      <c r="I308" s="36" t="s">
        <v>2984</v>
      </c>
      <c r="J308" s="38">
        <v>45140</v>
      </c>
      <c r="K308" s="165"/>
      <c r="L308" s="165"/>
    </row>
    <row r="309" spans="1:12" ht="15.75" customHeight="1">
      <c r="A309" s="18">
        <v>306</v>
      </c>
      <c r="B309" s="37"/>
      <c r="C309" s="180" t="s">
        <v>4683</v>
      </c>
      <c r="D309" s="36">
        <v>5922385002</v>
      </c>
      <c r="E309" s="37"/>
      <c r="F309" s="37"/>
      <c r="G309" s="36" t="s">
        <v>4540</v>
      </c>
      <c r="H309" s="36" t="s">
        <v>4541</v>
      </c>
      <c r="I309" s="36" t="s">
        <v>2988</v>
      </c>
      <c r="J309" s="38">
        <v>45140</v>
      </c>
      <c r="K309" s="165"/>
      <c r="L309" s="165"/>
    </row>
    <row r="310" spans="1:12" ht="15.75" customHeight="1">
      <c r="A310" s="18">
        <v>307</v>
      </c>
      <c r="B310" s="37"/>
      <c r="C310" s="180" t="s">
        <v>4538</v>
      </c>
      <c r="D310" s="36">
        <v>5922387003</v>
      </c>
      <c r="E310" s="37"/>
      <c r="F310" s="37"/>
      <c r="G310" s="36" t="s">
        <v>4540</v>
      </c>
      <c r="H310" s="36" t="s">
        <v>4541</v>
      </c>
      <c r="I310" s="36" t="s">
        <v>2986</v>
      </c>
      <c r="J310" s="38">
        <v>45139</v>
      </c>
      <c r="K310" s="190"/>
      <c r="L310" s="190"/>
    </row>
    <row r="311" spans="1:12" ht="15.75" customHeight="1">
      <c r="A311" s="18">
        <v>308</v>
      </c>
      <c r="B311" s="37" t="s">
        <v>10968</v>
      </c>
      <c r="C311" s="180"/>
      <c r="D311" s="36">
        <v>6323580305</v>
      </c>
      <c r="E311" s="37" t="s">
        <v>2</v>
      </c>
      <c r="F311" s="37" t="s">
        <v>10979</v>
      </c>
      <c r="G311" s="36" t="s">
        <v>10980</v>
      </c>
      <c r="H311" s="36" t="s">
        <v>10981</v>
      </c>
      <c r="I311" s="36" t="s">
        <v>2992</v>
      </c>
      <c r="J311" s="39">
        <v>45240</v>
      </c>
      <c r="K311" s="44">
        <v>1</v>
      </c>
      <c r="L311" s="203">
        <v>45658</v>
      </c>
    </row>
    <row r="312" spans="1:12" ht="15.75" customHeight="1">
      <c r="A312" s="18">
        <v>309</v>
      </c>
      <c r="B312" s="37" t="s">
        <v>10968</v>
      </c>
      <c r="C312" s="180"/>
      <c r="D312" s="36">
        <v>6323581701</v>
      </c>
      <c r="E312" s="37" t="s">
        <v>1</v>
      </c>
      <c r="F312" s="37" t="s">
        <v>10982</v>
      </c>
      <c r="G312" s="36" t="s">
        <v>10980</v>
      </c>
      <c r="H312" s="36" t="s">
        <v>10981</v>
      </c>
      <c r="I312" s="36" t="s">
        <v>2991</v>
      </c>
      <c r="J312" s="39">
        <v>45240</v>
      </c>
      <c r="K312" s="44">
        <v>1</v>
      </c>
      <c r="L312" s="203">
        <v>45658</v>
      </c>
    </row>
    <row r="313" spans="1:12" ht="15.75" customHeight="1">
      <c r="A313" s="18">
        <v>310</v>
      </c>
      <c r="B313" s="37" t="s">
        <v>10968</v>
      </c>
      <c r="C313" s="180"/>
      <c r="D313" s="36">
        <v>6323555400</v>
      </c>
      <c r="E313" s="37" t="s">
        <v>1</v>
      </c>
      <c r="F313" s="37" t="s">
        <v>10983</v>
      </c>
      <c r="G313" s="36" t="s">
        <v>10980</v>
      </c>
      <c r="H313" s="36" t="s">
        <v>10981</v>
      </c>
      <c r="I313" s="36" t="s">
        <v>2993</v>
      </c>
      <c r="J313" s="39">
        <v>45243</v>
      </c>
      <c r="K313" s="44">
        <v>1</v>
      </c>
      <c r="L313" s="203">
        <v>45658</v>
      </c>
    </row>
    <row r="314" spans="1:12" ht="15.75" customHeight="1">
      <c r="A314" s="18">
        <v>311</v>
      </c>
      <c r="B314" s="37" t="s">
        <v>10968</v>
      </c>
      <c r="C314" s="180"/>
      <c r="D314" s="36">
        <v>6322080502</v>
      </c>
      <c r="E314" s="37" t="s">
        <v>1</v>
      </c>
      <c r="F314" s="37" t="s">
        <v>10984</v>
      </c>
      <c r="G314" s="36" t="s">
        <v>10985</v>
      </c>
      <c r="H314" s="36" t="s">
        <v>10986</v>
      </c>
      <c r="I314" s="36" t="s">
        <v>2995</v>
      </c>
      <c r="J314" s="38">
        <v>45266</v>
      </c>
      <c r="K314" s="44">
        <v>1</v>
      </c>
      <c r="L314" s="203">
        <v>45658</v>
      </c>
    </row>
    <row r="315" spans="1:12" ht="15.75" customHeight="1">
      <c r="A315" s="18">
        <v>312</v>
      </c>
      <c r="B315" s="37" t="s">
        <v>10968</v>
      </c>
      <c r="C315" s="180"/>
      <c r="D315" s="36">
        <v>6322057300</v>
      </c>
      <c r="E315" s="37" t="s">
        <v>3</v>
      </c>
      <c r="F315" s="37" t="s">
        <v>10987</v>
      </c>
      <c r="G315" s="36" t="s">
        <v>10985</v>
      </c>
      <c r="H315" s="36" t="s">
        <v>10986</v>
      </c>
      <c r="I315" s="36" t="s">
        <v>2990</v>
      </c>
      <c r="J315" s="38">
        <v>45261</v>
      </c>
      <c r="K315" s="44">
        <v>1</v>
      </c>
      <c r="L315" s="203">
        <v>45658</v>
      </c>
    </row>
    <row r="316" spans="1:12" ht="15.75" customHeight="1">
      <c r="A316" s="18">
        <v>313</v>
      </c>
      <c r="B316" s="37" t="s">
        <v>10968</v>
      </c>
      <c r="C316" s="180"/>
      <c r="D316" s="36">
        <v>6322057302</v>
      </c>
      <c r="E316" s="37" t="s">
        <v>1</v>
      </c>
      <c r="F316" s="37" t="s">
        <v>10988</v>
      </c>
      <c r="G316" s="36" t="s">
        <v>10985</v>
      </c>
      <c r="H316" s="36" t="s">
        <v>10986</v>
      </c>
      <c r="I316" s="36" t="s">
        <v>2994</v>
      </c>
      <c r="J316" s="38">
        <v>45261</v>
      </c>
      <c r="K316" s="44">
        <v>1</v>
      </c>
      <c r="L316" s="203">
        <v>45658</v>
      </c>
    </row>
    <row r="317" spans="1:12" ht="15.75" customHeight="1">
      <c r="A317" s="18">
        <v>314</v>
      </c>
      <c r="B317" s="37" t="s">
        <v>10968</v>
      </c>
      <c r="C317" s="180"/>
      <c r="D317" s="36">
        <v>6325158500</v>
      </c>
      <c r="E317" s="37" t="s">
        <v>3</v>
      </c>
      <c r="F317" s="37" t="s">
        <v>10691</v>
      </c>
      <c r="G317" s="36" t="s">
        <v>10989</v>
      </c>
      <c r="H317" s="36" t="s">
        <v>10986</v>
      </c>
      <c r="I317" s="36" t="s">
        <v>2996</v>
      </c>
      <c r="J317" s="38">
        <v>45170</v>
      </c>
      <c r="K317" s="44">
        <v>1</v>
      </c>
      <c r="L317" s="203">
        <v>45292</v>
      </c>
    </row>
    <row r="318" spans="1:12" ht="15.75" customHeight="1">
      <c r="A318" s="18">
        <v>315</v>
      </c>
      <c r="B318" s="37" t="s">
        <v>10968</v>
      </c>
      <c r="C318" s="180"/>
      <c r="D318" s="36">
        <v>6325183009</v>
      </c>
      <c r="E318" s="37" t="s">
        <v>1</v>
      </c>
      <c r="F318" s="37" t="s">
        <v>10693</v>
      </c>
      <c r="G318" s="36" t="s">
        <v>10990</v>
      </c>
      <c r="H318" s="36" t="s">
        <v>10986</v>
      </c>
      <c r="I318" s="36" t="s">
        <v>2997</v>
      </c>
      <c r="J318" s="38">
        <v>45173</v>
      </c>
      <c r="K318" s="44">
        <v>1</v>
      </c>
      <c r="L318" s="203">
        <v>45292</v>
      </c>
    </row>
    <row r="319" spans="1:12" ht="15.75" customHeight="1">
      <c r="A319" s="40"/>
      <c r="B319" s="204"/>
      <c r="C319" s="205"/>
      <c r="G319" s="60"/>
      <c r="H319" s="61"/>
      <c r="I319" s="43"/>
      <c r="K319" s="165"/>
      <c r="L319" s="165"/>
    </row>
    <row r="320" spans="1:12" ht="15.75" customHeight="1">
      <c r="A320" s="40"/>
      <c r="B320" s="204"/>
      <c r="C320" s="205"/>
      <c r="D320" s="42"/>
      <c r="E320" s="42"/>
      <c r="F320" s="42"/>
      <c r="G320" s="60"/>
      <c r="H320" s="61"/>
      <c r="I320" s="41"/>
      <c r="K320" s="165"/>
      <c r="L320" s="165"/>
    </row>
    <row r="321" spans="1:12" ht="15.75" customHeight="1">
      <c r="A321" s="40"/>
      <c r="B321" s="204"/>
      <c r="C321" s="205"/>
      <c r="D321" s="42"/>
      <c r="E321" s="42"/>
      <c r="F321" s="42"/>
      <c r="G321" s="60"/>
      <c r="H321" s="61"/>
      <c r="I321" s="41"/>
      <c r="K321" s="165"/>
      <c r="L321" s="165"/>
    </row>
    <row r="322" spans="1:12" ht="15.75" customHeight="1">
      <c r="A322" s="40"/>
      <c r="B322" s="204"/>
      <c r="C322" s="205"/>
      <c r="D322" s="42"/>
      <c r="E322" s="42"/>
      <c r="F322" s="42"/>
      <c r="G322" s="60"/>
      <c r="H322" s="61"/>
      <c r="I322" s="41"/>
      <c r="K322" s="165"/>
      <c r="L322" s="165"/>
    </row>
    <row r="323" spans="1:12" ht="15.75" customHeight="1">
      <c r="A323" s="40"/>
      <c r="B323" s="204"/>
      <c r="C323" s="205"/>
      <c r="D323" s="42"/>
      <c r="E323" s="42"/>
      <c r="F323" s="42"/>
      <c r="G323" s="60"/>
      <c r="H323" s="61"/>
      <c r="I323" s="41"/>
      <c r="K323" s="165"/>
      <c r="L323" s="165"/>
    </row>
    <row r="324" spans="1:12" ht="15.75" customHeight="1">
      <c r="A324" s="40"/>
      <c r="B324" s="204"/>
      <c r="C324" s="205"/>
      <c r="D324" s="42"/>
      <c r="E324" s="42"/>
      <c r="F324" s="42"/>
      <c r="G324" s="60"/>
      <c r="H324" s="61"/>
      <c r="I324" s="41"/>
      <c r="K324" s="165"/>
      <c r="L324" s="165"/>
    </row>
    <row r="325" spans="1:12" ht="15.75" customHeight="1">
      <c r="A325" s="40"/>
      <c r="B325" s="204"/>
      <c r="C325" s="205"/>
      <c r="D325" s="42"/>
      <c r="E325" s="42"/>
      <c r="F325" s="42"/>
      <c r="G325" s="60"/>
      <c r="H325" s="61"/>
      <c r="I325" s="41"/>
      <c r="K325" s="165"/>
      <c r="L325" s="165"/>
    </row>
    <row r="326" spans="1:12" ht="15.75" customHeight="1">
      <c r="A326" s="40"/>
      <c r="B326" s="204"/>
      <c r="C326" s="205"/>
      <c r="D326" s="42"/>
      <c r="E326" s="42"/>
      <c r="F326" s="42"/>
      <c r="G326" s="60"/>
      <c r="H326" s="61"/>
      <c r="I326" s="41"/>
      <c r="K326" s="165"/>
      <c r="L326" s="165"/>
    </row>
    <row r="327" spans="1:12" ht="15.75" customHeight="1">
      <c r="A327" s="40"/>
      <c r="B327" s="204"/>
      <c r="C327" s="205"/>
      <c r="D327" s="42"/>
      <c r="E327" s="42"/>
      <c r="F327" s="42"/>
      <c r="G327" s="60"/>
      <c r="H327" s="61"/>
      <c r="I327" s="41"/>
      <c r="K327" s="165"/>
      <c r="L327" s="165"/>
    </row>
    <row r="328" spans="1:12" ht="15.75" customHeight="1">
      <c r="A328" s="40"/>
      <c r="B328" s="204"/>
      <c r="C328" s="205"/>
      <c r="D328" s="42"/>
      <c r="E328" s="42"/>
      <c r="F328" s="42"/>
      <c r="G328" s="60"/>
      <c r="H328" s="61"/>
      <c r="I328" s="41"/>
      <c r="K328" s="165"/>
      <c r="L328" s="165"/>
    </row>
    <row r="329" spans="1:12" ht="15.75" customHeight="1">
      <c r="A329" s="40"/>
      <c r="B329" s="204"/>
      <c r="C329" s="205"/>
      <c r="D329" s="42"/>
      <c r="E329" s="42"/>
      <c r="F329" s="42"/>
      <c r="G329" s="60"/>
      <c r="H329" s="61"/>
      <c r="I329" s="41"/>
      <c r="K329" s="165"/>
      <c r="L329" s="165"/>
    </row>
    <row r="330" spans="1:12" ht="15.75" customHeight="1">
      <c r="A330" s="40"/>
      <c r="B330" s="204"/>
      <c r="C330" s="205"/>
      <c r="D330" s="42"/>
      <c r="E330" s="42"/>
      <c r="F330" s="42"/>
      <c r="G330" s="60"/>
      <c r="H330" s="61"/>
      <c r="I330" s="41"/>
      <c r="K330" s="165"/>
      <c r="L330" s="165"/>
    </row>
    <row r="331" spans="1:12" ht="15.75" customHeight="1">
      <c r="A331" s="40"/>
      <c r="B331" s="204"/>
      <c r="C331" s="205"/>
      <c r="D331" s="42"/>
      <c r="E331" s="42"/>
      <c r="F331" s="42"/>
      <c r="G331" s="60"/>
      <c r="H331" s="61"/>
      <c r="I331" s="41"/>
      <c r="K331" s="165"/>
      <c r="L331" s="165"/>
    </row>
    <row r="332" spans="1:12" ht="15.75" customHeight="1">
      <c r="A332" s="40"/>
      <c r="B332" s="204"/>
      <c r="C332" s="205"/>
      <c r="D332" s="42"/>
      <c r="E332" s="42"/>
      <c r="F332" s="42"/>
      <c r="G332" s="60"/>
      <c r="H332" s="61"/>
      <c r="I332" s="41"/>
      <c r="K332" s="165"/>
      <c r="L332" s="165"/>
    </row>
    <row r="333" spans="1:12" ht="15.75" customHeight="1">
      <c r="A333" s="40"/>
      <c r="B333" s="204"/>
      <c r="C333" s="205"/>
      <c r="D333" s="42"/>
      <c r="E333" s="42"/>
      <c r="F333" s="42"/>
      <c r="G333" s="60"/>
      <c r="H333" s="61"/>
      <c r="I333" s="41"/>
      <c r="K333" s="165"/>
      <c r="L333" s="165"/>
    </row>
    <row r="334" spans="1:12" ht="15.75" customHeight="1">
      <c r="A334" s="40"/>
      <c r="B334" s="204"/>
      <c r="C334" s="205"/>
      <c r="D334" s="42"/>
      <c r="E334" s="42"/>
      <c r="F334" s="42"/>
      <c r="G334" s="60"/>
      <c r="H334" s="61"/>
      <c r="I334" s="41"/>
      <c r="K334" s="165"/>
      <c r="L334" s="165"/>
    </row>
    <row r="335" spans="1:12" ht="15.75" customHeight="1">
      <c r="A335" s="40"/>
      <c r="B335" s="204"/>
      <c r="C335" s="205"/>
      <c r="D335" s="42"/>
      <c r="E335" s="42"/>
      <c r="F335" s="42"/>
      <c r="G335" s="60"/>
      <c r="H335" s="61"/>
      <c r="I335" s="41"/>
      <c r="K335" s="165"/>
      <c r="L335" s="165"/>
    </row>
    <row r="336" spans="1:12" ht="15.75" customHeight="1">
      <c r="A336" s="40"/>
      <c r="B336" s="204"/>
      <c r="C336" s="205"/>
      <c r="D336" s="42"/>
      <c r="E336" s="42"/>
      <c r="F336" s="42"/>
      <c r="G336" s="60"/>
      <c r="H336" s="61"/>
      <c r="I336" s="41"/>
      <c r="K336" s="165"/>
      <c r="L336" s="165"/>
    </row>
    <row r="337" spans="1:12" ht="15.75" customHeight="1">
      <c r="A337" s="40"/>
      <c r="B337" s="204"/>
      <c r="C337" s="205"/>
      <c r="D337" s="42"/>
      <c r="E337" s="42"/>
      <c r="F337" s="42"/>
      <c r="G337" s="60"/>
      <c r="H337" s="61"/>
      <c r="I337" s="41"/>
      <c r="K337" s="165"/>
      <c r="L337" s="165"/>
    </row>
    <row r="338" spans="1:12" ht="15.75" customHeight="1">
      <c r="A338" s="40"/>
      <c r="B338" s="204"/>
      <c r="C338" s="205"/>
      <c r="D338" s="42"/>
      <c r="E338" s="42"/>
      <c r="F338" s="42"/>
      <c r="G338" s="60"/>
      <c r="H338" s="61"/>
      <c r="I338" s="41"/>
      <c r="K338" s="165"/>
      <c r="L338" s="165"/>
    </row>
    <row r="339" spans="1:12" ht="15.75" customHeight="1">
      <c r="A339" s="40"/>
      <c r="B339" s="204"/>
      <c r="C339" s="205"/>
      <c r="D339" s="42"/>
      <c r="E339" s="42"/>
      <c r="F339" s="42"/>
      <c r="G339" s="60"/>
      <c r="H339" s="61"/>
      <c r="I339" s="41"/>
      <c r="K339" s="165"/>
      <c r="L339" s="165"/>
    </row>
    <row r="340" spans="1:12" ht="15.75" customHeight="1">
      <c r="A340" s="40"/>
      <c r="B340" s="204"/>
      <c r="C340" s="205"/>
      <c r="D340" s="42"/>
      <c r="E340" s="42"/>
      <c r="F340" s="42"/>
      <c r="G340" s="60"/>
      <c r="H340" s="61"/>
      <c r="I340" s="41"/>
      <c r="K340" s="165"/>
      <c r="L340" s="165"/>
    </row>
    <row r="341" spans="1:12" ht="15.75" customHeight="1">
      <c r="A341" s="40"/>
      <c r="B341" s="204"/>
      <c r="C341" s="205"/>
      <c r="D341" s="42"/>
      <c r="E341" s="42"/>
      <c r="F341" s="42"/>
      <c r="G341" s="60"/>
      <c r="H341" s="61"/>
      <c r="I341" s="41"/>
      <c r="K341" s="165"/>
      <c r="L341" s="165"/>
    </row>
    <row r="342" spans="1:12" ht="15.75" customHeight="1">
      <c r="A342" s="40"/>
      <c r="B342" s="204"/>
      <c r="C342" s="205"/>
      <c r="D342" s="42"/>
      <c r="E342" s="42"/>
      <c r="F342" s="42"/>
      <c r="G342" s="60"/>
      <c r="H342" s="61"/>
      <c r="I342" s="41"/>
      <c r="K342" s="165"/>
      <c r="L342" s="165"/>
    </row>
    <row r="343" spans="1:12" ht="15.75" customHeight="1">
      <c r="A343" s="40"/>
      <c r="B343" s="204"/>
      <c r="C343" s="205"/>
      <c r="D343" s="42"/>
      <c r="E343" s="42"/>
      <c r="F343" s="42"/>
      <c r="G343" s="60"/>
      <c r="H343" s="61"/>
      <c r="I343" s="41"/>
      <c r="K343" s="165"/>
      <c r="L343" s="165"/>
    </row>
    <row r="344" spans="1:12" ht="15.75" customHeight="1">
      <c r="A344" s="40"/>
      <c r="B344" s="204"/>
      <c r="C344" s="205"/>
      <c r="D344" s="42"/>
      <c r="E344" s="42"/>
      <c r="F344" s="42"/>
      <c r="G344" s="60"/>
      <c r="H344" s="61"/>
      <c r="I344" s="41"/>
      <c r="K344" s="165"/>
      <c r="L344" s="165"/>
    </row>
    <row r="345" spans="1:12" ht="15.75" customHeight="1">
      <c r="A345" s="40"/>
      <c r="B345" s="204"/>
      <c r="C345" s="205"/>
      <c r="D345" s="42"/>
      <c r="E345" s="42"/>
      <c r="F345" s="42"/>
      <c r="G345" s="60"/>
      <c r="H345" s="61"/>
      <c r="I345" s="41"/>
      <c r="K345" s="165"/>
      <c r="L345" s="165"/>
    </row>
    <row r="346" spans="1:12" ht="15.75" customHeight="1">
      <c r="A346" s="40"/>
      <c r="B346" s="204"/>
      <c r="C346" s="205"/>
      <c r="D346" s="42"/>
      <c r="E346" s="42"/>
      <c r="F346" s="42"/>
      <c r="G346" s="60"/>
      <c r="H346" s="61"/>
      <c r="I346" s="41"/>
      <c r="K346" s="165"/>
      <c r="L346" s="165"/>
    </row>
    <row r="347" spans="1:12" ht="15.75" customHeight="1">
      <c r="A347" s="40"/>
      <c r="B347" s="204"/>
      <c r="C347" s="205"/>
      <c r="D347" s="42"/>
      <c r="E347" s="42"/>
      <c r="F347" s="42"/>
      <c r="G347" s="60"/>
      <c r="H347" s="61"/>
      <c r="I347" s="41"/>
      <c r="K347" s="165"/>
      <c r="L347" s="165"/>
    </row>
    <row r="348" spans="1:12" ht="15.75" customHeight="1">
      <c r="A348" s="40"/>
      <c r="B348" s="204"/>
      <c r="C348" s="205"/>
      <c r="D348" s="42"/>
      <c r="E348" s="42"/>
      <c r="F348" s="42"/>
      <c r="G348" s="60"/>
      <c r="H348" s="61"/>
      <c r="I348" s="41"/>
      <c r="K348" s="165"/>
      <c r="L348" s="165"/>
    </row>
    <row r="349" spans="1:12" ht="15.75" customHeight="1">
      <c r="A349" s="40"/>
      <c r="B349" s="204"/>
      <c r="C349" s="205"/>
      <c r="D349" s="42"/>
      <c r="E349" s="42"/>
      <c r="F349" s="42"/>
      <c r="G349" s="60"/>
      <c r="H349" s="61"/>
      <c r="I349" s="41"/>
      <c r="K349" s="165"/>
      <c r="L349" s="165"/>
    </row>
    <row r="350" spans="1:12" ht="15.75" customHeight="1">
      <c r="A350" s="40"/>
      <c r="B350" s="204"/>
      <c r="C350" s="205"/>
      <c r="D350" s="42"/>
      <c r="E350" s="42"/>
      <c r="F350" s="42"/>
      <c r="G350" s="60"/>
      <c r="H350" s="61"/>
      <c r="I350" s="41"/>
      <c r="K350" s="165"/>
      <c r="L350" s="165"/>
    </row>
    <row r="351" spans="1:12" ht="15.75" customHeight="1">
      <c r="A351" s="40"/>
      <c r="B351" s="204"/>
      <c r="C351" s="205"/>
      <c r="D351" s="42"/>
      <c r="E351" s="42"/>
      <c r="F351" s="42"/>
      <c r="G351" s="60"/>
      <c r="H351" s="61"/>
      <c r="I351" s="41"/>
      <c r="K351" s="165"/>
      <c r="L351" s="165"/>
    </row>
    <row r="352" spans="1:12" ht="15.75" customHeight="1">
      <c r="A352" s="40"/>
      <c r="B352" s="204"/>
      <c r="C352" s="205"/>
      <c r="D352" s="42"/>
      <c r="E352" s="42"/>
      <c r="F352" s="42"/>
      <c r="G352" s="60"/>
      <c r="H352" s="61"/>
      <c r="I352" s="41"/>
      <c r="K352" s="165"/>
      <c r="L352" s="165"/>
    </row>
    <row r="353" spans="1:12" ht="15.75" customHeight="1">
      <c r="A353" s="40"/>
      <c r="B353" s="204"/>
      <c r="C353" s="205"/>
      <c r="D353" s="42"/>
      <c r="E353" s="42"/>
      <c r="F353" s="42"/>
      <c r="G353" s="60"/>
      <c r="H353" s="61"/>
      <c r="I353" s="41"/>
      <c r="K353" s="165"/>
      <c r="L353" s="165"/>
    </row>
    <row r="354" spans="1:12" ht="15.75" customHeight="1">
      <c r="A354" s="40"/>
      <c r="B354" s="204"/>
      <c r="C354" s="205"/>
      <c r="D354" s="42"/>
      <c r="E354" s="42"/>
      <c r="F354" s="42"/>
      <c r="G354" s="60"/>
      <c r="H354" s="61"/>
      <c r="I354" s="41"/>
      <c r="K354" s="165"/>
      <c r="L354" s="165"/>
    </row>
    <row r="355" spans="1:12" ht="15.75" customHeight="1">
      <c r="A355" s="40"/>
      <c r="B355" s="204"/>
      <c r="C355" s="205"/>
      <c r="D355" s="42"/>
      <c r="E355" s="42"/>
      <c r="F355" s="42"/>
      <c r="G355" s="60"/>
      <c r="H355" s="61"/>
      <c r="I355" s="41"/>
      <c r="K355" s="165"/>
      <c r="L355" s="165"/>
    </row>
    <row r="356" spans="1:12" ht="15.75" customHeight="1">
      <c r="A356" s="40"/>
      <c r="B356" s="204"/>
      <c r="C356" s="205"/>
      <c r="D356" s="42"/>
      <c r="E356" s="42"/>
      <c r="F356" s="42"/>
      <c r="G356" s="60"/>
      <c r="H356" s="61"/>
      <c r="I356" s="41"/>
      <c r="K356" s="165"/>
      <c r="L356" s="165"/>
    </row>
    <row r="357" spans="1:12" ht="15.75" customHeight="1">
      <c r="A357" s="40"/>
      <c r="B357" s="204"/>
      <c r="C357" s="205"/>
      <c r="D357" s="42"/>
      <c r="E357" s="42"/>
      <c r="F357" s="42"/>
      <c r="G357" s="60"/>
      <c r="H357" s="61"/>
      <c r="I357" s="41"/>
      <c r="K357" s="165"/>
      <c r="L357" s="165"/>
    </row>
    <row r="358" spans="1:12" ht="15.75" customHeight="1">
      <c r="A358" s="40"/>
      <c r="B358" s="204"/>
      <c r="C358" s="205"/>
      <c r="D358" s="42"/>
      <c r="E358" s="42"/>
      <c r="F358" s="42"/>
      <c r="G358" s="60"/>
      <c r="H358" s="61"/>
      <c r="I358" s="41"/>
      <c r="K358" s="165"/>
      <c r="L358" s="165"/>
    </row>
    <row r="359" spans="1:12" ht="15.75" customHeight="1">
      <c r="A359" s="40"/>
      <c r="B359" s="204"/>
      <c r="C359" s="205"/>
      <c r="D359" s="42"/>
      <c r="E359" s="42"/>
      <c r="F359" s="42"/>
      <c r="G359" s="60"/>
      <c r="H359" s="61"/>
      <c r="I359" s="41"/>
      <c r="K359" s="165"/>
      <c r="L359" s="165"/>
    </row>
    <row r="360" spans="1:12" ht="15.75" customHeight="1">
      <c r="A360" s="40"/>
      <c r="B360" s="204"/>
      <c r="C360" s="205"/>
      <c r="D360" s="42"/>
      <c r="E360" s="42"/>
      <c r="F360" s="42"/>
      <c r="G360" s="60"/>
      <c r="H360" s="61"/>
      <c r="I360" s="41"/>
      <c r="K360" s="165"/>
      <c r="L360" s="165"/>
    </row>
    <row r="361" spans="1:12" ht="15.75" customHeight="1">
      <c r="A361" s="40"/>
      <c r="B361" s="204"/>
      <c r="C361" s="205"/>
      <c r="D361" s="42"/>
      <c r="E361" s="42"/>
      <c r="F361" s="42"/>
      <c r="G361" s="60"/>
      <c r="H361" s="61"/>
      <c r="I361" s="41"/>
      <c r="K361" s="165"/>
      <c r="L361" s="165"/>
    </row>
    <row r="362" spans="1:12" ht="15.75" customHeight="1">
      <c r="A362" s="40"/>
      <c r="B362" s="204"/>
      <c r="C362" s="205"/>
      <c r="D362" s="42"/>
      <c r="E362" s="42"/>
      <c r="F362" s="42"/>
      <c r="G362" s="60"/>
      <c r="H362" s="61"/>
      <c r="I362" s="41"/>
      <c r="K362" s="165"/>
      <c r="L362" s="165"/>
    </row>
    <row r="363" spans="1:12" ht="15.75" customHeight="1">
      <c r="A363" s="40"/>
      <c r="B363" s="204"/>
      <c r="C363" s="205"/>
      <c r="D363" s="42"/>
      <c r="E363" s="42"/>
      <c r="F363" s="42"/>
      <c r="G363" s="60"/>
      <c r="H363" s="61"/>
      <c r="I363" s="41"/>
      <c r="K363" s="165"/>
      <c r="L363" s="165"/>
    </row>
    <row r="364" spans="1:12" ht="15.75" customHeight="1">
      <c r="A364" s="40"/>
      <c r="B364" s="204"/>
      <c r="C364" s="205"/>
      <c r="D364" s="42"/>
      <c r="E364" s="42"/>
      <c r="F364" s="42"/>
      <c r="G364" s="60"/>
      <c r="H364" s="61"/>
      <c r="I364" s="41"/>
      <c r="K364" s="165"/>
      <c r="L364" s="165"/>
    </row>
    <row r="365" spans="1:12" ht="15.75" customHeight="1">
      <c r="A365" s="40"/>
      <c r="B365" s="204"/>
      <c r="C365" s="205"/>
      <c r="D365" s="42"/>
      <c r="E365" s="42"/>
      <c r="F365" s="42"/>
      <c r="G365" s="60"/>
      <c r="H365" s="61"/>
      <c r="I365" s="41"/>
      <c r="K365" s="165"/>
      <c r="L365" s="165"/>
    </row>
    <row r="366" spans="1:12" ht="15.75" customHeight="1">
      <c r="A366" s="40"/>
      <c r="B366" s="204"/>
      <c r="C366" s="205"/>
      <c r="D366" s="42"/>
      <c r="E366" s="42"/>
      <c r="F366" s="42"/>
      <c r="G366" s="60"/>
      <c r="H366" s="61"/>
      <c r="I366" s="41"/>
      <c r="K366" s="165"/>
      <c r="L366" s="165"/>
    </row>
    <row r="367" spans="1:12" ht="15.75" customHeight="1">
      <c r="A367" s="40"/>
      <c r="B367" s="204"/>
      <c r="C367" s="205"/>
      <c r="D367" s="42"/>
      <c r="E367" s="42"/>
      <c r="F367" s="42"/>
      <c r="G367" s="60"/>
      <c r="H367" s="61"/>
      <c r="I367" s="41"/>
      <c r="K367" s="165"/>
      <c r="L367" s="165"/>
    </row>
    <row r="368" spans="1:12" ht="15.75" customHeight="1">
      <c r="A368" s="40"/>
      <c r="B368" s="204"/>
      <c r="C368" s="205"/>
      <c r="D368" s="42"/>
      <c r="E368" s="42"/>
      <c r="F368" s="42"/>
      <c r="G368" s="60"/>
      <c r="H368" s="61"/>
      <c r="I368" s="41"/>
      <c r="K368" s="165"/>
      <c r="L368" s="165"/>
    </row>
    <row r="369" spans="1:12" ht="15.75" customHeight="1">
      <c r="A369" s="40"/>
      <c r="B369" s="204"/>
      <c r="C369" s="205"/>
      <c r="D369" s="42"/>
      <c r="E369" s="42"/>
      <c r="F369" s="42"/>
      <c r="G369" s="60"/>
      <c r="H369" s="61"/>
      <c r="I369" s="41"/>
      <c r="K369" s="165"/>
      <c r="L369" s="165"/>
    </row>
    <row r="370" spans="1:12" ht="15.75" customHeight="1">
      <c r="A370" s="40"/>
      <c r="B370" s="204"/>
      <c r="C370" s="205"/>
      <c r="D370" s="42"/>
      <c r="E370" s="42"/>
      <c r="F370" s="42"/>
      <c r="G370" s="60"/>
      <c r="H370" s="61"/>
      <c r="I370" s="41"/>
      <c r="K370" s="165"/>
      <c r="L370" s="165"/>
    </row>
    <row r="371" spans="1:12" ht="15.75" customHeight="1">
      <c r="A371" s="40"/>
      <c r="B371" s="204"/>
      <c r="C371" s="205"/>
      <c r="D371" s="42"/>
      <c r="E371" s="42"/>
      <c r="F371" s="42"/>
      <c r="G371" s="60"/>
      <c r="H371" s="61"/>
      <c r="I371" s="41"/>
      <c r="K371" s="165"/>
      <c r="L371" s="165"/>
    </row>
    <row r="372" spans="1:12" ht="15.75" customHeight="1">
      <c r="A372" s="40"/>
      <c r="B372" s="204"/>
      <c r="C372" s="205"/>
      <c r="D372" s="42"/>
      <c r="E372" s="42"/>
      <c r="F372" s="42"/>
      <c r="G372" s="60"/>
      <c r="H372" s="61"/>
      <c r="I372" s="41"/>
      <c r="K372" s="165"/>
      <c r="L372" s="165"/>
    </row>
    <row r="373" spans="1:12" ht="15.75" customHeight="1">
      <c r="A373" s="40"/>
      <c r="B373" s="204"/>
      <c r="C373" s="205"/>
      <c r="D373" s="42"/>
      <c r="E373" s="42"/>
      <c r="F373" s="42"/>
      <c r="G373" s="60"/>
      <c r="H373" s="61"/>
      <c r="I373" s="41"/>
      <c r="K373" s="165"/>
      <c r="L373" s="165"/>
    </row>
    <row r="374" spans="1:12" ht="15.75" customHeight="1">
      <c r="A374" s="40"/>
      <c r="B374" s="204"/>
      <c r="C374" s="205"/>
      <c r="D374" s="42"/>
      <c r="E374" s="42"/>
      <c r="F374" s="42"/>
      <c r="G374" s="60"/>
      <c r="H374" s="61"/>
      <c r="I374" s="41"/>
      <c r="K374" s="165"/>
      <c r="L374" s="165"/>
    </row>
    <row r="375" spans="1:12" ht="15.75" customHeight="1">
      <c r="A375" s="40"/>
      <c r="B375" s="204"/>
      <c r="C375" s="205"/>
      <c r="D375" s="42"/>
      <c r="E375" s="42"/>
      <c r="F375" s="42"/>
      <c r="G375" s="60"/>
      <c r="H375" s="61"/>
      <c r="I375" s="41"/>
      <c r="K375" s="165"/>
      <c r="L375" s="165"/>
    </row>
    <row r="376" spans="1:12" ht="15.75" customHeight="1">
      <c r="A376" s="40"/>
      <c r="B376" s="204"/>
      <c r="C376" s="205"/>
      <c r="D376" s="42"/>
      <c r="E376" s="42"/>
      <c r="F376" s="42"/>
      <c r="G376" s="60"/>
      <c r="H376" s="61"/>
      <c r="I376" s="41"/>
      <c r="K376" s="165"/>
      <c r="L376" s="165"/>
    </row>
    <row r="377" spans="1:12" ht="15.75" customHeight="1">
      <c r="A377" s="40"/>
      <c r="B377" s="204"/>
      <c r="C377" s="205"/>
      <c r="D377" s="42"/>
      <c r="E377" s="42"/>
      <c r="F377" s="42"/>
      <c r="G377" s="60"/>
      <c r="H377" s="61"/>
      <c r="I377" s="41"/>
      <c r="K377" s="165"/>
      <c r="L377" s="165"/>
    </row>
    <row r="378" spans="1:12" ht="15.75" customHeight="1">
      <c r="A378" s="40"/>
      <c r="B378" s="204"/>
      <c r="C378" s="205"/>
      <c r="D378" s="42"/>
      <c r="E378" s="42"/>
      <c r="F378" s="42"/>
      <c r="G378" s="60"/>
      <c r="H378" s="61"/>
      <c r="I378" s="41"/>
      <c r="K378" s="165"/>
      <c r="L378" s="165"/>
    </row>
    <row r="379" spans="1:12" ht="15.75" customHeight="1">
      <c r="A379" s="40"/>
      <c r="B379" s="204"/>
      <c r="C379" s="205"/>
      <c r="D379" s="42"/>
      <c r="E379" s="42"/>
      <c r="F379" s="42"/>
      <c r="G379" s="60"/>
      <c r="H379" s="61"/>
      <c r="I379" s="41"/>
      <c r="K379" s="165"/>
      <c r="L379" s="165"/>
    </row>
    <row r="380" spans="1:12" ht="15.75" customHeight="1">
      <c r="A380" s="40"/>
      <c r="B380" s="204"/>
      <c r="C380" s="205"/>
      <c r="D380" s="42"/>
      <c r="E380" s="42"/>
      <c r="F380" s="42"/>
      <c r="G380" s="60"/>
      <c r="H380" s="61"/>
      <c r="I380" s="41"/>
      <c r="K380" s="165"/>
      <c r="L380" s="165"/>
    </row>
    <row r="381" spans="1:12" ht="15.75" customHeight="1">
      <c r="A381" s="40"/>
      <c r="B381" s="204"/>
      <c r="C381" s="205"/>
      <c r="D381" s="42"/>
      <c r="E381" s="42"/>
      <c r="F381" s="42"/>
      <c r="G381" s="60"/>
      <c r="H381" s="61"/>
      <c r="I381" s="41"/>
      <c r="K381" s="165"/>
      <c r="L381" s="165"/>
    </row>
    <row r="382" spans="1:12" ht="15.75" customHeight="1">
      <c r="A382" s="40"/>
      <c r="B382" s="204"/>
      <c r="C382" s="205"/>
      <c r="D382" s="42"/>
      <c r="E382" s="42"/>
      <c r="F382" s="42"/>
      <c r="G382" s="60"/>
      <c r="H382" s="61"/>
      <c r="I382" s="41"/>
      <c r="K382" s="165"/>
      <c r="L382" s="165"/>
    </row>
    <row r="383" spans="1:12" ht="15.75" customHeight="1">
      <c r="A383" s="40"/>
      <c r="B383" s="204"/>
      <c r="C383" s="205"/>
      <c r="D383" s="42"/>
      <c r="E383" s="42"/>
      <c r="F383" s="42"/>
      <c r="G383" s="60"/>
      <c r="H383" s="61"/>
      <c r="I383" s="41"/>
      <c r="K383" s="165"/>
      <c r="L383" s="165"/>
    </row>
    <row r="384" spans="1:12" ht="15.75" customHeight="1">
      <c r="A384" s="40"/>
      <c r="B384" s="204"/>
      <c r="C384" s="205"/>
      <c r="D384" s="42"/>
      <c r="E384" s="42"/>
      <c r="F384" s="42"/>
      <c r="G384" s="60"/>
      <c r="H384" s="61"/>
      <c r="I384" s="41"/>
      <c r="K384" s="165"/>
      <c r="L384" s="165"/>
    </row>
    <row r="385" spans="1:12" ht="15.75" customHeight="1">
      <c r="A385" s="40"/>
      <c r="B385" s="204"/>
      <c r="C385" s="205"/>
      <c r="D385" s="42"/>
      <c r="E385" s="42"/>
      <c r="F385" s="42"/>
      <c r="G385" s="60"/>
      <c r="H385" s="61"/>
      <c r="I385" s="41"/>
      <c r="K385" s="165"/>
      <c r="L385" s="165"/>
    </row>
    <row r="386" spans="1:12" ht="15.75" customHeight="1">
      <c r="A386" s="40"/>
      <c r="B386" s="204"/>
      <c r="C386" s="205"/>
      <c r="D386" s="42"/>
      <c r="E386" s="42"/>
      <c r="F386" s="42"/>
      <c r="G386" s="60"/>
      <c r="H386" s="61"/>
      <c r="I386" s="41"/>
      <c r="K386" s="165"/>
      <c r="L386" s="165"/>
    </row>
    <row r="387" spans="1:12" ht="15.75" customHeight="1">
      <c r="A387" s="40"/>
      <c r="B387" s="204"/>
      <c r="C387" s="205"/>
      <c r="D387" s="42"/>
      <c r="E387" s="42"/>
      <c r="F387" s="42"/>
      <c r="G387" s="60"/>
      <c r="H387" s="61"/>
      <c r="I387" s="41"/>
      <c r="K387" s="165"/>
      <c r="L387" s="165"/>
    </row>
    <row r="388" spans="1:12" ht="15.75" customHeight="1">
      <c r="A388" s="40"/>
      <c r="B388" s="204"/>
      <c r="C388" s="205"/>
      <c r="D388" s="42"/>
      <c r="E388" s="42"/>
      <c r="F388" s="42"/>
      <c r="G388" s="60"/>
      <c r="H388" s="61"/>
      <c r="I388" s="41"/>
      <c r="K388" s="165"/>
      <c r="L388" s="165"/>
    </row>
    <row r="389" spans="1:12" ht="15.75" customHeight="1">
      <c r="A389" s="40"/>
      <c r="B389" s="204"/>
      <c r="C389" s="205"/>
      <c r="D389" s="42"/>
      <c r="E389" s="42"/>
      <c r="F389" s="42"/>
      <c r="G389" s="60"/>
      <c r="H389" s="61"/>
      <c r="I389" s="41"/>
      <c r="K389" s="165"/>
      <c r="L389" s="165"/>
    </row>
    <row r="390" spans="1:12" ht="15.75" customHeight="1">
      <c r="A390" s="40"/>
      <c r="B390" s="204"/>
      <c r="C390" s="205"/>
      <c r="D390" s="42"/>
      <c r="E390" s="42"/>
      <c r="F390" s="42"/>
      <c r="G390" s="60"/>
      <c r="H390" s="61"/>
      <c r="I390" s="41"/>
      <c r="K390" s="165"/>
      <c r="L390" s="165"/>
    </row>
    <row r="391" spans="1:12" ht="15.75" customHeight="1">
      <c r="A391" s="40"/>
      <c r="B391" s="204"/>
      <c r="C391" s="205"/>
      <c r="D391" s="42"/>
      <c r="E391" s="42"/>
      <c r="F391" s="42"/>
      <c r="G391" s="60"/>
      <c r="H391" s="61"/>
      <c r="I391" s="41"/>
      <c r="K391" s="165"/>
      <c r="L391" s="165"/>
    </row>
    <row r="392" spans="1:12" ht="15.75" customHeight="1">
      <c r="A392" s="40"/>
      <c r="B392" s="204"/>
      <c r="C392" s="205"/>
      <c r="D392" s="42"/>
      <c r="E392" s="42"/>
      <c r="F392" s="42"/>
      <c r="G392" s="60"/>
      <c r="H392" s="61"/>
      <c r="I392" s="41"/>
      <c r="K392" s="165"/>
      <c r="L392" s="165"/>
    </row>
    <row r="393" spans="1:12" ht="15.75" customHeight="1">
      <c r="A393" s="40"/>
      <c r="B393" s="204"/>
      <c r="C393" s="205"/>
      <c r="D393" s="42"/>
      <c r="E393" s="42"/>
      <c r="F393" s="42"/>
      <c r="G393" s="60"/>
      <c r="H393" s="61"/>
      <c r="I393" s="41"/>
      <c r="K393" s="165"/>
      <c r="L393" s="165"/>
    </row>
    <row r="394" spans="1:12" ht="15.75" customHeight="1">
      <c r="A394" s="40"/>
      <c r="B394" s="204"/>
      <c r="C394" s="205"/>
      <c r="D394" s="42"/>
      <c r="E394" s="42"/>
      <c r="F394" s="42"/>
      <c r="G394" s="60"/>
      <c r="H394" s="61"/>
      <c r="I394" s="41"/>
      <c r="K394" s="165"/>
      <c r="L394" s="165"/>
    </row>
    <row r="395" spans="1:12" ht="15.75" customHeight="1">
      <c r="A395" s="40"/>
      <c r="B395" s="204"/>
      <c r="C395" s="205"/>
      <c r="D395" s="42"/>
      <c r="E395" s="42"/>
      <c r="F395" s="42"/>
      <c r="G395" s="60"/>
      <c r="H395" s="61"/>
      <c r="I395" s="41"/>
      <c r="K395" s="165"/>
      <c r="L395" s="165"/>
    </row>
    <row r="396" spans="1:12" ht="15.75" customHeight="1">
      <c r="A396" s="40"/>
      <c r="B396" s="204"/>
      <c r="C396" s="205"/>
      <c r="D396" s="42"/>
      <c r="E396" s="42"/>
      <c r="F396" s="42"/>
      <c r="G396" s="60"/>
      <c r="H396" s="61"/>
      <c r="I396" s="41"/>
      <c r="K396" s="165"/>
      <c r="L396" s="165"/>
    </row>
    <row r="397" spans="1:12" ht="15.75" customHeight="1">
      <c r="A397" s="40"/>
      <c r="B397" s="204"/>
      <c r="C397" s="205"/>
      <c r="D397" s="42"/>
      <c r="E397" s="42"/>
      <c r="F397" s="42"/>
      <c r="G397" s="60"/>
      <c r="H397" s="61"/>
      <c r="I397" s="41"/>
      <c r="K397" s="165"/>
      <c r="L397" s="165"/>
    </row>
    <row r="398" spans="1:12" ht="15.75" customHeight="1">
      <c r="A398" s="40"/>
      <c r="B398" s="204"/>
      <c r="C398" s="205"/>
      <c r="D398" s="42"/>
      <c r="E398" s="42"/>
      <c r="F398" s="42"/>
      <c r="G398" s="60"/>
      <c r="H398" s="61"/>
      <c r="I398" s="41"/>
      <c r="K398" s="165"/>
      <c r="L398" s="165"/>
    </row>
    <row r="399" spans="1:12" ht="15.75" customHeight="1">
      <c r="A399" s="40"/>
      <c r="B399" s="204"/>
      <c r="C399" s="205"/>
      <c r="D399" s="42"/>
      <c r="E399" s="42"/>
      <c r="F399" s="42"/>
      <c r="G399" s="60"/>
      <c r="H399" s="61"/>
      <c r="I399" s="41"/>
      <c r="K399" s="165"/>
      <c r="L399" s="165"/>
    </row>
    <row r="400" spans="1:12" ht="15.75" customHeight="1">
      <c r="A400" s="40"/>
      <c r="B400" s="204"/>
      <c r="C400" s="205"/>
      <c r="D400" s="42"/>
      <c r="E400" s="42"/>
      <c r="F400" s="42"/>
      <c r="G400" s="60"/>
      <c r="H400" s="61"/>
      <c r="I400" s="41"/>
      <c r="K400" s="165"/>
      <c r="L400" s="165"/>
    </row>
    <row r="401" spans="1:12" ht="15.75" customHeight="1">
      <c r="A401" s="40"/>
      <c r="B401" s="204"/>
      <c r="C401" s="205"/>
      <c r="D401" s="42"/>
      <c r="E401" s="42"/>
      <c r="F401" s="42"/>
      <c r="G401" s="60"/>
      <c r="H401" s="61"/>
      <c r="I401" s="41"/>
      <c r="K401" s="165"/>
      <c r="L401" s="165"/>
    </row>
    <row r="402" spans="1:12" ht="15.75" customHeight="1">
      <c r="A402" s="40"/>
      <c r="B402" s="204"/>
      <c r="C402" s="205"/>
      <c r="D402" s="42"/>
      <c r="E402" s="42"/>
      <c r="F402" s="42"/>
      <c r="G402" s="60"/>
      <c r="H402" s="61"/>
      <c r="I402" s="41"/>
      <c r="K402" s="165"/>
      <c r="L402" s="165"/>
    </row>
    <row r="403" spans="1:12" ht="15.75" customHeight="1">
      <c r="A403" s="40"/>
      <c r="B403" s="204"/>
      <c r="C403" s="205"/>
      <c r="D403" s="42"/>
      <c r="E403" s="42"/>
      <c r="F403" s="42"/>
      <c r="G403" s="60"/>
      <c r="H403" s="61"/>
      <c r="I403" s="41"/>
      <c r="K403" s="165"/>
      <c r="L403" s="165"/>
    </row>
    <row r="404" spans="1:12" ht="15.75" customHeight="1">
      <c r="A404" s="40"/>
      <c r="B404" s="204"/>
      <c r="C404" s="205"/>
      <c r="D404" s="42"/>
      <c r="E404" s="42"/>
      <c r="F404" s="42"/>
      <c r="G404" s="60"/>
      <c r="H404" s="61"/>
      <c r="I404" s="41"/>
      <c r="K404" s="165"/>
      <c r="L404" s="165"/>
    </row>
    <row r="405" spans="1:12" ht="15.75" customHeight="1">
      <c r="A405" s="40"/>
      <c r="B405" s="204"/>
      <c r="C405" s="205"/>
      <c r="D405" s="42"/>
      <c r="E405" s="42"/>
      <c r="F405" s="42"/>
      <c r="G405" s="60"/>
      <c r="H405" s="61"/>
      <c r="I405" s="41"/>
      <c r="K405" s="165"/>
      <c r="L405" s="165"/>
    </row>
    <row r="406" spans="1:12" ht="15.75" customHeight="1">
      <c r="A406" s="40"/>
      <c r="B406" s="204"/>
      <c r="C406" s="205"/>
      <c r="D406" s="42"/>
      <c r="E406" s="42"/>
      <c r="F406" s="42"/>
      <c r="G406" s="60"/>
      <c r="H406" s="61"/>
      <c r="I406" s="41"/>
      <c r="K406" s="165"/>
      <c r="L406" s="165"/>
    </row>
    <row r="407" spans="1:12" ht="15.75" customHeight="1">
      <c r="A407" s="40"/>
      <c r="B407" s="204"/>
      <c r="C407" s="205"/>
      <c r="D407" s="42"/>
      <c r="E407" s="42"/>
      <c r="F407" s="42"/>
      <c r="G407" s="60"/>
      <c r="H407" s="61"/>
      <c r="I407" s="41"/>
      <c r="K407" s="165"/>
      <c r="L407" s="165"/>
    </row>
    <row r="408" spans="1:12" ht="15.75" customHeight="1">
      <c r="A408" s="40"/>
      <c r="B408" s="204"/>
      <c r="C408" s="205"/>
      <c r="D408" s="42"/>
      <c r="E408" s="42"/>
      <c r="F408" s="42"/>
      <c r="G408" s="60"/>
      <c r="H408" s="61"/>
      <c r="I408" s="41"/>
      <c r="K408" s="165"/>
      <c r="L408" s="165"/>
    </row>
    <row r="409" spans="1:12" ht="15.75" customHeight="1">
      <c r="A409" s="40"/>
      <c r="B409" s="204"/>
      <c r="C409" s="205"/>
      <c r="D409" s="42"/>
      <c r="E409" s="42"/>
      <c r="F409" s="42"/>
      <c r="G409" s="60"/>
      <c r="H409" s="61"/>
      <c r="I409" s="41"/>
      <c r="K409" s="165"/>
      <c r="L409" s="165"/>
    </row>
    <row r="410" spans="1:12" ht="15.75" customHeight="1">
      <c r="A410" s="40"/>
      <c r="B410" s="204"/>
      <c r="C410" s="205"/>
      <c r="D410" s="42"/>
      <c r="E410" s="42"/>
      <c r="F410" s="42"/>
      <c r="G410" s="60"/>
      <c r="H410" s="61"/>
      <c r="I410" s="41"/>
      <c r="K410" s="165"/>
      <c r="L410" s="165"/>
    </row>
    <row r="411" spans="1:12" ht="15.75" customHeight="1">
      <c r="A411" s="40"/>
      <c r="B411" s="204"/>
      <c r="C411" s="205"/>
      <c r="D411" s="42"/>
      <c r="E411" s="42"/>
      <c r="F411" s="42"/>
      <c r="G411" s="60"/>
      <c r="H411" s="61"/>
      <c r="I411" s="41"/>
      <c r="K411" s="165"/>
      <c r="L411" s="165"/>
    </row>
    <row r="412" spans="1:12" ht="15.75" customHeight="1">
      <c r="A412" s="40"/>
      <c r="B412" s="204"/>
      <c r="C412" s="205"/>
      <c r="D412" s="42"/>
      <c r="E412" s="42"/>
      <c r="F412" s="42"/>
      <c r="G412" s="60"/>
      <c r="H412" s="61"/>
      <c r="I412" s="41"/>
      <c r="K412" s="165"/>
      <c r="L412" s="165"/>
    </row>
    <row r="413" spans="1:12" ht="15.75" customHeight="1">
      <c r="A413" s="40"/>
      <c r="B413" s="204"/>
      <c r="C413" s="205"/>
      <c r="D413" s="42"/>
      <c r="E413" s="42"/>
      <c r="F413" s="42"/>
      <c r="G413" s="60"/>
      <c r="H413" s="61"/>
      <c r="I413" s="41"/>
      <c r="K413" s="165"/>
      <c r="L413" s="165"/>
    </row>
    <row r="414" spans="1:12" ht="15.75" customHeight="1">
      <c r="A414" s="40"/>
      <c r="B414" s="204"/>
      <c r="C414" s="205"/>
      <c r="D414" s="42"/>
      <c r="E414" s="42"/>
      <c r="F414" s="42"/>
      <c r="G414" s="60"/>
      <c r="H414" s="61"/>
      <c r="I414" s="41"/>
      <c r="K414" s="165"/>
      <c r="L414" s="165"/>
    </row>
    <row r="415" spans="1:12" ht="15.75" customHeight="1">
      <c r="A415" s="40"/>
      <c r="B415" s="204"/>
      <c r="C415" s="205"/>
      <c r="D415" s="42"/>
      <c r="E415" s="42"/>
      <c r="F415" s="42"/>
      <c r="G415" s="60"/>
      <c r="H415" s="61"/>
      <c r="I415" s="41"/>
      <c r="K415" s="165"/>
      <c r="L415" s="165"/>
    </row>
    <row r="416" spans="1:12" ht="15.75" customHeight="1">
      <c r="A416" s="40"/>
      <c r="B416" s="204"/>
      <c r="C416" s="205"/>
      <c r="D416" s="42"/>
      <c r="E416" s="42"/>
      <c r="F416" s="42"/>
      <c r="G416" s="60"/>
      <c r="H416" s="61"/>
      <c r="I416" s="41"/>
      <c r="K416" s="165"/>
      <c r="L416" s="165"/>
    </row>
    <row r="417" spans="1:12" ht="15.75" customHeight="1">
      <c r="A417" s="40"/>
      <c r="B417" s="204"/>
      <c r="C417" s="205"/>
      <c r="D417" s="42"/>
      <c r="E417" s="42"/>
      <c r="F417" s="42"/>
      <c r="G417" s="60"/>
      <c r="H417" s="61"/>
      <c r="I417" s="41"/>
      <c r="K417" s="165"/>
      <c r="L417" s="165"/>
    </row>
    <row r="418" spans="1:12" ht="15.75" customHeight="1">
      <c r="A418" s="40"/>
      <c r="B418" s="204"/>
      <c r="C418" s="205"/>
      <c r="D418" s="42"/>
      <c r="E418" s="42"/>
      <c r="F418" s="42"/>
      <c r="G418" s="60"/>
      <c r="H418" s="61"/>
      <c r="I418" s="41"/>
      <c r="K418" s="165"/>
      <c r="L418" s="165"/>
    </row>
    <row r="419" spans="1:12" ht="15.75" customHeight="1">
      <c r="A419" s="40"/>
      <c r="B419" s="204"/>
      <c r="C419" s="205"/>
      <c r="D419" s="42"/>
      <c r="E419" s="42"/>
      <c r="F419" s="42"/>
      <c r="G419" s="60"/>
      <c r="H419" s="61"/>
      <c r="I419" s="41"/>
      <c r="K419" s="165"/>
      <c r="L419" s="165"/>
    </row>
    <row r="420" spans="1:12" ht="15.75" customHeight="1">
      <c r="A420" s="40"/>
      <c r="B420" s="204"/>
      <c r="C420" s="205"/>
      <c r="D420" s="42"/>
      <c r="E420" s="42"/>
      <c r="F420" s="42"/>
      <c r="G420" s="60"/>
      <c r="H420" s="61"/>
      <c r="I420" s="41"/>
      <c r="K420" s="165"/>
      <c r="L420" s="165"/>
    </row>
    <row r="421" spans="1:12" ht="15.75" customHeight="1">
      <c r="A421" s="40"/>
      <c r="B421" s="204"/>
      <c r="C421" s="205"/>
      <c r="D421" s="42"/>
      <c r="E421" s="42"/>
      <c r="F421" s="42"/>
      <c r="G421" s="60"/>
      <c r="H421" s="61"/>
      <c r="I421" s="41"/>
      <c r="K421" s="165"/>
      <c r="L421" s="165"/>
    </row>
    <row r="422" spans="1:12" ht="15.75" customHeight="1">
      <c r="A422" s="40"/>
      <c r="B422" s="204"/>
      <c r="C422" s="205"/>
      <c r="D422" s="42"/>
      <c r="E422" s="42"/>
      <c r="F422" s="42"/>
      <c r="G422" s="60"/>
      <c r="H422" s="61"/>
      <c r="I422" s="41"/>
      <c r="K422" s="165"/>
      <c r="L422" s="165"/>
    </row>
    <row r="423" spans="1:12" ht="15.75" customHeight="1">
      <c r="A423" s="40"/>
      <c r="B423" s="204"/>
      <c r="C423" s="205"/>
      <c r="D423" s="42"/>
      <c r="E423" s="42"/>
      <c r="F423" s="42"/>
      <c r="G423" s="60"/>
      <c r="H423" s="61"/>
      <c r="I423" s="41"/>
      <c r="K423" s="165"/>
      <c r="L423" s="165"/>
    </row>
    <row r="424" spans="1:12" ht="15.75" customHeight="1">
      <c r="A424" s="40"/>
      <c r="B424" s="204"/>
      <c r="C424" s="205"/>
      <c r="D424" s="42"/>
      <c r="E424" s="42"/>
      <c r="F424" s="42"/>
      <c r="G424" s="60"/>
      <c r="H424" s="61"/>
      <c r="I424" s="41"/>
      <c r="K424" s="165"/>
      <c r="L424" s="165"/>
    </row>
    <row r="425" spans="1:12" ht="15.75" customHeight="1">
      <c r="A425" s="40"/>
      <c r="B425" s="204"/>
      <c r="C425" s="205"/>
      <c r="D425" s="42"/>
      <c r="E425" s="42"/>
      <c r="F425" s="42"/>
      <c r="G425" s="60"/>
      <c r="H425" s="61"/>
      <c r="I425" s="41"/>
      <c r="K425" s="165"/>
      <c r="L425" s="165"/>
    </row>
    <row r="426" spans="1:12" ht="15.75" customHeight="1">
      <c r="A426" s="40"/>
      <c r="B426" s="204"/>
      <c r="C426" s="205"/>
      <c r="D426" s="42"/>
      <c r="E426" s="42"/>
      <c r="F426" s="42"/>
      <c r="G426" s="60"/>
      <c r="H426" s="61"/>
      <c r="I426" s="41"/>
      <c r="K426" s="165"/>
      <c r="L426" s="165"/>
    </row>
    <row r="427" spans="1:12" ht="15.75" customHeight="1">
      <c r="A427" s="40"/>
      <c r="B427" s="204"/>
      <c r="C427" s="205"/>
      <c r="D427" s="42"/>
      <c r="E427" s="42"/>
      <c r="F427" s="42"/>
      <c r="G427" s="60"/>
      <c r="H427" s="61"/>
      <c r="I427" s="41"/>
      <c r="K427" s="165"/>
      <c r="L427" s="165"/>
    </row>
    <row r="428" spans="1:12" ht="15.75" customHeight="1">
      <c r="A428" s="40"/>
      <c r="B428" s="204"/>
      <c r="C428" s="205"/>
      <c r="D428" s="42"/>
      <c r="E428" s="42"/>
      <c r="F428" s="42"/>
      <c r="G428" s="60"/>
      <c r="H428" s="61"/>
      <c r="I428" s="41"/>
      <c r="K428" s="165"/>
      <c r="L428" s="165"/>
    </row>
    <row r="429" spans="1:12" ht="15.75" customHeight="1">
      <c r="A429" s="40"/>
      <c r="B429" s="204"/>
      <c r="C429" s="205"/>
      <c r="D429" s="42"/>
      <c r="E429" s="42"/>
      <c r="F429" s="42"/>
      <c r="G429" s="60"/>
      <c r="H429" s="61"/>
      <c r="I429" s="41"/>
      <c r="K429" s="165"/>
      <c r="L429" s="165"/>
    </row>
    <row r="430" spans="1:12" ht="15.75" customHeight="1">
      <c r="A430" s="40"/>
      <c r="B430" s="204"/>
      <c r="C430" s="205"/>
      <c r="D430" s="42"/>
      <c r="E430" s="42"/>
      <c r="F430" s="42"/>
      <c r="G430" s="60"/>
      <c r="H430" s="61"/>
      <c r="I430" s="41"/>
      <c r="K430" s="165"/>
      <c r="L430" s="165"/>
    </row>
    <row r="431" spans="1:12" ht="15.75" customHeight="1">
      <c r="A431" s="40"/>
      <c r="B431" s="204"/>
      <c r="C431" s="205"/>
      <c r="D431" s="42"/>
      <c r="E431" s="42"/>
      <c r="F431" s="42"/>
      <c r="G431" s="60"/>
      <c r="H431" s="61"/>
      <c r="I431" s="41"/>
      <c r="K431" s="165"/>
      <c r="L431" s="165"/>
    </row>
    <row r="432" spans="1:12" ht="15.75" customHeight="1">
      <c r="A432" s="40"/>
      <c r="B432" s="204"/>
      <c r="C432" s="205"/>
      <c r="D432" s="42"/>
      <c r="E432" s="42"/>
      <c r="F432" s="42"/>
      <c r="G432" s="60"/>
      <c r="H432" s="61"/>
      <c r="I432" s="41"/>
      <c r="K432" s="165"/>
      <c r="L432" s="165"/>
    </row>
    <row r="433" spans="1:12" ht="15.75" customHeight="1">
      <c r="A433" s="40"/>
      <c r="B433" s="204"/>
      <c r="C433" s="205"/>
      <c r="D433" s="42"/>
      <c r="E433" s="42"/>
      <c r="F433" s="42"/>
      <c r="G433" s="60"/>
      <c r="H433" s="61"/>
      <c r="I433" s="41"/>
      <c r="K433" s="165"/>
      <c r="L433" s="165"/>
    </row>
    <row r="434" spans="1:12" ht="15.75" customHeight="1">
      <c r="A434" s="40"/>
      <c r="B434" s="204"/>
      <c r="C434" s="205"/>
      <c r="D434" s="42"/>
      <c r="E434" s="42"/>
      <c r="F434" s="42"/>
      <c r="G434" s="60"/>
      <c r="H434" s="61"/>
      <c r="I434" s="41"/>
      <c r="K434" s="165"/>
      <c r="L434" s="165"/>
    </row>
    <row r="435" spans="1:12" ht="15.75" customHeight="1">
      <c r="A435" s="40"/>
      <c r="B435" s="204"/>
      <c r="C435" s="205"/>
      <c r="D435" s="42"/>
      <c r="E435" s="42"/>
      <c r="F435" s="42"/>
      <c r="G435" s="60"/>
      <c r="H435" s="61"/>
      <c r="I435" s="41"/>
      <c r="K435" s="165"/>
      <c r="L435" s="165"/>
    </row>
    <row r="436" spans="1:12" ht="15.75" customHeight="1">
      <c r="A436" s="40"/>
      <c r="B436" s="204"/>
      <c r="C436" s="205"/>
      <c r="D436" s="42"/>
      <c r="E436" s="42"/>
      <c r="F436" s="42"/>
      <c r="G436" s="60"/>
      <c r="H436" s="61"/>
      <c r="I436" s="41"/>
      <c r="K436" s="165"/>
      <c r="L436" s="165"/>
    </row>
    <row r="437" spans="1:12" ht="15.75" customHeight="1">
      <c r="A437" s="40"/>
      <c r="B437" s="204"/>
      <c r="C437" s="205"/>
      <c r="D437" s="42"/>
      <c r="E437" s="42"/>
      <c r="F437" s="42"/>
      <c r="G437" s="60"/>
      <c r="H437" s="61"/>
      <c r="I437" s="41"/>
      <c r="K437" s="165"/>
      <c r="L437" s="165"/>
    </row>
    <row r="438" spans="1:12" ht="15.75" customHeight="1">
      <c r="A438" s="40"/>
      <c r="B438" s="204"/>
      <c r="C438" s="205"/>
      <c r="D438" s="42"/>
      <c r="E438" s="42"/>
      <c r="F438" s="42"/>
      <c r="G438" s="60"/>
      <c r="H438" s="61"/>
      <c r="I438" s="41"/>
      <c r="K438" s="165"/>
      <c r="L438" s="165"/>
    </row>
    <row r="439" spans="1:12" ht="15.75" customHeight="1">
      <c r="A439" s="40"/>
      <c r="B439" s="204"/>
      <c r="C439" s="205"/>
      <c r="D439" s="42"/>
      <c r="E439" s="42"/>
      <c r="F439" s="42"/>
      <c r="G439" s="60"/>
      <c r="H439" s="61"/>
      <c r="I439" s="41"/>
      <c r="K439" s="165"/>
      <c r="L439" s="165"/>
    </row>
    <row r="440" spans="1:12" ht="15.75" customHeight="1">
      <c r="A440" s="40"/>
      <c r="B440" s="204"/>
      <c r="C440" s="205"/>
      <c r="D440" s="42"/>
      <c r="E440" s="42"/>
      <c r="F440" s="42"/>
      <c r="G440" s="60"/>
      <c r="H440" s="61"/>
      <c r="I440" s="41"/>
      <c r="K440" s="165"/>
      <c r="L440" s="165"/>
    </row>
    <row r="441" spans="1:12" ht="15.75" customHeight="1">
      <c r="A441" s="40"/>
      <c r="B441" s="204"/>
      <c r="C441" s="205"/>
      <c r="D441" s="42"/>
      <c r="E441" s="42"/>
      <c r="F441" s="42"/>
      <c r="G441" s="60"/>
      <c r="H441" s="61"/>
      <c r="I441" s="41"/>
      <c r="K441" s="165"/>
      <c r="L441" s="165"/>
    </row>
    <row r="442" spans="1:12" ht="15.75" customHeight="1">
      <c r="A442" s="40"/>
      <c r="B442" s="204"/>
      <c r="C442" s="205"/>
      <c r="D442" s="42"/>
      <c r="E442" s="42"/>
      <c r="F442" s="42"/>
      <c r="G442" s="60"/>
      <c r="H442" s="61"/>
      <c r="I442" s="41"/>
      <c r="K442" s="165"/>
      <c r="L442" s="165"/>
    </row>
    <row r="443" spans="1:12" ht="15.75" customHeight="1">
      <c r="A443" s="40"/>
      <c r="B443" s="204"/>
      <c r="C443" s="205"/>
      <c r="D443" s="42"/>
      <c r="E443" s="42"/>
      <c r="F443" s="42"/>
      <c r="G443" s="60"/>
      <c r="H443" s="61"/>
      <c r="I443" s="41"/>
      <c r="K443" s="165"/>
      <c r="L443" s="165"/>
    </row>
    <row r="444" spans="1:12" ht="15.75" customHeight="1">
      <c r="A444" s="40"/>
      <c r="B444" s="204"/>
      <c r="C444" s="205"/>
      <c r="D444" s="42"/>
      <c r="E444" s="42"/>
      <c r="F444" s="42"/>
      <c r="G444" s="60"/>
      <c r="H444" s="61"/>
      <c r="I444" s="41"/>
      <c r="K444" s="165"/>
      <c r="L444" s="165"/>
    </row>
    <row r="445" spans="1:12" ht="15.75" customHeight="1">
      <c r="A445" s="40"/>
      <c r="B445" s="204"/>
      <c r="C445" s="205"/>
      <c r="D445" s="42"/>
      <c r="E445" s="42"/>
      <c r="F445" s="42"/>
      <c r="G445" s="60"/>
      <c r="H445" s="61"/>
      <c r="I445" s="41"/>
      <c r="K445" s="165"/>
      <c r="L445" s="165"/>
    </row>
    <row r="446" spans="1:12" ht="15.75" customHeight="1">
      <c r="A446" s="40"/>
      <c r="B446" s="204"/>
      <c r="C446" s="205"/>
      <c r="D446" s="42"/>
      <c r="E446" s="42"/>
      <c r="F446" s="42"/>
      <c r="G446" s="60"/>
      <c r="H446" s="61"/>
      <c r="I446" s="41"/>
      <c r="K446" s="165"/>
      <c r="L446" s="165"/>
    </row>
    <row r="447" spans="1:12" ht="15.75" customHeight="1">
      <c r="A447" s="40"/>
      <c r="B447" s="204"/>
      <c r="C447" s="205"/>
      <c r="D447" s="42"/>
      <c r="E447" s="42"/>
      <c r="F447" s="42"/>
      <c r="G447" s="60"/>
      <c r="H447" s="61"/>
      <c r="I447" s="41"/>
      <c r="K447" s="165"/>
      <c r="L447" s="165"/>
    </row>
    <row r="448" spans="1:12" ht="15.75" customHeight="1">
      <c r="A448" s="40"/>
      <c r="B448" s="204"/>
      <c r="C448" s="205"/>
      <c r="D448" s="42"/>
      <c r="E448" s="42"/>
      <c r="F448" s="42"/>
      <c r="G448" s="60"/>
      <c r="H448" s="61"/>
      <c r="I448" s="41"/>
      <c r="K448" s="165"/>
      <c r="L448" s="165"/>
    </row>
    <row r="449" spans="1:12" ht="15.75" customHeight="1">
      <c r="A449" s="40"/>
      <c r="B449" s="204"/>
      <c r="C449" s="205"/>
      <c r="D449" s="42"/>
      <c r="E449" s="42"/>
      <c r="F449" s="42"/>
      <c r="G449" s="60"/>
      <c r="H449" s="61"/>
      <c r="I449" s="41"/>
      <c r="K449" s="165"/>
      <c r="L449" s="165"/>
    </row>
    <row r="450" spans="1:12" ht="15.75" customHeight="1">
      <c r="A450" s="40"/>
      <c r="B450" s="204"/>
      <c r="C450" s="205"/>
      <c r="D450" s="42"/>
      <c r="E450" s="42"/>
      <c r="F450" s="42"/>
      <c r="G450" s="60"/>
      <c r="H450" s="61"/>
      <c r="I450" s="41"/>
      <c r="K450" s="165"/>
      <c r="L450" s="165"/>
    </row>
    <row r="451" spans="1:12" ht="15.75" customHeight="1">
      <c r="A451" s="40"/>
      <c r="B451" s="204"/>
      <c r="C451" s="205"/>
      <c r="D451" s="42"/>
      <c r="E451" s="42"/>
      <c r="F451" s="42"/>
      <c r="G451" s="60"/>
      <c r="H451" s="61"/>
      <c r="I451" s="41"/>
      <c r="K451" s="165"/>
      <c r="L451" s="165"/>
    </row>
    <row r="452" spans="1:12" ht="15.75" customHeight="1">
      <c r="A452" s="40"/>
      <c r="B452" s="204"/>
      <c r="C452" s="205"/>
      <c r="D452" s="42"/>
      <c r="E452" s="42"/>
      <c r="F452" s="42"/>
      <c r="G452" s="60"/>
      <c r="H452" s="61"/>
      <c r="I452" s="41"/>
      <c r="K452" s="165"/>
      <c r="L452" s="165"/>
    </row>
    <row r="453" spans="1:12" ht="15.75" customHeight="1">
      <c r="A453" s="40"/>
      <c r="B453" s="204"/>
      <c r="C453" s="205"/>
      <c r="D453" s="42"/>
      <c r="E453" s="42"/>
      <c r="F453" s="42"/>
      <c r="G453" s="60"/>
      <c r="H453" s="61"/>
      <c r="I453" s="41"/>
      <c r="K453" s="165"/>
      <c r="L453" s="165"/>
    </row>
    <row r="454" spans="1:12" ht="15.75" customHeight="1">
      <c r="A454" s="40"/>
      <c r="B454" s="204"/>
      <c r="C454" s="205"/>
      <c r="D454" s="42"/>
      <c r="E454" s="42"/>
      <c r="F454" s="42"/>
      <c r="G454" s="60"/>
      <c r="H454" s="61"/>
      <c r="I454" s="41"/>
      <c r="K454" s="165"/>
      <c r="L454" s="165"/>
    </row>
    <row r="455" spans="1:12" ht="15.75" customHeight="1">
      <c r="A455" s="40"/>
      <c r="B455" s="204"/>
      <c r="C455" s="205"/>
      <c r="D455" s="42"/>
      <c r="E455" s="42"/>
      <c r="F455" s="42"/>
      <c r="G455" s="60"/>
      <c r="H455" s="61"/>
      <c r="I455" s="41"/>
      <c r="K455" s="165"/>
      <c r="L455" s="165"/>
    </row>
    <row r="456" spans="1:12" ht="15.75" customHeight="1">
      <c r="A456" s="40"/>
      <c r="B456" s="204"/>
      <c r="C456" s="205"/>
      <c r="D456" s="42"/>
      <c r="E456" s="42"/>
      <c r="F456" s="42"/>
      <c r="G456" s="60"/>
      <c r="H456" s="61"/>
      <c r="I456" s="41"/>
      <c r="K456" s="165"/>
      <c r="L456" s="165"/>
    </row>
    <row r="457" spans="1:12" ht="15.75" customHeight="1">
      <c r="A457" s="40"/>
      <c r="B457" s="204"/>
      <c r="C457" s="205"/>
      <c r="D457" s="42"/>
      <c r="E457" s="42"/>
      <c r="F457" s="42"/>
      <c r="G457" s="60"/>
      <c r="H457" s="61"/>
      <c r="I457" s="41"/>
      <c r="K457" s="165"/>
      <c r="L457" s="165"/>
    </row>
    <row r="458" spans="1:12" ht="15.75" customHeight="1">
      <c r="A458" s="40"/>
      <c r="B458" s="204"/>
      <c r="C458" s="205"/>
      <c r="D458" s="42"/>
      <c r="E458" s="42"/>
      <c r="F458" s="42"/>
      <c r="G458" s="60"/>
      <c r="H458" s="61"/>
      <c r="I458" s="41"/>
      <c r="K458" s="165"/>
      <c r="L458" s="165"/>
    </row>
    <row r="459" spans="1:12" ht="15.75" customHeight="1">
      <c r="A459" s="40"/>
      <c r="B459" s="204"/>
      <c r="C459" s="205"/>
      <c r="D459" s="42"/>
      <c r="E459" s="42"/>
      <c r="F459" s="42"/>
      <c r="G459" s="60"/>
      <c r="H459" s="61"/>
      <c r="I459" s="41"/>
      <c r="K459" s="165"/>
      <c r="L459" s="165"/>
    </row>
    <row r="460" spans="1:12" ht="15.75" customHeight="1">
      <c r="A460" s="40"/>
      <c r="B460" s="204"/>
      <c r="C460" s="205"/>
      <c r="D460" s="42"/>
      <c r="E460" s="42"/>
      <c r="F460" s="42"/>
      <c r="G460" s="60"/>
      <c r="H460" s="61"/>
      <c r="I460" s="41"/>
      <c r="K460" s="165"/>
      <c r="L460" s="165"/>
    </row>
    <row r="461" spans="1:12" ht="15.75" customHeight="1">
      <c r="A461" s="40"/>
      <c r="B461" s="204"/>
      <c r="C461" s="205"/>
      <c r="D461" s="42"/>
      <c r="E461" s="42"/>
      <c r="F461" s="42"/>
      <c r="G461" s="60"/>
      <c r="H461" s="61"/>
      <c r="I461" s="41"/>
      <c r="K461" s="165"/>
      <c r="L461" s="165"/>
    </row>
    <row r="462" spans="1:12" ht="15.75" customHeight="1">
      <c r="A462" s="40"/>
      <c r="B462" s="204"/>
      <c r="C462" s="205"/>
      <c r="D462" s="42"/>
      <c r="E462" s="42"/>
      <c r="F462" s="42"/>
      <c r="G462" s="60"/>
      <c r="H462" s="61"/>
      <c r="I462" s="41"/>
      <c r="K462" s="165"/>
      <c r="L462" s="165"/>
    </row>
    <row r="463" spans="1:12" ht="15.75" customHeight="1">
      <c r="A463" s="40"/>
      <c r="B463" s="204"/>
      <c r="C463" s="205"/>
      <c r="D463" s="42"/>
      <c r="E463" s="42"/>
      <c r="F463" s="42"/>
      <c r="G463" s="60"/>
      <c r="H463" s="61"/>
      <c r="I463" s="41"/>
      <c r="K463" s="165"/>
      <c r="L463" s="165"/>
    </row>
    <row r="464" spans="1:12" ht="15.75" customHeight="1">
      <c r="A464" s="40"/>
      <c r="B464" s="204"/>
      <c r="C464" s="205"/>
      <c r="D464" s="42"/>
      <c r="E464" s="42"/>
      <c r="F464" s="42"/>
      <c r="G464" s="60"/>
      <c r="H464" s="61"/>
      <c r="I464" s="41"/>
      <c r="K464" s="165"/>
      <c r="L464" s="165"/>
    </row>
    <row r="465" spans="1:12" ht="15.75" customHeight="1">
      <c r="A465" s="40"/>
      <c r="B465" s="204"/>
      <c r="C465" s="205"/>
      <c r="D465" s="42"/>
      <c r="E465" s="42"/>
      <c r="F465" s="42"/>
      <c r="G465" s="60"/>
      <c r="H465" s="61"/>
      <c r="I465" s="41"/>
      <c r="K465" s="165"/>
      <c r="L465" s="165"/>
    </row>
    <row r="466" spans="1:12" ht="15.75" customHeight="1">
      <c r="A466" s="40"/>
      <c r="B466" s="204"/>
      <c r="C466" s="205"/>
      <c r="D466" s="42"/>
      <c r="E466" s="42"/>
      <c r="F466" s="42"/>
      <c r="G466" s="60"/>
      <c r="H466" s="61"/>
      <c r="I466" s="41"/>
      <c r="K466" s="165"/>
      <c r="L466" s="165"/>
    </row>
    <row r="467" spans="1:12" ht="15.75" customHeight="1">
      <c r="A467" s="40"/>
      <c r="B467" s="204"/>
      <c r="C467" s="205"/>
      <c r="D467" s="42"/>
      <c r="E467" s="42"/>
      <c r="F467" s="42"/>
      <c r="G467" s="60"/>
      <c r="H467" s="61"/>
      <c r="I467" s="41"/>
      <c r="K467" s="165"/>
      <c r="L467" s="165"/>
    </row>
    <row r="468" spans="1:12" ht="15.75" customHeight="1">
      <c r="A468" s="40"/>
      <c r="B468" s="204"/>
      <c r="C468" s="205"/>
      <c r="D468" s="42"/>
      <c r="E468" s="42"/>
      <c r="F468" s="42"/>
      <c r="G468" s="60"/>
      <c r="H468" s="61"/>
      <c r="I468" s="41"/>
      <c r="K468" s="165"/>
      <c r="L468" s="165"/>
    </row>
    <row r="469" spans="1:12" ht="15.75" customHeight="1">
      <c r="A469" s="40"/>
      <c r="B469" s="204"/>
      <c r="C469" s="205"/>
      <c r="D469" s="42"/>
      <c r="E469" s="42"/>
      <c r="F469" s="42"/>
      <c r="G469" s="60"/>
      <c r="H469" s="61"/>
      <c r="I469" s="41"/>
      <c r="K469" s="165"/>
      <c r="L469" s="165"/>
    </row>
    <row r="470" spans="1:12" ht="15.75" customHeight="1">
      <c r="A470" s="40"/>
      <c r="B470" s="204"/>
      <c r="C470" s="205"/>
      <c r="D470" s="42"/>
      <c r="E470" s="42"/>
      <c r="F470" s="42"/>
      <c r="G470" s="60"/>
      <c r="H470" s="61"/>
      <c r="I470" s="41"/>
      <c r="K470" s="165"/>
      <c r="L470" s="165"/>
    </row>
    <row r="471" spans="1:12" ht="15.75" customHeight="1">
      <c r="A471" s="40"/>
      <c r="B471" s="204"/>
      <c r="C471" s="205"/>
      <c r="D471" s="42"/>
      <c r="E471" s="42"/>
      <c r="F471" s="42"/>
      <c r="G471" s="60"/>
      <c r="H471" s="61"/>
      <c r="I471" s="41"/>
      <c r="K471" s="165"/>
      <c r="L471" s="165"/>
    </row>
    <row r="472" spans="1:12" ht="15.75" customHeight="1">
      <c r="A472" s="40"/>
      <c r="B472" s="204"/>
      <c r="C472" s="205"/>
      <c r="D472" s="42"/>
      <c r="E472" s="42"/>
      <c r="F472" s="42"/>
      <c r="G472" s="60"/>
      <c r="H472" s="61"/>
      <c r="I472" s="41"/>
      <c r="K472" s="165"/>
      <c r="L472" s="165"/>
    </row>
    <row r="473" spans="1:12" ht="15.75" customHeight="1">
      <c r="A473" s="40"/>
      <c r="B473" s="204"/>
      <c r="C473" s="205"/>
      <c r="D473" s="42"/>
      <c r="E473" s="42"/>
      <c r="F473" s="42"/>
      <c r="G473" s="60"/>
      <c r="H473" s="61"/>
      <c r="I473" s="41"/>
      <c r="K473" s="165"/>
      <c r="L473" s="165"/>
    </row>
    <row r="474" spans="1:12" ht="15.75" customHeight="1">
      <c r="A474" s="40"/>
      <c r="B474" s="204"/>
      <c r="C474" s="205"/>
      <c r="D474" s="42"/>
      <c r="E474" s="42"/>
      <c r="F474" s="42"/>
      <c r="G474" s="60"/>
      <c r="H474" s="61"/>
      <c r="I474" s="41"/>
      <c r="K474" s="165"/>
      <c r="L474" s="165"/>
    </row>
    <row r="475" spans="1:12" ht="15.75" customHeight="1">
      <c r="A475" s="40"/>
      <c r="B475" s="204"/>
      <c r="C475" s="205"/>
      <c r="D475" s="42"/>
      <c r="E475" s="42"/>
      <c r="F475" s="42"/>
      <c r="G475" s="60"/>
      <c r="H475" s="61"/>
      <c r="I475" s="41"/>
      <c r="K475" s="165"/>
      <c r="L475" s="165"/>
    </row>
    <row r="476" spans="1:12" ht="15.75" customHeight="1">
      <c r="A476" s="40"/>
      <c r="B476" s="204"/>
      <c r="C476" s="205"/>
      <c r="D476" s="42"/>
      <c r="E476" s="42"/>
      <c r="F476" s="42"/>
      <c r="G476" s="60"/>
      <c r="H476" s="61"/>
      <c r="I476" s="41"/>
      <c r="K476" s="165"/>
      <c r="L476" s="165"/>
    </row>
    <row r="477" spans="1:12" ht="15.75" customHeight="1">
      <c r="A477" s="40"/>
      <c r="B477" s="204"/>
      <c r="C477" s="205"/>
      <c r="D477" s="42"/>
      <c r="E477" s="42"/>
      <c r="F477" s="42"/>
      <c r="G477" s="60"/>
      <c r="H477" s="61"/>
      <c r="I477" s="41"/>
      <c r="K477" s="165"/>
      <c r="L477" s="165"/>
    </row>
    <row r="478" spans="1:12" ht="15.75" customHeight="1">
      <c r="A478" s="40"/>
      <c r="B478" s="204"/>
      <c r="C478" s="205"/>
      <c r="D478" s="42"/>
      <c r="E478" s="42"/>
      <c r="F478" s="42"/>
      <c r="G478" s="60"/>
      <c r="H478" s="61"/>
      <c r="I478" s="41"/>
      <c r="K478" s="165"/>
      <c r="L478" s="165"/>
    </row>
    <row r="479" spans="1:12" ht="15.75" customHeight="1">
      <c r="A479" s="40"/>
      <c r="B479" s="204"/>
      <c r="C479" s="205"/>
      <c r="D479" s="42"/>
      <c r="E479" s="42"/>
      <c r="F479" s="42"/>
      <c r="G479" s="60"/>
      <c r="H479" s="61"/>
      <c r="I479" s="41"/>
      <c r="K479" s="165"/>
      <c r="L479" s="165"/>
    </row>
    <row r="480" spans="1:12" ht="15.75" customHeight="1">
      <c r="A480" s="40"/>
      <c r="B480" s="204"/>
      <c r="C480" s="205"/>
      <c r="D480" s="42"/>
      <c r="E480" s="42"/>
      <c r="F480" s="42"/>
      <c r="G480" s="60"/>
      <c r="H480" s="61"/>
      <c r="I480" s="41"/>
      <c r="K480" s="165"/>
      <c r="L480" s="165"/>
    </row>
    <row r="481" spans="1:12" ht="15.75" customHeight="1">
      <c r="A481" s="40"/>
      <c r="B481" s="204"/>
      <c r="C481" s="205"/>
      <c r="D481" s="42"/>
      <c r="E481" s="42"/>
      <c r="F481" s="42"/>
      <c r="G481" s="60"/>
      <c r="H481" s="61"/>
      <c r="I481" s="41"/>
      <c r="K481" s="165"/>
      <c r="L481" s="165"/>
    </row>
    <row r="482" spans="1:12" ht="15.75" customHeight="1">
      <c r="A482" s="40"/>
      <c r="B482" s="204"/>
      <c r="C482" s="205"/>
      <c r="D482" s="42"/>
      <c r="E482" s="42"/>
      <c r="F482" s="42"/>
      <c r="G482" s="60"/>
      <c r="H482" s="61"/>
      <c r="I482" s="41"/>
      <c r="K482" s="165"/>
      <c r="L482" s="165"/>
    </row>
    <row r="483" spans="1:12" ht="15.75" customHeight="1">
      <c r="A483" s="40"/>
      <c r="B483" s="204"/>
      <c r="C483" s="205"/>
      <c r="D483" s="42"/>
      <c r="E483" s="42"/>
      <c r="F483" s="42"/>
      <c r="G483" s="60"/>
      <c r="H483" s="61"/>
      <c r="I483" s="41"/>
      <c r="K483" s="165"/>
      <c r="L483" s="165"/>
    </row>
    <row r="484" spans="1:12" ht="15.75" customHeight="1">
      <c r="A484" s="40"/>
      <c r="B484" s="204"/>
      <c r="C484" s="205"/>
      <c r="D484" s="42"/>
      <c r="E484" s="42"/>
      <c r="F484" s="42"/>
      <c r="G484" s="60"/>
      <c r="H484" s="61"/>
      <c r="I484" s="41"/>
      <c r="K484" s="165"/>
      <c r="L484" s="165"/>
    </row>
    <row r="485" spans="1:12" ht="15.75" customHeight="1">
      <c r="A485" s="40"/>
      <c r="B485" s="204"/>
      <c r="C485" s="205"/>
      <c r="D485" s="42"/>
      <c r="E485" s="42"/>
      <c r="F485" s="42"/>
      <c r="G485" s="60"/>
      <c r="H485" s="61"/>
      <c r="I485" s="41"/>
      <c r="K485" s="165"/>
      <c r="L485" s="165"/>
    </row>
    <row r="486" spans="1:12" ht="15.75" customHeight="1">
      <c r="A486" s="40"/>
      <c r="B486" s="204"/>
      <c r="C486" s="205"/>
      <c r="D486" s="42"/>
      <c r="E486" s="42"/>
      <c r="F486" s="42"/>
      <c r="G486" s="60"/>
      <c r="H486" s="61"/>
      <c r="I486" s="41"/>
      <c r="K486" s="165"/>
      <c r="L486" s="165"/>
    </row>
    <row r="487" spans="1:12" ht="15.75" customHeight="1">
      <c r="A487" s="40"/>
      <c r="B487" s="204"/>
      <c r="C487" s="205"/>
      <c r="D487" s="42"/>
      <c r="E487" s="42"/>
      <c r="F487" s="42"/>
      <c r="G487" s="60"/>
      <c r="H487" s="61"/>
      <c r="I487" s="41"/>
      <c r="K487" s="165"/>
      <c r="L487" s="165"/>
    </row>
    <row r="488" spans="1:12" ht="15.75" customHeight="1">
      <c r="A488" s="40"/>
      <c r="B488" s="204"/>
      <c r="C488" s="205"/>
      <c r="D488" s="42"/>
      <c r="E488" s="42"/>
      <c r="F488" s="42"/>
      <c r="G488" s="60"/>
      <c r="H488" s="61"/>
      <c r="I488" s="41"/>
      <c r="K488" s="165"/>
      <c r="L488" s="165"/>
    </row>
    <row r="489" spans="1:12" ht="15.75" customHeight="1">
      <c r="A489" s="40"/>
      <c r="B489" s="204"/>
      <c r="C489" s="205"/>
      <c r="D489" s="42"/>
      <c r="E489" s="42"/>
      <c r="F489" s="42"/>
      <c r="G489" s="60"/>
      <c r="H489" s="61"/>
      <c r="I489" s="41"/>
      <c r="K489" s="165"/>
      <c r="L489" s="165"/>
    </row>
    <row r="490" spans="1:12" ht="15.75" customHeight="1">
      <c r="A490" s="40"/>
      <c r="B490" s="204"/>
      <c r="C490" s="205"/>
      <c r="D490" s="42"/>
      <c r="E490" s="42"/>
      <c r="F490" s="42"/>
      <c r="G490" s="60"/>
      <c r="H490" s="61"/>
      <c r="I490" s="41"/>
      <c r="K490" s="165"/>
      <c r="L490" s="165"/>
    </row>
    <row r="491" spans="1:12" ht="15.75" customHeight="1">
      <c r="A491" s="40"/>
      <c r="B491" s="204"/>
      <c r="C491" s="205"/>
      <c r="D491" s="42"/>
      <c r="E491" s="42"/>
      <c r="F491" s="42"/>
      <c r="G491" s="60"/>
      <c r="H491" s="61"/>
      <c r="I491" s="41"/>
      <c r="K491" s="165"/>
      <c r="L491" s="165"/>
    </row>
    <row r="492" spans="1:12" ht="15.75" customHeight="1">
      <c r="A492" s="40"/>
      <c r="B492" s="204"/>
      <c r="C492" s="205"/>
      <c r="D492" s="42"/>
      <c r="E492" s="42"/>
      <c r="F492" s="42"/>
      <c r="G492" s="60"/>
      <c r="H492" s="61"/>
      <c r="I492" s="41"/>
      <c r="K492" s="165"/>
      <c r="L492" s="165"/>
    </row>
    <row r="493" spans="1:12" ht="15.75" customHeight="1">
      <c r="A493" s="40"/>
      <c r="B493" s="204"/>
      <c r="C493" s="205"/>
      <c r="D493" s="42"/>
      <c r="E493" s="42"/>
      <c r="F493" s="42"/>
      <c r="G493" s="60"/>
      <c r="H493" s="61"/>
      <c r="I493" s="41"/>
      <c r="K493" s="165"/>
      <c r="L493" s="165"/>
    </row>
    <row r="494" spans="1:12" ht="15.75" customHeight="1">
      <c r="A494" s="40"/>
      <c r="B494" s="204"/>
      <c r="C494" s="205"/>
      <c r="D494" s="42"/>
      <c r="E494" s="42"/>
      <c r="F494" s="42"/>
      <c r="G494" s="60"/>
      <c r="H494" s="61"/>
      <c r="I494" s="41"/>
      <c r="K494" s="165"/>
      <c r="L494" s="165"/>
    </row>
    <row r="495" spans="1:12" ht="15.75" customHeight="1">
      <c r="A495" s="40"/>
      <c r="B495" s="204"/>
      <c r="C495" s="205"/>
      <c r="D495" s="42"/>
      <c r="E495" s="42"/>
      <c r="F495" s="42"/>
      <c r="G495" s="60"/>
      <c r="H495" s="61"/>
      <c r="I495" s="41"/>
      <c r="K495" s="165"/>
      <c r="L495" s="165"/>
    </row>
    <row r="496" spans="1:12" ht="15.75" customHeight="1">
      <c r="A496" s="40"/>
      <c r="B496" s="204"/>
      <c r="C496" s="205"/>
      <c r="D496" s="42"/>
      <c r="E496" s="42"/>
      <c r="F496" s="42"/>
      <c r="G496" s="60"/>
      <c r="H496" s="61"/>
      <c r="I496" s="41"/>
      <c r="K496" s="165"/>
      <c r="L496" s="165"/>
    </row>
    <row r="497" spans="1:12" ht="15.75" customHeight="1">
      <c r="A497" s="40"/>
      <c r="B497" s="204"/>
      <c r="C497" s="205"/>
      <c r="D497" s="42"/>
      <c r="E497" s="42"/>
      <c r="F497" s="42"/>
      <c r="G497" s="60"/>
      <c r="H497" s="61"/>
      <c r="I497" s="41"/>
      <c r="K497" s="165"/>
      <c r="L497" s="165"/>
    </row>
    <row r="498" spans="1:12" ht="15.75" customHeight="1">
      <c r="A498" s="40"/>
      <c r="B498" s="204"/>
      <c r="C498" s="205"/>
      <c r="D498" s="42"/>
      <c r="E498" s="42"/>
      <c r="F498" s="42"/>
      <c r="G498" s="60"/>
      <c r="H498" s="61"/>
      <c r="I498" s="41"/>
      <c r="K498" s="165"/>
      <c r="L498" s="165"/>
    </row>
    <row r="499" spans="1:12" ht="15.75" customHeight="1">
      <c r="A499" s="40"/>
      <c r="B499" s="204"/>
      <c r="C499" s="205"/>
      <c r="D499" s="42"/>
      <c r="E499" s="42"/>
      <c r="F499" s="42"/>
      <c r="G499" s="60"/>
      <c r="H499" s="61"/>
      <c r="I499" s="41"/>
      <c r="K499" s="165"/>
      <c r="L499" s="165"/>
    </row>
    <row r="500" spans="1:12" ht="15.75" customHeight="1">
      <c r="A500" s="40"/>
      <c r="B500" s="204"/>
      <c r="C500" s="205"/>
      <c r="D500" s="42"/>
      <c r="E500" s="42"/>
      <c r="F500" s="42"/>
      <c r="G500" s="60"/>
      <c r="H500" s="61"/>
      <c r="I500" s="41"/>
      <c r="K500" s="165"/>
      <c r="L500" s="165"/>
    </row>
    <row r="501" spans="1:12" ht="15.75" customHeight="1">
      <c r="A501" s="40"/>
      <c r="B501" s="204"/>
      <c r="C501" s="205"/>
      <c r="D501" s="42"/>
      <c r="E501" s="42"/>
      <c r="F501" s="42"/>
      <c r="G501" s="60"/>
      <c r="H501" s="61"/>
      <c r="I501" s="41"/>
      <c r="K501" s="165"/>
      <c r="L501" s="165"/>
    </row>
    <row r="502" spans="1:12" ht="15.75" customHeight="1">
      <c r="A502" s="40"/>
      <c r="B502" s="204"/>
      <c r="C502" s="205"/>
      <c r="D502" s="42"/>
      <c r="E502" s="42"/>
      <c r="F502" s="42"/>
      <c r="G502" s="60"/>
      <c r="H502" s="61"/>
      <c r="I502" s="41"/>
      <c r="K502" s="165"/>
      <c r="L502" s="165"/>
    </row>
    <row r="503" spans="1:12" ht="15.75" customHeight="1">
      <c r="A503" s="40"/>
      <c r="B503" s="204"/>
      <c r="C503" s="205"/>
      <c r="D503" s="42"/>
      <c r="E503" s="42"/>
      <c r="F503" s="42"/>
      <c r="G503" s="60"/>
      <c r="H503" s="61"/>
      <c r="I503" s="41"/>
      <c r="K503" s="165"/>
      <c r="L503" s="165"/>
    </row>
    <row r="504" spans="1:12" ht="15.75" customHeight="1">
      <c r="A504" s="40"/>
      <c r="B504" s="204"/>
      <c r="C504" s="205"/>
      <c r="D504" s="42"/>
      <c r="E504" s="42"/>
      <c r="F504" s="42"/>
      <c r="G504" s="60"/>
      <c r="H504" s="61"/>
      <c r="I504" s="41"/>
      <c r="K504" s="165"/>
      <c r="L504" s="165"/>
    </row>
    <row r="505" spans="1:12" ht="15.75" customHeight="1">
      <c r="A505" s="40"/>
      <c r="B505" s="204"/>
      <c r="C505" s="205"/>
      <c r="D505" s="42"/>
      <c r="E505" s="42"/>
      <c r="F505" s="42"/>
      <c r="G505" s="60"/>
      <c r="H505" s="61"/>
      <c r="I505" s="41"/>
      <c r="K505" s="165"/>
      <c r="L505" s="165"/>
    </row>
    <row r="506" spans="1:12" ht="15.75" customHeight="1">
      <c r="A506" s="40"/>
      <c r="B506" s="204"/>
      <c r="C506" s="205"/>
      <c r="D506" s="42"/>
      <c r="E506" s="42"/>
      <c r="F506" s="42"/>
      <c r="G506" s="60"/>
      <c r="H506" s="61"/>
      <c r="I506" s="41"/>
      <c r="K506" s="165"/>
      <c r="L506" s="165"/>
    </row>
    <row r="507" spans="1:12" ht="15.75" customHeight="1">
      <c r="A507" s="40"/>
      <c r="B507" s="204"/>
      <c r="C507" s="205"/>
      <c r="D507" s="42"/>
      <c r="E507" s="42"/>
      <c r="F507" s="42"/>
      <c r="G507" s="60"/>
      <c r="H507" s="61"/>
      <c r="I507" s="41"/>
      <c r="K507" s="165"/>
      <c r="L507" s="165"/>
    </row>
    <row r="508" spans="1:12" ht="15.75" customHeight="1">
      <c r="A508" s="40"/>
      <c r="B508" s="204"/>
      <c r="C508" s="205"/>
      <c r="D508" s="42"/>
      <c r="E508" s="42"/>
      <c r="F508" s="42"/>
      <c r="G508" s="60"/>
      <c r="H508" s="61"/>
      <c r="I508" s="41"/>
      <c r="K508" s="165"/>
      <c r="L508" s="165"/>
    </row>
    <row r="509" spans="1:12" ht="15.75" customHeight="1">
      <c r="A509" s="40"/>
      <c r="B509" s="204"/>
      <c r="C509" s="205"/>
      <c r="D509" s="42"/>
      <c r="E509" s="42"/>
      <c r="F509" s="42"/>
      <c r="G509" s="60"/>
      <c r="H509" s="61"/>
      <c r="I509" s="41"/>
      <c r="K509" s="165"/>
      <c r="L509" s="165"/>
    </row>
    <row r="510" spans="1:12" ht="15.75" customHeight="1">
      <c r="A510" s="40"/>
      <c r="B510" s="204"/>
      <c r="C510" s="205"/>
      <c r="D510" s="42"/>
      <c r="E510" s="42"/>
      <c r="F510" s="42"/>
      <c r="G510" s="60"/>
      <c r="H510" s="61"/>
      <c r="I510" s="41"/>
      <c r="K510" s="165"/>
      <c r="L510" s="165"/>
    </row>
    <row r="511" spans="1:12" ht="15.75" customHeight="1">
      <c r="A511" s="40"/>
      <c r="B511" s="204"/>
      <c r="C511" s="205"/>
      <c r="D511" s="42"/>
      <c r="E511" s="42"/>
      <c r="F511" s="42"/>
      <c r="G511" s="60"/>
      <c r="H511" s="61"/>
      <c r="I511" s="41"/>
      <c r="K511" s="165"/>
      <c r="L511" s="165"/>
    </row>
    <row r="512" spans="1:12" ht="15.75" customHeight="1">
      <c r="A512" s="40"/>
      <c r="B512" s="204"/>
      <c r="C512" s="205"/>
      <c r="D512" s="42"/>
      <c r="E512" s="42"/>
      <c r="F512" s="42"/>
      <c r="G512" s="60"/>
      <c r="H512" s="61"/>
      <c r="I512" s="41"/>
      <c r="K512" s="165"/>
      <c r="L512" s="165"/>
    </row>
    <row r="513" spans="1:12" ht="15.75" customHeight="1">
      <c r="A513" s="40"/>
      <c r="B513" s="204"/>
      <c r="C513" s="205"/>
      <c r="D513" s="42"/>
      <c r="E513" s="42"/>
      <c r="F513" s="42"/>
      <c r="G513" s="60"/>
      <c r="H513" s="61"/>
      <c r="I513" s="41"/>
      <c r="K513" s="165"/>
      <c r="L513" s="165"/>
    </row>
    <row r="514" spans="1:12" ht="15.75" customHeight="1">
      <c r="A514" s="40"/>
      <c r="B514" s="204"/>
      <c r="C514" s="205"/>
      <c r="D514" s="42"/>
      <c r="E514" s="42"/>
      <c r="F514" s="42"/>
      <c r="G514" s="60"/>
      <c r="H514" s="61"/>
      <c r="I514" s="41"/>
      <c r="K514" s="165"/>
      <c r="L514" s="165"/>
    </row>
    <row r="515" spans="1:12" ht="15.75" customHeight="1">
      <c r="A515" s="40"/>
      <c r="B515" s="204"/>
      <c r="C515" s="205"/>
      <c r="D515" s="42"/>
      <c r="E515" s="42"/>
      <c r="F515" s="42"/>
      <c r="G515" s="60"/>
      <c r="H515" s="61"/>
      <c r="I515" s="41"/>
      <c r="K515" s="165"/>
      <c r="L515" s="165"/>
    </row>
    <row r="516" spans="1:12" ht="15.75" customHeight="1">
      <c r="A516" s="40"/>
      <c r="B516" s="204"/>
      <c r="C516" s="205"/>
      <c r="D516" s="42"/>
      <c r="E516" s="42"/>
      <c r="F516" s="42"/>
      <c r="G516" s="60"/>
      <c r="H516" s="61"/>
      <c r="I516" s="41"/>
      <c r="K516" s="165"/>
      <c r="L516" s="165"/>
    </row>
    <row r="517" spans="1:12" ht="15.75" customHeight="1">
      <c r="A517" s="40"/>
      <c r="B517" s="204"/>
      <c r="C517" s="205"/>
      <c r="D517" s="42"/>
      <c r="E517" s="42"/>
      <c r="F517" s="42"/>
      <c r="G517" s="60"/>
      <c r="H517" s="61"/>
      <c r="I517" s="41"/>
      <c r="K517" s="165"/>
      <c r="L517" s="165"/>
    </row>
    <row r="518" spans="1:12" ht="15.75" customHeight="1">
      <c r="A518" s="40"/>
      <c r="B518" s="204"/>
      <c r="C518" s="205"/>
      <c r="D518" s="42"/>
      <c r="E518" s="42"/>
      <c r="F518" s="42"/>
      <c r="G518" s="60"/>
      <c r="H518" s="61"/>
      <c r="I518" s="41"/>
      <c r="K518" s="165"/>
      <c r="L518" s="165"/>
    </row>
    <row r="519" spans="1:12" ht="15.75" customHeight="1">
      <c r="A519" s="40"/>
      <c r="B519" s="204"/>
      <c r="C519" s="205"/>
      <c r="D519" s="42"/>
      <c r="E519" s="42"/>
      <c r="F519" s="42"/>
      <c r="G519" s="60"/>
      <c r="H519" s="61"/>
      <c r="I519" s="41"/>
      <c r="K519" s="165"/>
      <c r="L519" s="165"/>
    </row>
    <row r="520" spans="1:12" ht="15.75" customHeight="1">
      <c r="A520" s="40"/>
      <c r="B520" s="204"/>
      <c r="C520" s="205"/>
      <c r="D520" s="42"/>
      <c r="E520" s="42"/>
      <c r="F520" s="42"/>
      <c r="G520" s="60"/>
      <c r="H520" s="61"/>
      <c r="I520" s="41"/>
      <c r="K520" s="165"/>
      <c r="L520" s="165"/>
    </row>
    <row r="521" spans="1:12" ht="15.75" customHeight="1">
      <c r="A521" s="40"/>
      <c r="B521" s="204"/>
      <c r="C521" s="205"/>
      <c r="D521" s="42"/>
      <c r="E521" s="42"/>
      <c r="F521" s="42"/>
      <c r="G521" s="60"/>
      <c r="H521" s="61"/>
      <c r="I521" s="41"/>
      <c r="K521" s="165"/>
      <c r="L521" s="165"/>
    </row>
    <row r="522" spans="1:12" ht="15.75" customHeight="1">
      <c r="A522" s="40"/>
      <c r="B522" s="204"/>
      <c r="C522" s="205"/>
      <c r="D522" s="42"/>
      <c r="E522" s="42"/>
      <c r="F522" s="42"/>
      <c r="G522" s="60"/>
      <c r="H522" s="61"/>
      <c r="I522" s="41"/>
      <c r="K522" s="165"/>
      <c r="L522" s="165"/>
    </row>
    <row r="523" spans="1:12" ht="15.75" customHeight="1">
      <c r="A523" s="40"/>
      <c r="B523" s="204"/>
      <c r="C523" s="205"/>
      <c r="D523" s="42"/>
      <c r="E523" s="42"/>
      <c r="F523" s="42"/>
      <c r="G523" s="60"/>
      <c r="H523" s="61"/>
      <c r="I523" s="41"/>
      <c r="K523" s="165"/>
      <c r="L523" s="165"/>
    </row>
    <row r="524" spans="1:12" ht="15.75" customHeight="1">
      <c r="A524" s="40"/>
      <c r="B524" s="204"/>
      <c r="C524" s="205"/>
      <c r="D524" s="42"/>
      <c r="E524" s="42"/>
      <c r="F524" s="42"/>
      <c r="G524" s="60"/>
      <c r="H524" s="61"/>
      <c r="I524" s="41"/>
      <c r="K524" s="165"/>
      <c r="L524" s="165"/>
    </row>
    <row r="525" spans="1:12" ht="15.75" customHeight="1">
      <c r="A525" s="40"/>
      <c r="B525" s="204"/>
      <c r="C525" s="205"/>
      <c r="D525" s="42"/>
      <c r="E525" s="42"/>
      <c r="F525" s="42"/>
      <c r="G525" s="60"/>
      <c r="H525" s="61"/>
      <c r="I525" s="41"/>
      <c r="K525" s="165"/>
      <c r="L525" s="165"/>
    </row>
    <row r="526" spans="1:12" ht="15.75" customHeight="1">
      <c r="A526" s="40"/>
      <c r="B526" s="204"/>
      <c r="C526" s="205"/>
      <c r="D526" s="42"/>
      <c r="E526" s="42"/>
      <c r="F526" s="42"/>
      <c r="G526" s="60"/>
      <c r="H526" s="61"/>
      <c r="I526" s="41"/>
      <c r="K526" s="165"/>
      <c r="L526" s="165"/>
    </row>
    <row r="527" spans="1:12" ht="15.75" customHeight="1">
      <c r="A527" s="40"/>
      <c r="B527" s="204"/>
      <c r="C527" s="205"/>
      <c r="D527" s="42"/>
      <c r="E527" s="42"/>
      <c r="F527" s="42"/>
      <c r="G527" s="60"/>
      <c r="H527" s="61"/>
      <c r="I527" s="41"/>
      <c r="K527" s="165"/>
      <c r="L527" s="165"/>
    </row>
    <row r="528" spans="1:12" ht="15.75" customHeight="1">
      <c r="A528" s="40"/>
      <c r="B528" s="204"/>
      <c r="C528" s="205"/>
      <c r="D528" s="42"/>
      <c r="E528" s="42"/>
      <c r="F528" s="42"/>
      <c r="G528" s="60"/>
      <c r="H528" s="61"/>
      <c r="I528" s="41"/>
      <c r="K528" s="165"/>
      <c r="L528" s="165"/>
    </row>
    <row r="529" spans="1:12" ht="15.75" customHeight="1">
      <c r="A529" s="40"/>
      <c r="B529" s="204"/>
      <c r="C529" s="205"/>
      <c r="D529" s="42"/>
      <c r="E529" s="42"/>
      <c r="F529" s="42"/>
      <c r="G529" s="60"/>
      <c r="H529" s="61"/>
      <c r="I529" s="41"/>
      <c r="K529" s="165"/>
      <c r="L529" s="165"/>
    </row>
    <row r="530" spans="1:12" ht="15.75" customHeight="1">
      <c r="A530" s="40"/>
      <c r="B530" s="204"/>
      <c r="C530" s="205"/>
      <c r="D530" s="42"/>
      <c r="E530" s="42"/>
      <c r="F530" s="42"/>
      <c r="G530" s="60"/>
      <c r="H530" s="61"/>
      <c r="I530" s="41"/>
      <c r="K530" s="165"/>
      <c r="L530" s="165"/>
    </row>
    <row r="531" spans="1:12" ht="15.75" customHeight="1">
      <c r="A531" s="40"/>
      <c r="B531" s="204"/>
      <c r="C531" s="205"/>
      <c r="D531" s="42"/>
      <c r="E531" s="42"/>
      <c r="F531" s="42"/>
      <c r="G531" s="60"/>
      <c r="H531" s="61"/>
      <c r="I531" s="41"/>
      <c r="K531" s="165"/>
      <c r="L531" s="165"/>
    </row>
    <row r="532" spans="1:12" ht="15.75" customHeight="1">
      <c r="A532" s="40"/>
      <c r="B532" s="204"/>
      <c r="C532" s="205"/>
      <c r="D532" s="42"/>
      <c r="E532" s="42"/>
      <c r="F532" s="42"/>
      <c r="G532" s="60"/>
      <c r="H532" s="61"/>
      <c r="I532" s="41"/>
      <c r="K532" s="165"/>
      <c r="L532" s="165"/>
    </row>
    <row r="533" spans="1:12" ht="15.75" customHeight="1">
      <c r="A533" s="40"/>
      <c r="B533" s="204"/>
      <c r="C533" s="205"/>
      <c r="D533" s="42"/>
      <c r="E533" s="42"/>
      <c r="F533" s="42"/>
      <c r="G533" s="60"/>
      <c r="H533" s="61"/>
      <c r="I533" s="41"/>
      <c r="K533" s="165"/>
      <c r="L533" s="165"/>
    </row>
    <row r="534" spans="1:12" ht="15.75" customHeight="1">
      <c r="A534" s="40"/>
      <c r="B534" s="204"/>
      <c r="C534" s="205"/>
      <c r="D534" s="42"/>
      <c r="E534" s="42"/>
      <c r="F534" s="42"/>
      <c r="G534" s="60"/>
      <c r="H534" s="61"/>
      <c r="I534" s="41"/>
      <c r="K534" s="165"/>
      <c r="L534" s="165"/>
    </row>
    <row r="535" spans="1:12" ht="15.75" customHeight="1">
      <c r="A535" s="40"/>
      <c r="B535" s="204"/>
      <c r="C535" s="205"/>
      <c r="D535" s="42"/>
      <c r="E535" s="42"/>
      <c r="F535" s="42"/>
      <c r="G535" s="60"/>
      <c r="H535" s="61"/>
      <c r="I535" s="41"/>
      <c r="K535" s="165"/>
      <c r="L535" s="165"/>
    </row>
    <row r="536" spans="1:12" ht="15.75" customHeight="1">
      <c r="A536" s="40"/>
      <c r="B536" s="204"/>
      <c r="C536" s="205"/>
      <c r="D536" s="42"/>
      <c r="E536" s="42"/>
      <c r="F536" s="42"/>
      <c r="G536" s="60"/>
      <c r="H536" s="61"/>
      <c r="I536" s="41"/>
      <c r="K536" s="165"/>
      <c r="L536" s="165"/>
    </row>
    <row r="537" spans="1:12" ht="15.75" customHeight="1">
      <c r="A537" s="40"/>
      <c r="B537" s="204"/>
      <c r="C537" s="205"/>
      <c r="D537" s="42"/>
      <c r="E537" s="42"/>
      <c r="F537" s="42"/>
      <c r="G537" s="60"/>
      <c r="H537" s="61"/>
      <c r="I537" s="41"/>
      <c r="K537" s="165"/>
      <c r="L537" s="165"/>
    </row>
    <row r="538" spans="1:12" ht="15.75" customHeight="1">
      <c r="A538" s="40"/>
      <c r="B538" s="204"/>
      <c r="C538" s="205"/>
      <c r="D538" s="42"/>
      <c r="E538" s="42"/>
      <c r="F538" s="42"/>
      <c r="G538" s="60"/>
      <c r="H538" s="61"/>
      <c r="I538" s="41"/>
      <c r="K538" s="165"/>
      <c r="L538" s="165"/>
    </row>
    <row r="539" spans="1:12" ht="15.75" customHeight="1">
      <c r="A539" s="40"/>
      <c r="B539" s="204"/>
      <c r="C539" s="205"/>
      <c r="D539" s="42"/>
      <c r="E539" s="42"/>
      <c r="F539" s="42"/>
      <c r="G539" s="60"/>
      <c r="H539" s="61"/>
      <c r="I539" s="41"/>
      <c r="K539" s="165"/>
      <c r="L539" s="165"/>
    </row>
    <row r="540" spans="1:12" ht="15.75" customHeight="1">
      <c r="A540" s="40"/>
      <c r="B540" s="204"/>
      <c r="C540" s="205"/>
      <c r="D540" s="42"/>
      <c r="E540" s="42"/>
      <c r="F540" s="42"/>
      <c r="G540" s="60"/>
      <c r="H540" s="61"/>
      <c r="I540" s="41"/>
      <c r="K540" s="165"/>
      <c r="L540" s="165"/>
    </row>
    <row r="541" spans="1:12" ht="15.75" customHeight="1">
      <c r="A541" s="40"/>
      <c r="B541" s="204"/>
      <c r="C541" s="205"/>
      <c r="D541" s="42"/>
      <c r="E541" s="42"/>
      <c r="F541" s="42"/>
      <c r="G541" s="60"/>
      <c r="H541" s="61"/>
      <c r="I541" s="41"/>
      <c r="K541" s="165"/>
      <c r="L541" s="165"/>
    </row>
    <row r="542" spans="1:12" ht="15.75" customHeight="1">
      <c r="A542" s="40"/>
      <c r="B542" s="204"/>
      <c r="C542" s="205"/>
      <c r="D542" s="42"/>
      <c r="E542" s="42"/>
      <c r="F542" s="42"/>
      <c r="G542" s="60"/>
      <c r="H542" s="61"/>
      <c r="I542" s="41"/>
      <c r="K542" s="165"/>
      <c r="L542" s="165"/>
    </row>
    <row r="543" spans="1:12" ht="15.75" customHeight="1">
      <c r="A543" s="40"/>
      <c r="B543" s="204"/>
      <c r="C543" s="205"/>
      <c r="D543" s="42"/>
      <c r="E543" s="42"/>
      <c r="F543" s="42"/>
      <c r="G543" s="60"/>
      <c r="H543" s="61"/>
      <c r="I543" s="41"/>
      <c r="K543" s="165"/>
      <c r="L543" s="165"/>
    </row>
    <row r="544" spans="1:12" ht="15.75" customHeight="1">
      <c r="A544" s="40"/>
      <c r="B544" s="204"/>
      <c r="C544" s="205"/>
      <c r="D544" s="42"/>
      <c r="E544" s="42"/>
      <c r="F544" s="42"/>
      <c r="G544" s="60"/>
      <c r="H544" s="61"/>
      <c r="I544" s="41"/>
      <c r="K544" s="165"/>
      <c r="L544" s="165"/>
    </row>
    <row r="545" spans="1:12" ht="15.75" customHeight="1">
      <c r="A545" s="40"/>
      <c r="B545" s="204"/>
      <c r="C545" s="205"/>
      <c r="D545" s="42"/>
      <c r="E545" s="42"/>
      <c r="F545" s="42"/>
      <c r="G545" s="60"/>
      <c r="H545" s="61"/>
      <c r="I545" s="41"/>
      <c r="K545" s="165"/>
      <c r="L545" s="165"/>
    </row>
    <row r="546" spans="1:12" ht="15.75" customHeight="1">
      <c r="A546" s="40"/>
      <c r="B546" s="204"/>
      <c r="C546" s="205"/>
      <c r="D546" s="42"/>
      <c r="E546" s="42"/>
      <c r="F546" s="42"/>
      <c r="G546" s="60"/>
      <c r="H546" s="61"/>
      <c r="I546" s="41"/>
      <c r="K546" s="165"/>
      <c r="L546" s="165"/>
    </row>
    <row r="547" spans="1:12" ht="15.75" customHeight="1">
      <c r="A547" s="40"/>
      <c r="B547" s="204"/>
      <c r="C547" s="205"/>
      <c r="D547" s="42"/>
      <c r="E547" s="42"/>
      <c r="F547" s="42"/>
      <c r="G547" s="60"/>
      <c r="H547" s="61"/>
      <c r="I547" s="41"/>
      <c r="K547" s="165"/>
      <c r="L547" s="165"/>
    </row>
    <row r="548" spans="1:12" ht="15.75" customHeight="1">
      <c r="A548" s="40"/>
      <c r="B548" s="204"/>
      <c r="C548" s="205"/>
      <c r="D548" s="42"/>
      <c r="E548" s="42"/>
      <c r="F548" s="42"/>
      <c r="G548" s="60"/>
      <c r="H548" s="61"/>
      <c r="I548" s="41"/>
      <c r="K548" s="165"/>
      <c r="L548" s="165"/>
    </row>
    <row r="549" spans="1:12" ht="15.75" customHeight="1">
      <c r="A549" s="40"/>
      <c r="B549" s="204"/>
      <c r="C549" s="205"/>
      <c r="D549" s="42"/>
      <c r="E549" s="42"/>
      <c r="F549" s="42"/>
      <c r="G549" s="60"/>
      <c r="H549" s="61"/>
      <c r="I549" s="41"/>
      <c r="K549" s="165"/>
      <c r="L549" s="165"/>
    </row>
    <row r="550" spans="1:12" ht="15.75" customHeight="1">
      <c r="A550" s="40"/>
      <c r="B550" s="204"/>
      <c r="C550" s="205"/>
      <c r="D550" s="42"/>
      <c r="E550" s="42"/>
      <c r="F550" s="42"/>
      <c r="G550" s="60"/>
      <c r="H550" s="61"/>
      <c r="I550" s="41"/>
      <c r="K550" s="165"/>
      <c r="L550" s="165"/>
    </row>
    <row r="551" spans="1:12" ht="15.75" customHeight="1">
      <c r="A551" s="40"/>
      <c r="B551" s="204"/>
      <c r="C551" s="205"/>
      <c r="D551" s="42"/>
      <c r="E551" s="42"/>
      <c r="F551" s="42"/>
      <c r="G551" s="60"/>
      <c r="H551" s="61"/>
      <c r="I551" s="41"/>
      <c r="K551" s="165"/>
      <c r="L551" s="165"/>
    </row>
    <row r="552" spans="1:12" ht="15.75" customHeight="1">
      <c r="A552" s="40"/>
      <c r="B552" s="204"/>
      <c r="C552" s="205"/>
      <c r="D552" s="42"/>
      <c r="E552" s="42"/>
      <c r="F552" s="42"/>
      <c r="G552" s="60"/>
      <c r="H552" s="61"/>
      <c r="I552" s="41"/>
      <c r="K552" s="165"/>
      <c r="L552" s="165"/>
    </row>
    <row r="553" spans="1:12" ht="15.75" customHeight="1">
      <c r="A553" s="40"/>
      <c r="B553" s="204"/>
      <c r="C553" s="205"/>
      <c r="D553" s="42"/>
      <c r="E553" s="42"/>
      <c r="F553" s="42"/>
      <c r="G553" s="60"/>
      <c r="H553" s="61"/>
      <c r="I553" s="41"/>
      <c r="K553" s="165"/>
      <c r="L553" s="165"/>
    </row>
    <row r="554" spans="1:12" ht="15.75" customHeight="1">
      <c r="A554" s="40"/>
      <c r="B554" s="204"/>
      <c r="C554" s="205"/>
      <c r="D554" s="42"/>
      <c r="E554" s="42"/>
      <c r="F554" s="42"/>
      <c r="G554" s="60"/>
      <c r="H554" s="61"/>
      <c r="I554" s="41"/>
      <c r="K554" s="165"/>
      <c r="L554" s="165"/>
    </row>
    <row r="555" spans="1:12" ht="15.75" customHeight="1">
      <c r="A555" s="40"/>
      <c r="B555" s="204"/>
      <c r="C555" s="205"/>
      <c r="D555" s="42"/>
      <c r="E555" s="42"/>
      <c r="F555" s="42"/>
      <c r="G555" s="60"/>
      <c r="H555" s="61"/>
      <c r="I555" s="41"/>
      <c r="K555" s="165"/>
      <c r="L555" s="165"/>
    </row>
    <row r="556" spans="1:12" ht="15.75" customHeight="1">
      <c r="A556" s="40"/>
      <c r="B556" s="204"/>
      <c r="C556" s="205"/>
      <c r="D556" s="42"/>
      <c r="E556" s="42"/>
      <c r="F556" s="42"/>
      <c r="G556" s="60"/>
      <c r="H556" s="61"/>
      <c r="I556" s="41"/>
      <c r="K556" s="165"/>
      <c r="L556" s="165"/>
    </row>
    <row r="557" spans="1:12" ht="15.75" customHeight="1">
      <c r="A557" s="40"/>
      <c r="B557" s="204"/>
      <c r="C557" s="205"/>
      <c r="D557" s="42"/>
      <c r="E557" s="42"/>
      <c r="F557" s="42"/>
      <c r="G557" s="60"/>
      <c r="H557" s="61"/>
      <c r="I557" s="41"/>
      <c r="K557" s="165"/>
      <c r="L557" s="165"/>
    </row>
    <row r="558" spans="1:12" ht="15.75" customHeight="1">
      <c r="A558" s="40"/>
      <c r="B558" s="204"/>
      <c r="C558" s="205"/>
      <c r="D558" s="42"/>
      <c r="E558" s="42"/>
      <c r="F558" s="42"/>
      <c r="G558" s="60"/>
      <c r="H558" s="61"/>
      <c r="I558" s="41"/>
      <c r="K558" s="165"/>
      <c r="L558" s="165"/>
    </row>
    <row r="559" spans="1:12" ht="15.75" customHeight="1">
      <c r="A559" s="40"/>
      <c r="B559" s="204"/>
      <c r="C559" s="205"/>
      <c r="D559" s="42"/>
      <c r="E559" s="42"/>
      <c r="F559" s="42"/>
      <c r="G559" s="60"/>
      <c r="H559" s="61"/>
      <c r="I559" s="41"/>
      <c r="K559" s="165"/>
      <c r="L559" s="165"/>
    </row>
    <row r="560" spans="1:12" ht="15.75" customHeight="1">
      <c r="A560" s="40"/>
      <c r="B560" s="204"/>
      <c r="C560" s="205"/>
      <c r="D560" s="42"/>
      <c r="E560" s="42"/>
      <c r="F560" s="42"/>
      <c r="G560" s="60"/>
      <c r="H560" s="61"/>
      <c r="I560" s="41"/>
      <c r="K560" s="165"/>
      <c r="L560" s="165"/>
    </row>
    <row r="561" spans="1:12" ht="15.75" customHeight="1">
      <c r="A561" s="40"/>
      <c r="B561" s="204"/>
      <c r="C561" s="205"/>
      <c r="D561" s="42"/>
      <c r="E561" s="42"/>
      <c r="F561" s="42"/>
      <c r="G561" s="60"/>
      <c r="H561" s="61"/>
      <c r="I561" s="41"/>
      <c r="K561" s="165"/>
      <c r="L561" s="165"/>
    </row>
    <row r="562" spans="1:12" ht="15.75" customHeight="1">
      <c r="A562" s="40"/>
      <c r="B562" s="204"/>
      <c r="C562" s="205"/>
      <c r="D562" s="42"/>
      <c r="E562" s="42"/>
      <c r="F562" s="42"/>
      <c r="G562" s="60"/>
      <c r="H562" s="61"/>
      <c r="I562" s="41"/>
      <c r="K562" s="165"/>
      <c r="L562" s="165"/>
    </row>
    <row r="563" spans="1:12" ht="15.75" customHeight="1">
      <c r="A563" s="40"/>
      <c r="B563" s="204"/>
      <c r="C563" s="205"/>
      <c r="D563" s="42"/>
      <c r="E563" s="42"/>
      <c r="F563" s="42"/>
      <c r="G563" s="60"/>
      <c r="H563" s="61"/>
      <c r="I563" s="41"/>
      <c r="K563" s="165"/>
      <c r="L563" s="165"/>
    </row>
    <row r="564" spans="1:12" ht="15.75" customHeight="1">
      <c r="A564" s="40"/>
      <c r="B564" s="204"/>
      <c r="C564" s="205"/>
      <c r="D564" s="42"/>
      <c r="E564" s="42"/>
      <c r="F564" s="42"/>
      <c r="G564" s="60"/>
      <c r="H564" s="61"/>
      <c r="I564" s="41"/>
      <c r="K564" s="165"/>
      <c r="L564" s="165"/>
    </row>
    <row r="565" spans="1:12" ht="15.75" customHeight="1">
      <c r="A565" s="40"/>
      <c r="B565" s="204"/>
      <c r="C565" s="205"/>
      <c r="D565" s="42"/>
      <c r="E565" s="42"/>
      <c r="F565" s="42"/>
      <c r="G565" s="60"/>
      <c r="H565" s="61"/>
      <c r="I565" s="41"/>
      <c r="K565" s="165"/>
      <c r="L565" s="165"/>
    </row>
    <row r="566" spans="1:12" ht="15.75" customHeight="1">
      <c r="A566" s="40"/>
      <c r="B566" s="204"/>
      <c r="C566" s="205"/>
      <c r="D566" s="42"/>
      <c r="E566" s="42"/>
      <c r="F566" s="42"/>
      <c r="G566" s="60"/>
      <c r="H566" s="61"/>
      <c r="I566" s="41"/>
      <c r="K566" s="165"/>
      <c r="L566" s="165"/>
    </row>
    <row r="567" spans="1:12" ht="15.75" customHeight="1">
      <c r="A567" s="40"/>
      <c r="B567" s="204"/>
      <c r="C567" s="205"/>
      <c r="D567" s="42"/>
      <c r="E567" s="42"/>
      <c r="F567" s="42"/>
      <c r="G567" s="60"/>
      <c r="H567" s="61"/>
      <c r="I567" s="41"/>
      <c r="K567" s="165"/>
      <c r="L567" s="165"/>
    </row>
    <row r="568" spans="1:12" ht="15.75" customHeight="1">
      <c r="A568" s="40"/>
      <c r="B568" s="204"/>
      <c r="C568" s="205"/>
      <c r="D568" s="42"/>
      <c r="E568" s="42"/>
      <c r="F568" s="42"/>
      <c r="G568" s="60"/>
      <c r="H568" s="61"/>
      <c r="I568" s="41"/>
      <c r="K568" s="165"/>
      <c r="L568" s="165"/>
    </row>
    <row r="569" spans="1:12" ht="15.75" customHeight="1">
      <c r="A569" s="40"/>
      <c r="B569" s="204"/>
      <c r="C569" s="205"/>
      <c r="D569" s="42"/>
      <c r="E569" s="42"/>
      <c r="F569" s="42"/>
      <c r="G569" s="60"/>
      <c r="H569" s="61"/>
      <c r="I569" s="41"/>
      <c r="K569" s="165"/>
      <c r="L569" s="165"/>
    </row>
    <row r="570" spans="1:12" ht="15.75" customHeight="1">
      <c r="A570" s="40"/>
      <c r="B570" s="204"/>
      <c r="C570" s="205"/>
      <c r="D570" s="42"/>
      <c r="E570" s="42"/>
      <c r="F570" s="42"/>
      <c r="G570" s="60"/>
      <c r="H570" s="61"/>
      <c r="I570" s="41"/>
      <c r="K570" s="165"/>
      <c r="L570" s="165"/>
    </row>
    <row r="571" spans="1:12" ht="15.75" customHeight="1">
      <c r="A571" s="40"/>
      <c r="B571" s="204"/>
      <c r="C571" s="205"/>
      <c r="D571" s="42"/>
      <c r="E571" s="42"/>
      <c r="F571" s="42"/>
      <c r="G571" s="60"/>
      <c r="H571" s="61"/>
      <c r="I571" s="41"/>
      <c r="K571" s="165"/>
      <c r="L571" s="165"/>
    </row>
    <row r="572" spans="1:12" ht="15.75" customHeight="1">
      <c r="A572" s="40"/>
      <c r="B572" s="204"/>
      <c r="C572" s="205"/>
      <c r="D572" s="42"/>
      <c r="E572" s="42"/>
      <c r="F572" s="42"/>
      <c r="G572" s="60"/>
      <c r="H572" s="61"/>
      <c r="I572" s="41"/>
      <c r="K572" s="165"/>
      <c r="L572" s="165"/>
    </row>
    <row r="573" spans="1:12" ht="15.75" customHeight="1">
      <c r="A573" s="40"/>
      <c r="B573" s="204"/>
      <c r="C573" s="205"/>
      <c r="D573" s="42"/>
      <c r="E573" s="42"/>
      <c r="F573" s="42"/>
      <c r="G573" s="60"/>
      <c r="H573" s="61"/>
      <c r="I573" s="41"/>
      <c r="K573" s="165"/>
      <c r="L573" s="165"/>
    </row>
    <row r="574" spans="1:12" ht="15.75" customHeight="1">
      <c r="A574" s="40"/>
      <c r="B574" s="204"/>
      <c r="C574" s="205"/>
      <c r="D574" s="42"/>
      <c r="E574" s="42"/>
      <c r="F574" s="42"/>
      <c r="G574" s="60"/>
      <c r="H574" s="61"/>
      <c r="I574" s="41"/>
      <c r="K574" s="165"/>
      <c r="L574" s="165"/>
    </row>
    <row r="575" spans="1:12" ht="15.75" customHeight="1">
      <c r="A575" s="40"/>
      <c r="B575" s="204"/>
      <c r="C575" s="205"/>
      <c r="D575" s="42"/>
      <c r="E575" s="42"/>
      <c r="F575" s="42"/>
      <c r="G575" s="60"/>
      <c r="H575" s="61"/>
      <c r="I575" s="41"/>
      <c r="K575" s="165"/>
      <c r="L575" s="165"/>
    </row>
    <row r="576" spans="1:12" ht="15.75" customHeight="1">
      <c r="A576" s="40"/>
      <c r="B576" s="204"/>
      <c r="C576" s="205"/>
      <c r="D576" s="42"/>
      <c r="E576" s="42"/>
      <c r="F576" s="42"/>
      <c r="G576" s="60"/>
      <c r="H576" s="61"/>
      <c r="I576" s="41"/>
      <c r="K576" s="165"/>
      <c r="L576" s="165"/>
    </row>
    <row r="577" spans="1:12" ht="15.75" customHeight="1">
      <c r="A577" s="40"/>
      <c r="B577" s="204"/>
      <c r="C577" s="205"/>
      <c r="D577" s="42"/>
      <c r="E577" s="42"/>
      <c r="F577" s="42"/>
      <c r="G577" s="60"/>
      <c r="H577" s="61"/>
      <c r="I577" s="41"/>
      <c r="K577" s="165"/>
      <c r="L577" s="165"/>
    </row>
    <row r="578" spans="1:12" ht="15.75" customHeight="1">
      <c r="A578" s="40"/>
      <c r="B578" s="204"/>
      <c r="C578" s="205"/>
      <c r="D578" s="42"/>
      <c r="E578" s="42"/>
      <c r="F578" s="42"/>
      <c r="G578" s="60"/>
      <c r="H578" s="61"/>
      <c r="I578" s="41"/>
      <c r="K578" s="165"/>
      <c r="L578" s="165"/>
    </row>
    <row r="579" spans="1:12" ht="15.75" customHeight="1">
      <c r="A579" s="40"/>
      <c r="B579" s="204"/>
      <c r="C579" s="205"/>
      <c r="D579" s="42"/>
      <c r="E579" s="42"/>
      <c r="F579" s="42"/>
      <c r="G579" s="60"/>
      <c r="H579" s="61"/>
      <c r="I579" s="41"/>
      <c r="K579" s="165"/>
      <c r="L579" s="165"/>
    </row>
    <row r="580" spans="1:12" ht="15.75" customHeight="1">
      <c r="A580" s="40"/>
      <c r="B580" s="204"/>
      <c r="C580" s="205"/>
      <c r="D580" s="42"/>
      <c r="E580" s="42"/>
      <c r="F580" s="42"/>
      <c r="G580" s="60"/>
      <c r="H580" s="61"/>
      <c r="I580" s="41"/>
      <c r="K580" s="165"/>
      <c r="L580" s="165"/>
    </row>
    <row r="581" spans="1:12" ht="15.75" customHeight="1">
      <c r="A581" s="40"/>
      <c r="B581" s="204"/>
      <c r="C581" s="205"/>
      <c r="D581" s="42"/>
      <c r="E581" s="42"/>
      <c r="F581" s="42"/>
      <c r="G581" s="60"/>
      <c r="H581" s="61"/>
      <c r="I581" s="41"/>
      <c r="K581" s="165"/>
      <c r="L581" s="165"/>
    </row>
    <row r="582" spans="1:12" ht="15.75" customHeight="1">
      <c r="A582" s="40"/>
      <c r="B582" s="204"/>
      <c r="C582" s="205"/>
      <c r="D582" s="42"/>
      <c r="E582" s="42"/>
      <c r="F582" s="42"/>
      <c r="G582" s="60"/>
      <c r="H582" s="61"/>
      <c r="I582" s="41"/>
      <c r="K582" s="165"/>
      <c r="L582" s="165"/>
    </row>
    <row r="583" spans="1:12" ht="15.75" customHeight="1">
      <c r="A583" s="40"/>
      <c r="B583" s="204"/>
      <c r="C583" s="205"/>
      <c r="D583" s="42"/>
      <c r="E583" s="42"/>
      <c r="F583" s="42"/>
      <c r="G583" s="60"/>
      <c r="H583" s="61"/>
      <c r="I583" s="41"/>
      <c r="K583" s="165"/>
      <c r="L583" s="165"/>
    </row>
    <row r="584" spans="1:12" ht="15.75" customHeight="1">
      <c r="A584" s="40"/>
      <c r="B584" s="204"/>
      <c r="C584" s="205"/>
      <c r="D584" s="42"/>
      <c r="E584" s="42"/>
      <c r="F584" s="42"/>
      <c r="G584" s="60"/>
      <c r="H584" s="61"/>
      <c r="I584" s="41"/>
      <c r="K584" s="165"/>
      <c r="L584" s="165"/>
    </row>
    <row r="585" spans="1:12" ht="15.75" customHeight="1">
      <c r="A585" s="40"/>
      <c r="B585" s="204"/>
      <c r="C585" s="205"/>
      <c r="D585" s="42"/>
      <c r="E585" s="42"/>
      <c r="F585" s="42"/>
      <c r="G585" s="60"/>
      <c r="H585" s="61"/>
      <c r="I585" s="41"/>
      <c r="K585" s="165"/>
      <c r="L585" s="165"/>
    </row>
    <row r="586" spans="1:12" ht="15.75" customHeight="1">
      <c r="A586" s="40"/>
      <c r="B586" s="204"/>
      <c r="C586" s="205"/>
      <c r="D586" s="42"/>
      <c r="E586" s="42"/>
      <c r="F586" s="42"/>
      <c r="G586" s="60"/>
      <c r="H586" s="61"/>
      <c r="I586" s="41"/>
      <c r="K586" s="165"/>
      <c r="L586" s="165"/>
    </row>
    <row r="587" spans="1:12" ht="15.75" customHeight="1">
      <c r="A587" s="40"/>
      <c r="B587" s="204"/>
      <c r="C587" s="205"/>
      <c r="D587" s="42"/>
      <c r="E587" s="42"/>
      <c r="F587" s="42"/>
      <c r="G587" s="60"/>
      <c r="H587" s="61"/>
      <c r="I587" s="41"/>
      <c r="K587" s="165"/>
      <c r="L587" s="165"/>
    </row>
    <row r="588" spans="1:12" ht="15.75" customHeight="1">
      <c r="A588" s="40"/>
      <c r="B588" s="204"/>
      <c r="C588" s="205"/>
      <c r="D588" s="42"/>
      <c r="E588" s="42"/>
      <c r="F588" s="42"/>
      <c r="G588" s="60"/>
      <c r="H588" s="61"/>
      <c r="I588" s="41"/>
      <c r="K588" s="165"/>
      <c r="L588" s="165"/>
    </row>
    <row r="589" spans="1:12" ht="15.75" customHeight="1">
      <c r="A589" s="40"/>
      <c r="B589" s="204"/>
      <c r="C589" s="205"/>
      <c r="D589" s="42"/>
      <c r="E589" s="42"/>
      <c r="F589" s="42"/>
      <c r="G589" s="60"/>
      <c r="H589" s="61"/>
      <c r="I589" s="41"/>
      <c r="K589" s="165"/>
      <c r="L589" s="165"/>
    </row>
    <row r="590" spans="1:12" ht="15.75" customHeight="1">
      <c r="A590" s="40"/>
      <c r="B590" s="204"/>
      <c r="C590" s="205"/>
      <c r="D590" s="42"/>
      <c r="E590" s="42"/>
      <c r="F590" s="42"/>
      <c r="G590" s="60"/>
      <c r="H590" s="61"/>
      <c r="I590" s="41"/>
      <c r="K590" s="165"/>
      <c r="L590" s="165"/>
    </row>
    <row r="591" spans="1:12" ht="15.75" customHeight="1">
      <c r="A591" s="40"/>
      <c r="B591" s="204"/>
      <c r="C591" s="205"/>
      <c r="D591" s="42"/>
      <c r="E591" s="42"/>
      <c r="F591" s="42"/>
      <c r="G591" s="60"/>
      <c r="H591" s="61"/>
      <c r="I591" s="41"/>
      <c r="K591" s="165"/>
      <c r="L591" s="165"/>
    </row>
    <row r="592" spans="1:12" ht="15.75" customHeight="1">
      <c r="A592" s="40"/>
      <c r="B592" s="204"/>
      <c r="C592" s="205"/>
      <c r="D592" s="42"/>
      <c r="E592" s="42"/>
      <c r="F592" s="42"/>
      <c r="G592" s="60"/>
      <c r="H592" s="61"/>
      <c r="I592" s="41"/>
      <c r="K592" s="165"/>
      <c r="L592" s="165"/>
    </row>
    <row r="593" spans="1:12" ht="15.75" customHeight="1">
      <c r="A593" s="40"/>
      <c r="B593" s="204"/>
      <c r="C593" s="205"/>
      <c r="D593" s="42"/>
      <c r="E593" s="42"/>
      <c r="F593" s="42"/>
      <c r="G593" s="60"/>
      <c r="H593" s="61"/>
      <c r="I593" s="41"/>
      <c r="K593" s="165"/>
      <c r="L593" s="165"/>
    </row>
    <row r="594" spans="1:12" ht="15.75" customHeight="1">
      <c r="A594" s="40"/>
      <c r="B594" s="204"/>
      <c r="C594" s="205"/>
      <c r="D594" s="42"/>
      <c r="E594" s="42"/>
      <c r="F594" s="42"/>
      <c r="G594" s="60"/>
      <c r="H594" s="61"/>
      <c r="I594" s="41"/>
      <c r="K594" s="165"/>
      <c r="L594" s="165"/>
    </row>
    <row r="595" spans="1:12" ht="15.75" customHeight="1">
      <c r="A595" s="40"/>
      <c r="B595" s="204"/>
      <c r="C595" s="205"/>
      <c r="D595" s="42"/>
      <c r="E595" s="42"/>
      <c r="F595" s="42"/>
      <c r="G595" s="60"/>
      <c r="H595" s="61"/>
      <c r="I595" s="41"/>
      <c r="K595" s="165"/>
      <c r="L595" s="165"/>
    </row>
    <row r="596" spans="1:12" ht="15.75" customHeight="1">
      <c r="A596" s="40"/>
      <c r="B596" s="204"/>
      <c r="C596" s="205"/>
      <c r="D596" s="42"/>
      <c r="E596" s="42"/>
      <c r="F596" s="42"/>
      <c r="G596" s="60"/>
      <c r="H596" s="61"/>
      <c r="I596" s="41"/>
      <c r="K596" s="165"/>
      <c r="L596" s="165"/>
    </row>
    <row r="597" spans="1:12" ht="15.75" customHeight="1">
      <c r="A597" s="40"/>
      <c r="B597" s="204"/>
      <c r="C597" s="205"/>
      <c r="D597" s="42"/>
      <c r="E597" s="42"/>
      <c r="F597" s="42"/>
      <c r="G597" s="60"/>
      <c r="H597" s="61"/>
      <c r="I597" s="41"/>
      <c r="K597" s="165"/>
      <c r="L597" s="165"/>
    </row>
    <row r="598" spans="1:12" ht="15.75" customHeight="1">
      <c r="A598" s="40"/>
      <c r="B598" s="204"/>
      <c r="C598" s="205"/>
      <c r="D598" s="42"/>
      <c r="E598" s="42"/>
      <c r="F598" s="42"/>
      <c r="G598" s="60"/>
      <c r="H598" s="61"/>
      <c r="I598" s="41"/>
      <c r="K598" s="165"/>
      <c r="L598" s="165"/>
    </row>
    <row r="599" spans="1:12" ht="15.75" customHeight="1">
      <c r="A599" s="40"/>
      <c r="B599" s="204"/>
      <c r="C599" s="205"/>
      <c r="D599" s="42"/>
      <c r="E599" s="42"/>
      <c r="F599" s="42"/>
      <c r="G599" s="60"/>
      <c r="H599" s="61"/>
      <c r="I599" s="41"/>
      <c r="K599" s="165"/>
      <c r="L599" s="165"/>
    </row>
    <row r="600" spans="1:12" ht="15.75" customHeight="1">
      <c r="A600" s="40"/>
      <c r="B600" s="204"/>
      <c r="C600" s="205"/>
      <c r="D600" s="42"/>
      <c r="E600" s="42"/>
      <c r="F600" s="42"/>
      <c r="G600" s="60"/>
      <c r="H600" s="61"/>
      <c r="I600" s="41"/>
      <c r="K600" s="165"/>
      <c r="L600" s="165"/>
    </row>
    <row r="601" spans="1:12" ht="15.75" customHeight="1">
      <c r="A601" s="40"/>
      <c r="B601" s="204"/>
      <c r="C601" s="205"/>
      <c r="D601" s="42"/>
      <c r="E601" s="42"/>
      <c r="F601" s="42"/>
      <c r="G601" s="60"/>
      <c r="H601" s="61"/>
      <c r="I601" s="41"/>
      <c r="K601" s="165"/>
      <c r="L601" s="165"/>
    </row>
    <row r="602" spans="1:12" ht="15.75" customHeight="1">
      <c r="A602" s="40"/>
      <c r="B602" s="204"/>
      <c r="C602" s="205"/>
      <c r="D602" s="42"/>
      <c r="E602" s="42"/>
      <c r="F602" s="42"/>
      <c r="G602" s="60"/>
      <c r="H602" s="61"/>
      <c r="I602" s="41"/>
      <c r="K602" s="165"/>
      <c r="L602" s="165"/>
    </row>
    <row r="603" spans="1:12" ht="15.75" customHeight="1">
      <c r="A603" s="40"/>
      <c r="B603" s="204"/>
      <c r="C603" s="205"/>
      <c r="D603" s="42"/>
      <c r="E603" s="42"/>
      <c r="F603" s="42"/>
      <c r="G603" s="60"/>
      <c r="H603" s="61"/>
      <c r="I603" s="41"/>
      <c r="K603" s="165"/>
      <c r="L603" s="165"/>
    </row>
    <row r="604" spans="1:12" ht="15.75" customHeight="1">
      <c r="A604" s="40"/>
      <c r="B604" s="204"/>
      <c r="C604" s="205"/>
      <c r="D604" s="42"/>
      <c r="E604" s="42"/>
      <c r="F604" s="42"/>
      <c r="G604" s="60"/>
      <c r="H604" s="61"/>
      <c r="I604" s="41"/>
      <c r="K604" s="165"/>
      <c r="L604" s="165"/>
    </row>
    <row r="605" spans="1:12" ht="15.75" customHeight="1">
      <c r="A605" s="40"/>
      <c r="B605" s="204"/>
      <c r="C605" s="205"/>
      <c r="D605" s="42"/>
      <c r="E605" s="42"/>
      <c r="F605" s="42"/>
      <c r="G605" s="60"/>
      <c r="H605" s="61"/>
      <c r="I605" s="41"/>
      <c r="K605" s="165"/>
      <c r="L605" s="165"/>
    </row>
    <row r="606" spans="1:12" ht="15.75" customHeight="1">
      <c r="A606" s="40"/>
      <c r="B606" s="204"/>
      <c r="C606" s="205"/>
      <c r="D606" s="42"/>
      <c r="E606" s="42"/>
      <c r="F606" s="42"/>
      <c r="G606" s="60"/>
      <c r="H606" s="61"/>
      <c r="I606" s="41"/>
      <c r="K606" s="165"/>
      <c r="L606" s="165"/>
    </row>
    <row r="607" spans="1:12" ht="15.75" customHeight="1">
      <c r="A607" s="40"/>
      <c r="B607" s="204"/>
      <c r="C607" s="205"/>
      <c r="D607" s="42"/>
      <c r="E607" s="42"/>
      <c r="F607" s="42"/>
      <c r="G607" s="60"/>
      <c r="H607" s="61"/>
      <c r="I607" s="41"/>
      <c r="K607" s="165"/>
      <c r="L607" s="165"/>
    </row>
    <row r="608" spans="1:12" ht="15.75" customHeight="1">
      <c r="A608" s="40"/>
      <c r="B608" s="204"/>
      <c r="C608" s="205"/>
      <c r="D608" s="42"/>
      <c r="E608" s="42"/>
      <c r="F608" s="42"/>
      <c r="G608" s="60"/>
      <c r="H608" s="61"/>
      <c r="I608" s="41"/>
      <c r="K608" s="165"/>
      <c r="L608" s="165"/>
    </row>
    <row r="609" spans="1:12" ht="15.75" customHeight="1">
      <c r="A609" s="40"/>
      <c r="B609" s="204"/>
      <c r="C609" s="205"/>
      <c r="D609" s="42"/>
      <c r="E609" s="42"/>
      <c r="F609" s="42"/>
      <c r="G609" s="60"/>
      <c r="H609" s="61"/>
      <c r="I609" s="41"/>
      <c r="K609" s="165"/>
      <c r="L609" s="165"/>
    </row>
    <row r="610" spans="1:12" ht="15.75" customHeight="1">
      <c r="A610" s="40"/>
      <c r="B610" s="204"/>
      <c r="C610" s="205"/>
      <c r="D610" s="42"/>
      <c r="E610" s="42"/>
      <c r="F610" s="42"/>
      <c r="G610" s="60"/>
      <c r="H610" s="61"/>
      <c r="I610" s="41"/>
      <c r="K610" s="165"/>
      <c r="L610" s="165"/>
    </row>
    <row r="611" spans="1:12" ht="15.75" customHeight="1">
      <c r="A611" s="40"/>
      <c r="B611" s="204"/>
      <c r="C611" s="205"/>
      <c r="D611" s="42"/>
      <c r="E611" s="42"/>
      <c r="F611" s="42"/>
      <c r="G611" s="60"/>
      <c r="H611" s="61"/>
      <c r="I611" s="41"/>
      <c r="K611" s="165"/>
      <c r="L611" s="165"/>
    </row>
    <row r="612" spans="1:12" ht="15.75" customHeight="1">
      <c r="A612" s="40"/>
      <c r="B612" s="204"/>
      <c r="C612" s="205"/>
      <c r="D612" s="42"/>
      <c r="E612" s="42"/>
      <c r="F612" s="42"/>
      <c r="G612" s="60"/>
      <c r="H612" s="61"/>
      <c r="I612" s="41"/>
      <c r="K612" s="165"/>
      <c r="L612" s="165"/>
    </row>
    <row r="613" spans="1:12" ht="15.75" customHeight="1">
      <c r="A613" s="40"/>
      <c r="B613" s="204"/>
      <c r="C613" s="205"/>
      <c r="D613" s="42"/>
      <c r="E613" s="42"/>
      <c r="F613" s="42"/>
      <c r="G613" s="60"/>
      <c r="H613" s="61"/>
      <c r="I613" s="41"/>
      <c r="K613" s="165"/>
      <c r="L613" s="165"/>
    </row>
    <row r="614" spans="1:12" ht="15.75" customHeight="1">
      <c r="A614" s="40"/>
      <c r="B614" s="204"/>
      <c r="C614" s="205"/>
      <c r="D614" s="42"/>
      <c r="E614" s="42"/>
      <c r="F614" s="42"/>
      <c r="G614" s="60"/>
      <c r="H614" s="61"/>
      <c r="I614" s="41"/>
      <c r="K614" s="165"/>
      <c r="L614" s="165"/>
    </row>
    <row r="615" spans="1:12" ht="15.75" customHeight="1">
      <c r="A615" s="40"/>
      <c r="B615" s="204"/>
      <c r="C615" s="205"/>
      <c r="D615" s="42"/>
      <c r="E615" s="42"/>
      <c r="F615" s="42"/>
      <c r="G615" s="60"/>
      <c r="H615" s="61"/>
      <c r="I615" s="41"/>
      <c r="K615" s="165"/>
      <c r="L615" s="165"/>
    </row>
    <row r="616" spans="1:12" ht="15.75" customHeight="1">
      <c r="A616" s="40"/>
      <c r="B616" s="204"/>
      <c r="C616" s="205"/>
      <c r="D616" s="42"/>
      <c r="E616" s="42"/>
      <c r="F616" s="42"/>
      <c r="G616" s="60"/>
      <c r="H616" s="61"/>
      <c r="I616" s="41"/>
      <c r="K616" s="165"/>
      <c r="L616" s="165"/>
    </row>
    <row r="617" spans="1:12" ht="15.75" customHeight="1">
      <c r="A617" s="40"/>
      <c r="B617" s="204"/>
      <c r="C617" s="205"/>
      <c r="D617" s="42"/>
      <c r="E617" s="42"/>
      <c r="F617" s="42"/>
      <c r="G617" s="60"/>
      <c r="H617" s="61"/>
      <c r="I617" s="41"/>
      <c r="K617" s="165"/>
      <c r="L617" s="165"/>
    </row>
    <row r="618" spans="1:12" ht="15.75" customHeight="1">
      <c r="A618" s="40"/>
      <c r="B618" s="204"/>
      <c r="C618" s="205"/>
      <c r="D618" s="42"/>
      <c r="E618" s="42"/>
      <c r="F618" s="42"/>
      <c r="G618" s="60"/>
      <c r="H618" s="61"/>
      <c r="I618" s="41"/>
      <c r="K618" s="165"/>
      <c r="L618" s="165"/>
    </row>
    <row r="619" spans="1:12" ht="15.75" customHeight="1">
      <c r="A619" s="40"/>
      <c r="B619" s="204"/>
      <c r="C619" s="205"/>
      <c r="D619" s="42"/>
      <c r="E619" s="42"/>
      <c r="F619" s="42"/>
      <c r="G619" s="60"/>
      <c r="H619" s="61"/>
      <c r="I619" s="41"/>
      <c r="K619" s="165"/>
      <c r="L619" s="165"/>
    </row>
    <row r="620" spans="1:12" ht="15.75" customHeight="1">
      <c r="A620" s="40"/>
      <c r="B620" s="204"/>
      <c r="C620" s="205"/>
      <c r="D620" s="42"/>
      <c r="E620" s="42"/>
      <c r="F620" s="42"/>
      <c r="G620" s="60"/>
      <c r="H620" s="61"/>
      <c r="I620" s="41"/>
      <c r="K620" s="165"/>
      <c r="L620" s="165"/>
    </row>
    <row r="621" spans="1:12" ht="15.75" customHeight="1">
      <c r="A621" s="40"/>
      <c r="B621" s="204"/>
      <c r="C621" s="205"/>
      <c r="D621" s="42"/>
      <c r="E621" s="42"/>
      <c r="F621" s="42"/>
      <c r="G621" s="60"/>
      <c r="H621" s="61"/>
      <c r="I621" s="41"/>
      <c r="K621" s="165"/>
      <c r="L621" s="165"/>
    </row>
    <row r="622" spans="1:12" ht="15.75" customHeight="1">
      <c r="A622" s="40"/>
      <c r="B622" s="204"/>
      <c r="C622" s="205"/>
      <c r="D622" s="42"/>
      <c r="E622" s="42"/>
      <c r="F622" s="42"/>
      <c r="G622" s="60"/>
      <c r="H622" s="61"/>
      <c r="I622" s="41"/>
      <c r="K622" s="165"/>
      <c r="L622" s="165"/>
    </row>
    <row r="623" spans="1:12" ht="15.75" customHeight="1">
      <c r="A623" s="40"/>
      <c r="B623" s="204"/>
      <c r="C623" s="205"/>
      <c r="D623" s="42"/>
      <c r="E623" s="42"/>
      <c r="F623" s="42"/>
      <c r="G623" s="60"/>
      <c r="H623" s="61"/>
      <c r="I623" s="41"/>
      <c r="K623" s="165"/>
      <c r="L623" s="165"/>
    </row>
    <row r="624" spans="1:12" ht="15.75" customHeight="1">
      <c r="A624" s="40"/>
      <c r="B624" s="204"/>
      <c r="C624" s="205"/>
      <c r="D624" s="42"/>
      <c r="E624" s="42"/>
      <c r="F624" s="42"/>
      <c r="G624" s="60"/>
      <c r="H624" s="61"/>
      <c r="I624" s="41"/>
      <c r="K624" s="165"/>
      <c r="L624" s="165"/>
    </row>
    <row r="625" spans="1:12" ht="15.75" customHeight="1">
      <c r="A625" s="40"/>
      <c r="B625" s="204"/>
      <c r="C625" s="205"/>
      <c r="D625" s="42"/>
      <c r="E625" s="42"/>
      <c r="F625" s="42"/>
      <c r="G625" s="60"/>
      <c r="H625" s="61"/>
      <c r="I625" s="41"/>
      <c r="K625" s="165"/>
      <c r="L625" s="165"/>
    </row>
    <row r="626" spans="1:12" ht="15.75" customHeight="1">
      <c r="A626" s="40"/>
      <c r="B626" s="204"/>
      <c r="C626" s="205"/>
      <c r="D626" s="42"/>
      <c r="E626" s="42"/>
      <c r="F626" s="42"/>
      <c r="G626" s="60"/>
      <c r="H626" s="61"/>
      <c r="I626" s="41"/>
      <c r="K626" s="165"/>
      <c r="L626" s="165"/>
    </row>
    <row r="627" spans="1:12" ht="15.75" customHeight="1">
      <c r="A627" s="40"/>
      <c r="B627" s="204"/>
      <c r="C627" s="205"/>
      <c r="D627" s="42"/>
      <c r="E627" s="42"/>
      <c r="F627" s="42"/>
      <c r="G627" s="60"/>
      <c r="H627" s="61"/>
      <c r="I627" s="41"/>
      <c r="K627" s="165"/>
      <c r="L627" s="165"/>
    </row>
    <row r="628" spans="1:12" ht="15.75" customHeight="1">
      <c r="A628" s="40"/>
      <c r="B628" s="204"/>
      <c r="C628" s="205"/>
      <c r="D628" s="42"/>
      <c r="E628" s="42"/>
      <c r="F628" s="42"/>
      <c r="G628" s="60"/>
      <c r="H628" s="61"/>
      <c r="I628" s="41"/>
      <c r="K628" s="165"/>
      <c r="L628" s="165"/>
    </row>
    <row r="629" spans="1:12" ht="15.75" customHeight="1">
      <c r="A629" s="40"/>
      <c r="B629" s="204"/>
      <c r="C629" s="205"/>
      <c r="D629" s="42"/>
      <c r="E629" s="42"/>
      <c r="F629" s="42"/>
      <c r="G629" s="60"/>
      <c r="H629" s="61"/>
      <c r="I629" s="41"/>
      <c r="K629" s="165"/>
      <c r="L629" s="165"/>
    </row>
    <row r="630" spans="1:12" ht="15.75" customHeight="1">
      <c r="A630" s="40"/>
      <c r="B630" s="204"/>
      <c r="C630" s="205"/>
      <c r="D630" s="42"/>
      <c r="E630" s="42"/>
      <c r="F630" s="42"/>
      <c r="G630" s="60"/>
      <c r="H630" s="61"/>
      <c r="I630" s="41"/>
      <c r="K630" s="165"/>
      <c r="L630" s="165"/>
    </row>
    <row r="631" spans="1:12" ht="15.75" customHeight="1">
      <c r="A631" s="40"/>
      <c r="B631" s="204"/>
      <c r="C631" s="205"/>
      <c r="D631" s="42"/>
      <c r="E631" s="42"/>
      <c r="F631" s="42"/>
      <c r="G631" s="60"/>
      <c r="H631" s="61"/>
      <c r="I631" s="41"/>
      <c r="K631" s="165"/>
      <c r="L631" s="165"/>
    </row>
    <row r="632" spans="1:12" ht="15.75" customHeight="1">
      <c r="A632" s="40"/>
      <c r="B632" s="204"/>
      <c r="C632" s="205"/>
      <c r="D632" s="42"/>
      <c r="E632" s="42"/>
      <c r="F632" s="42"/>
      <c r="G632" s="60"/>
      <c r="H632" s="61"/>
      <c r="I632" s="41"/>
      <c r="K632" s="165"/>
      <c r="L632" s="165"/>
    </row>
    <row r="633" spans="1:12" ht="15.75" customHeight="1">
      <c r="A633" s="40"/>
      <c r="B633" s="204"/>
      <c r="C633" s="205"/>
      <c r="D633" s="42"/>
      <c r="E633" s="42"/>
      <c r="F633" s="42"/>
      <c r="G633" s="60"/>
      <c r="H633" s="61"/>
      <c r="I633" s="41"/>
      <c r="K633" s="165"/>
      <c r="L633" s="165"/>
    </row>
    <row r="634" spans="1:12" ht="15.75" customHeight="1">
      <c r="A634" s="40"/>
      <c r="B634" s="204"/>
      <c r="C634" s="205"/>
      <c r="D634" s="42"/>
      <c r="E634" s="42"/>
      <c r="F634" s="42"/>
      <c r="G634" s="60"/>
      <c r="H634" s="61"/>
      <c r="I634" s="41"/>
      <c r="K634" s="165"/>
      <c r="L634" s="165"/>
    </row>
    <row r="635" spans="1:12" ht="15.75" customHeight="1">
      <c r="A635" s="40"/>
      <c r="B635" s="204"/>
      <c r="C635" s="205"/>
      <c r="D635" s="42"/>
      <c r="E635" s="42"/>
      <c r="F635" s="42"/>
      <c r="G635" s="60"/>
      <c r="H635" s="61"/>
      <c r="I635" s="41"/>
      <c r="K635" s="165"/>
      <c r="L635" s="165"/>
    </row>
    <row r="636" spans="1:12" ht="15.75" customHeight="1">
      <c r="A636" s="40"/>
      <c r="B636" s="204"/>
      <c r="C636" s="205"/>
      <c r="D636" s="42"/>
      <c r="E636" s="42"/>
      <c r="F636" s="42"/>
      <c r="G636" s="60"/>
      <c r="H636" s="61"/>
      <c r="I636" s="41"/>
      <c r="K636" s="165"/>
      <c r="L636" s="165"/>
    </row>
    <row r="637" spans="1:12" ht="15.75" customHeight="1">
      <c r="A637" s="40"/>
      <c r="B637" s="204"/>
      <c r="C637" s="205"/>
      <c r="D637" s="42"/>
      <c r="E637" s="42"/>
      <c r="F637" s="42"/>
      <c r="G637" s="60"/>
      <c r="H637" s="61"/>
      <c r="I637" s="41"/>
      <c r="K637" s="165"/>
      <c r="L637" s="165"/>
    </row>
    <row r="638" spans="1:12" ht="15.75" customHeight="1">
      <c r="A638" s="40"/>
      <c r="B638" s="204"/>
      <c r="C638" s="205"/>
      <c r="D638" s="42"/>
      <c r="E638" s="42"/>
      <c r="F638" s="42"/>
      <c r="G638" s="60"/>
      <c r="H638" s="61"/>
      <c r="I638" s="41"/>
      <c r="K638" s="165"/>
      <c r="L638" s="165"/>
    </row>
    <row r="639" spans="1:12" ht="15.75" customHeight="1">
      <c r="A639" s="40"/>
      <c r="B639" s="204"/>
      <c r="C639" s="205"/>
      <c r="D639" s="42"/>
      <c r="E639" s="42"/>
      <c r="F639" s="42"/>
      <c r="G639" s="60"/>
      <c r="H639" s="61"/>
      <c r="I639" s="41"/>
      <c r="K639" s="165"/>
      <c r="L639" s="165"/>
    </row>
    <row r="640" spans="1:12" ht="15.75" customHeight="1">
      <c r="A640" s="40"/>
      <c r="B640" s="204"/>
      <c r="C640" s="205"/>
      <c r="D640" s="42"/>
      <c r="E640" s="42"/>
      <c r="F640" s="42"/>
      <c r="G640" s="60"/>
      <c r="H640" s="61"/>
      <c r="I640" s="41"/>
      <c r="K640" s="165"/>
      <c r="L640" s="165"/>
    </row>
    <row r="641" spans="1:12" ht="15.75" customHeight="1">
      <c r="A641" s="40"/>
      <c r="B641" s="204"/>
      <c r="C641" s="205"/>
      <c r="D641" s="42"/>
      <c r="E641" s="42"/>
      <c r="F641" s="42"/>
      <c r="G641" s="60"/>
      <c r="H641" s="61"/>
      <c r="I641" s="41"/>
      <c r="K641" s="165"/>
      <c r="L641" s="165"/>
    </row>
    <row r="642" spans="1:12" ht="15.75" customHeight="1">
      <c r="A642" s="40"/>
      <c r="B642" s="204"/>
      <c r="C642" s="205"/>
      <c r="D642" s="42"/>
      <c r="E642" s="42"/>
      <c r="F642" s="42"/>
      <c r="G642" s="60"/>
      <c r="H642" s="61"/>
      <c r="I642" s="41"/>
      <c r="K642" s="165"/>
      <c r="L642" s="165"/>
    </row>
    <row r="643" spans="1:12" ht="15.75" customHeight="1">
      <c r="A643" s="40"/>
      <c r="B643" s="204"/>
      <c r="C643" s="205"/>
      <c r="D643" s="42"/>
      <c r="E643" s="42"/>
      <c r="F643" s="42"/>
      <c r="G643" s="60"/>
      <c r="H643" s="61"/>
      <c r="I643" s="41"/>
      <c r="K643" s="165"/>
      <c r="L643" s="165"/>
    </row>
    <row r="644" spans="1:12" ht="15.75" customHeight="1">
      <c r="A644" s="40"/>
      <c r="B644" s="204"/>
      <c r="C644" s="205"/>
      <c r="D644" s="42"/>
      <c r="E644" s="42"/>
      <c r="F644" s="42"/>
      <c r="G644" s="60"/>
      <c r="H644" s="61"/>
      <c r="I644" s="41"/>
      <c r="K644" s="165"/>
      <c r="L644" s="165"/>
    </row>
    <row r="645" spans="1:12" ht="15.75" customHeight="1">
      <c r="A645" s="40"/>
      <c r="B645" s="204"/>
      <c r="C645" s="205"/>
      <c r="D645" s="42"/>
      <c r="E645" s="42"/>
      <c r="F645" s="42"/>
      <c r="G645" s="60"/>
      <c r="H645" s="61"/>
      <c r="I645" s="41"/>
      <c r="K645" s="165"/>
      <c r="L645" s="165"/>
    </row>
    <row r="646" spans="1:12" ht="15.75" customHeight="1">
      <c r="A646" s="40"/>
      <c r="B646" s="204"/>
      <c r="C646" s="205"/>
      <c r="D646" s="42"/>
      <c r="E646" s="42"/>
      <c r="F646" s="42"/>
      <c r="G646" s="60"/>
      <c r="H646" s="61"/>
      <c r="I646" s="41"/>
      <c r="K646" s="165"/>
      <c r="L646" s="165"/>
    </row>
    <row r="647" spans="1:12" ht="15.75" customHeight="1">
      <c r="A647" s="40"/>
      <c r="B647" s="204"/>
      <c r="C647" s="205"/>
      <c r="D647" s="42"/>
      <c r="E647" s="42"/>
      <c r="F647" s="42"/>
      <c r="G647" s="60"/>
      <c r="H647" s="61"/>
      <c r="I647" s="41"/>
      <c r="K647" s="165"/>
      <c r="L647" s="165"/>
    </row>
    <row r="648" spans="1:12" ht="15.75" customHeight="1">
      <c r="A648" s="40"/>
      <c r="B648" s="204"/>
      <c r="C648" s="205"/>
      <c r="D648" s="42"/>
      <c r="E648" s="42"/>
      <c r="F648" s="42"/>
      <c r="G648" s="60"/>
      <c r="H648" s="61"/>
      <c r="I648" s="41"/>
      <c r="K648" s="165"/>
      <c r="L648" s="165"/>
    </row>
    <row r="649" spans="1:12" ht="15.75" customHeight="1">
      <c r="A649" s="40"/>
      <c r="B649" s="204"/>
      <c r="C649" s="205"/>
      <c r="D649" s="42"/>
      <c r="E649" s="42"/>
      <c r="F649" s="42"/>
      <c r="G649" s="60"/>
      <c r="H649" s="61"/>
      <c r="I649" s="41"/>
      <c r="K649" s="165"/>
      <c r="L649" s="165"/>
    </row>
    <row r="650" spans="1:12" ht="15.75" customHeight="1">
      <c r="A650" s="40"/>
      <c r="B650" s="204"/>
      <c r="C650" s="205"/>
      <c r="D650" s="42"/>
      <c r="E650" s="42"/>
      <c r="F650" s="42"/>
      <c r="G650" s="60"/>
      <c r="H650" s="61"/>
      <c r="I650" s="41"/>
      <c r="K650" s="165"/>
      <c r="L650" s="165"/>
    </row>
    <row r="651" spans="1:12" ht="15.75" customHeight="1">
      <c r="A651" s="40"/>
      <c r="B651" s="204"/>
      <c r="C651" s="205"/>
      <c r="D651" s="42"/>
      <c r="E651" s="42"/>
      <c r="F651" s="42"/>
      <c r="G651" s="60"/>
      <c r="H651" s="61"/>
      <c r="I651" s="41"/>
      <c r="K651" s="165"/>
      <c r="L651" s="165"/>
    </row>
    <row r="652" spans="1:12" ht="15.75" customHeight="1">
      <c r="A652" s="40"/>
      <c r="B652" s="204"/>
      <c r="C652" s="205"/>
      <c r="D652" s="42"/>
      <c r="E652" s="42"/>
      <c r="F652" s="42"/>
      <c r="G652" s="60"/>
      <c r="H652" s="61"/>
      <c r="I652" s="41"/>
      <c r="K652" s="165"/>
      <c r="L652" s="165"/>
    </row>
    <row r="653" spans="1:12" ht="15.75" customHeight="1">
      <c r="A653" s="40"/>
      <c r="B653" s="204"/>
      <c r="C653" s="205"/>
      <c r="D653" s="42"/>
      <c r="E653" s="42"/>
      <c r="F653" s="42"/>
      <c r="G653" s="60"/>
      <c r="H653" s="61"/>
      <c r="I653" s="41"/>
      <c r="K653" s="165"/>
      <c r="L653" s="165"/>
    </row>
    <row r="654" spans="1:12" ht="15.75" customHeight="1">
      <c r="A654" s="40"/>
      <c r="B654" s="204"/>
      <c r="C654" s="205"/>
      <c r="D654" s="42"/>
      <c r="E654" s="42"/>
      <c r="F654" s="42"/>
      <c r="G654" s="60"/>
      <c r="H654" s="61"/>
      <c r="I654" s="41"/>
      <c r="K654" s="165"/>
      <c r="L654" s="165"/>
    </row>
    <row r="655" spans="1:12" ht="15.75" customHeight="1">
      <c r="A655" s="40"/>
      <c r="B655" s="204"/>
      <c r="C655" s="205"/>
      <c r="D655" s="42"/>
      <c r="E655" s="42"/>
      <c r="F655" s="42"/>
      <c r="G655" s="60"/>
      <c r="H655" s="61"/>
      <c r="I655" s="41"/>
      <c r="K655" s="165"/>
      <c r="L655" s="165"/>
    </row>
    <row r="656" spans="1:12" ht="15.75" customHeight="1">
      <c r="A656" s="40"/>
      <c r="B656" s="204"/>
      <c r="C656" s="205"/>
      <c r="D656" s="42"/>
      <c r="E656" s="42"/>
      <c r="F656" s="42"/>
      <c r="G656" s="60"/>
      <c r="H656" s="61"/>
      <c r="I656" s="41"/>
      <c r="K656" s="165"/>
      <c r="L656" s="165"/>
    </row>
    <row r="657" spans="1:12" ht="15.75" customHeight="1">
      <c r="A657" s="40"/>
      <c r="B657" s="204"/>
      <c r="C657" s="205"/>
      <c r="D657" s="42"/>
      <c r="E657" s="42"/>
      <c r="F657" s="42"/>
      <c r="G657" s="60"/>
      <c r="H657" s="61"/>
      <c r="I657" s="41"/>
      <c r="K657" s="165"/>
      <c r="L657" s="165"/>
    </row>
    <row r="658" spans="1:12" ht="15.75" customHeight="1">
      <c r="A658" s="40"/>
      <c r="B658" s="204"/>
      <c r="C658" s="205"/>
      <c r="D658" s="42"/>
      <c r="E658" s="42"/>
      <c r="F658" s="42"/>
      <c r="G658" s="60"/>
      <c r="H658" s="61"/>
      <c r="I658" s="41"/>
      <c r="K658" s="165"/>
      <c r="L658" s="165"/>
    </row>
    <row r="659" spans="1:12" ht="15.75" customHeight="1">
      <c r="A659" s="40"/>
      <c r="B659" s="204"/>
      <c r="C659" s="205"/>
      <c r="D659" s="42"/>
      <c r="E659" s="42"/>
      <c r="F659" s="42"/>
      <c r="G659" s="60"/>
      <c r="H659" s="61"/>
      <c r="I659" s="41"/>
      <c r="K659" s="165"/>
      <c r="L659" s="165"/>
    </row>
    <row r="660" spans="1:12" ht="15.75" customHeight="1">
      <c r="A660" s="40"/>
      <c r="B660" s="204"/>
      <c r="C660" s="205"/>
      <c r="D660" s="42"/>
      <c r="E660" s="42"/>
      <c r="F660" s="42"/>
      <c r="G660" s="60"/>
      <c r="H660" s="61"/>
      <c r="I660" s="41"/>
      <c r="K660" s="165"/>
      <c r="L660" s="165"/>
    </row>
    <row r="661" spans="1:12" ht="15.75" customHeight="1">
      <c r="A661" s="40"/>
      <c r="B661" s="204"/>
      <c r="C661" s="205"/>
      <c r="D661" s="42"/>
      <c r="E661" s="42"/>
      <c r="F661" s="42"/>
      <c r="G661" s="60"/>
      <c r="H661" s="61"/>
      <c r="I661" s="41"/>
      <c r="K661" s="165"/>
      <c r="L661" s="165"/>
    </row>
    <row r="662" spans="1:12" ht="15.75" customHeight="1">
      <c r="A662" s="40"/>
      <c r="B662" s="204"/>
      <c r="C662" s="205"/>
      <c r="D662" s="42"/>
      <c r="E662" s="42"/>
      <c r="F662" s="42"/>
      <c r="G662" s="60"/>
      <c r="H662" s="61"/>
      <c r="I662" s="41"/>
      <c r="K662" s="165"/>
      <c r="L662" s="165"/>
    </row>
    <row r="663" spans="1:12" ht="15.75" customHeight="1">
      <c r="A663" s="40"/>
      <c r="B663" s="204"/>
      <c r="C663" s="205"/>
      <c r="D663" s="42"/>
      <c r="E663" s="42"/>
      <c r="F663" s="42"/>
      <c r="G663" s="60"/>
      <c r="H663" s="61"/>
      <c r="I663" s="41"/>
      <c r="K663" s="165"/>
      <c r="L663" s="165"/>
    </row>
    <row r="664" spans="1:12" ht="15.75" customHeight="1">
      <c r="A664" s="40"/>
      <c r="B664" s="204"/>
      <c r="C664" s="205"/>
      <c r="D664" s="42"/>
      <c r="E664" s="42"/>
      <c r="F664" s="42"/>
      <c r="G664" s="60"/>
      <c r="H664" s="61"/>
      <c r="I664" s="41"/>
      <c r="K664" s="165"/>
      <c r="L664" s="165"/>
    </row>
    <row r="665" spans="1:12" ht="15.75" customHeight="1">
      <c r="A665" s="40"/>
      <c r="B665" s="204"/>
      <c r="C665" s="205"/>
      <c r="D665" s="42"/>
      <c r="E665" s="42"/>
      <c r="F665" s="42"/>
      <c r="G665" s="60"/>
      <c r="H665" s="61"/>
      <c r="I665" s="41"/>
      <c r="K665" s="165"/>
      <c r="L665" s="165"/>
    </row>
    <row r="666" spans="1:12" ht="15.75" customHeight="1">
      <c r="A666" s="40"/>
      <c r="B666" s="204"/>
      <c r="C666" s="205"/>
      <c r="D666" s="42"/>
      <c r="E666" s="42"/>
      <c r="F666" s="42"/>
      <c r="G666" s="60"/>
      <c r="H666" s="61"/>
      <c r="I666" s="41"/>
      <c r="K666" s="165"/>
      <c r="L666" s="165"/>
    </row>
    <row r="667" spans="1:12" ht="15.75" customHeight="1">
      <c r="A667" s="40"/>
      <c r="B667" s="204"/>
      <c r="C667" s="205"/>
      <c r="D667" s="42"/>
      <c r="E667" s="42"/>
      <c r="F667" s="42"/>
      <c r="G667" s="60"/>
      <c r="H667" s="61"/>
      <c r="I667" s="41"/>
      <c r="K667" s="165"/>
      <c r="L667" s="165"/>
    </row>
    <row r="668" spans="1:12" ht="15.75" customHeight="1">
      <c r="A668" s="40"/>
      <c r="B668" s="204"/>
      <c r="C668" s="205"/>
      <c r="D668" s="42"/>
      <c r="E668" s="42"/>
      <c r="F668" s="42"/>
      <c r="G668" s="60"/>
      <c r="H668" s="61"/>
      <c r="I668" s="41"/>
      <c r="K668" s="165"/>
      <c r="L668" s="165"/>
    </row>
    <row r="669" spans="1:12" ht="15.75" customHeight="1">
      <c r="A669" s="40"/>
      <c r="B669" s="204"/>
      <c r="C669" s="205"/>
      <c r="D669" s="42"/>
      <c r="E669" s="42"/>
      <c r="F669" s="42"/>
      <c r="G669" s="60"/>
      <c r="H669" s="61"/>
      <c r="I669" s="41"/>
      <c r="K669" s="165"/>
      <c r="L669" s="165"/>
    </row>
    <row r="670" spans="1:12" ht="15.75" customHeight="1">
      <c r="A670" s="40"/>
      <c r="B670" s="204"/>
      <c r="C670" s="205"/>
      <c r="D670" s="42"/>
      <c r="E670" s="42"/>
      <c r="F670" s="42"/>
      <c r="G670" s="60"/>
      <c r="H670" s="61"/>
      <c r="I670" s="41"/>
      <c r="K670" s="165"/>
      <c r="L670" s="165"/>
    </row>
    <row r="671" spans="1:12" ht="15.75" customHeight="1">
      <c r="A671" s="40"/>
      <c r="B671" s="204"/>
      <c r="C671" s="205"/>
      <c r="D671" s="42"/>
      <c r="E671" s="42"/>
      <c r="F671" s="42"/>
      <c r="G671" s="60"/>
      <c r="H671" s="61"/>
      <c r="I671" s="41"/>
      <c r="K671" s="165"/>
      <c r="L671" s="165"/>
    </row>
    <row r="672" spans="1:12" ht="15.75" customHeight="1">
      <c r="A672" s="40"/>
      <c r="B672" s="204"/>
      <c r="C672" s="205"/>
      <c r="D672" s="42"/>
      <c r="E672" s="42"/>
      <c r="F672" s="42"/>
      <c r="G672" s="60"/>
      <c r="H672" s="61"/>
      <c r="I672" s="41"/>
      <c r="K672" s="165"/>
      <c r="L672" s="165"/>
    </row>
    <row r="673" spans="1:12" ht="15.75" customHeight="1">
      <c r="A673" s="40"/>
      <c r="B673" s="204"/>
      <c r="C673" s="205"/>
      <c r="D673" s="42"/>
      <c r="E673" s="42"/>
      <c r="F673" s="42"/>
      <c r="G673" s="60"/>
      <c r="H673" s="61"/>
      <c r="I673" s="41"/>
      <c r="K673" s="165"/>
      <c r="L673" s="165"/>
    </row>
    <row r="674" spans="1:12" ht="15.75" customHeight="1">
      <c r="A674" s="40"/>
      <c r="B674" s="204"/>
      <c r="C674" s="205"/>
      <c r="D674" s="42"/>
      <c r="E674" s="42"/>
      <c r="F674" s="42"/>
      <c r="G674" s="60"/>
      <c r="H674" s="61"/>
      <c r="I674" s="41"/>
      <c r="K674" s="165"/>
      <c r="L674" s="165"/>
    </row>
    <row r="675" spans="1:12" ht="15.75" customHeight="1">
      <c r="A675" s="40"/>
      <c r="B675" s="204"/>
      <c r="C675" s="205"/>
      <c r="D675" s="42"/>
      <c r="E675" s="42"/>
      <c r="F675" s="42"/>
      <c r="G675" s="60"/>
      <c r="H675" s="61"/>
      <c r="I675" s="41"/>
      <c r="K675" s="165"/>
      <c r="L675" s="165"/>
    </row>
    <row r="676" spans="1:12" ht="15.75" customHeight="1">
      <c r="A676" s="40"/>
      <c r="B676" s="204"/>
      <c r="C676" s="205"/>
      <c r="D676" s="42"/>
      <c r="E676" s="42"/>
      <c r="F676" s="42"/>
      <c r="G676" s="60"/>
      <c r="H676" s="61"/>
      <c r="I676" s="41"/>
      <c r="K676" s="165"/>
      <c r="L676" s="165"/>
    </row>
    <row r="677" spans="1:12" ht="15.75" customHeight="1">
      <c r="A677" s="40"/>
      <c r="B677" s="204"/>
      <c r="C677" s="205"/>
      <c r="D677" s="42"/>
      <c r="E677" s="42"/>
      <c r="F677" s="42"/>
      <c r="G677" s="60"/>
      <c r="H677" s="61"/>
      <c r="I677" s="41"/>
      <c r="K677" s="165"/>
      <c r="L677" s="165"/>
    </row>
    <row r="678" spans="1:12" ht="15.75" customHeight="1">
      <c r="A678" s="40"/>
      <c r="B678" s="204"/>
      <c r="C678" s="205"/>
      <c r="D678" s="42"/>
      <c r="E678" s="42"/>
      <c r="F678" s="42"/>
      <c r="G678" s="60"/>
      <c r="H678" s="61"/>
      <c r="I678" s="41"/>
      <c r="K678" s="165"/>
      <c r="L678" s="165"/>
    </row>
    <row r="679" spans="1:12" ht="15.75" customHeight="1">
      <c r="A679" s="40"/>
      <c r="B679" s="204"/>
      <c r="C679" s="205"/>
      <c r="D679" s="42"/>
      <c r="E679" s="42"/>
      <c r="F679" s="42"/>
      <c r="G679" s="60"/>
      <c r="H679" s="61"/>
      <c r="I679" s="41"/>
      <c r="K679" s="165"/>
      <c r="L679" s="165"/>
    </row>
    <row r="680" spans="1:12" ht="15.75" customHeight="1">
      <c r="A680" s="40"/>
      <c r="B680" s="204"/>
      <c r="C680" s="205"/>
      <c r="D680" s="42"/>
      <c r="E680" s="42"/>
      <c r="F680" s="42"/>
      <c r="G680" s="60"/>
      <c r="H680" s="61"/>
      <c r="I680" s="41"/>
      <c r="K680" s="165"/>
      <c r="L680" s="165"/>
    </row>
    <row r="681" spans="1:12" ht="15.75" customHeight="1">
      <c r="A681" s="40"/>
      <c r="B681" s="204"/>
      <c r="C681" s="205"/>
      <c r="D681" s="42"/>
      <c r="E681" s="42"/>
      <c r="F681" s="42"/>
      <c r="G681" s="60"/>
      <c r="H681" s="61"/>
      <c r="I681" s="41"/>
      <c r="K681" s="165"/>
      <c r="L681" s="165"/>
    </row>
    <row r="682" spans="1:12" ht="15.75" customHeight="1">
      <c r="A682" s="40"/>
      <c r="B682" s="204"/>
      <c r="C682" s="205"/>
      <c r="D682" s="42"/>
      <c r="E682" s="42"/>
      <c r="F682" s="42"/>
      <c r="G682" s="60"/>
      <c r="H682" s="61"/>
      <c r="I682" s="41"/>
      <c r="K682" s="165"/>
      <c r="L682" s="165"/>
    </row>
    <row r="683" spans="1:12" ht="15.75" customHeight="1">
      <c r="A683" s="40"/>
      <c r="B683" s="204"/>
      <c r="C683" s="205"/>
      <c r="D683" s="42"/>
      <c r="E683" s="42"/>
      <c r="F683" s="42"/>
      <c r="G683" s="60"/>
      <c r="H683" s="61"/>
      <c r="I683" s="41"/>
      <c r="K683" s="165"/>
      <c r="L683" s="165"/>
    </row>
    <row r="684" spans="1:12" ht="15.75" customHeight="1">
      <c r="A684" s="40"/>
      <c r="B684" s="204"/>
      <c r="C684" s="205"/>
      <c r="D684" s="42"/>
      <c r="E684" s="42"/>
      <c r="F684" s="42"/>
      <c r="G684" s="60"/>
      <c r="H684" s="61"/>
      <c r="I684" s="41"/>
      <c r="K684" s="165"/>
      <c r="L684" s="165"/>
    </row>
    <row r="685" spans="1:12" ht="15.75" customHeight="1">
      <c r="A685" s="40"/>
      <c r="B685" s="204"/>
      <c r="C685" s="205"/>
      <c r="D685" s="42"/>
      <c r="E685" s="42"/>
      <c r="F685" s="42"/>
      <c r="G685" s="60"/>
      <c r="H685" s="61"/>
      <c r="I685" s="41"/>
      <c r="K685" s="165"/>
      <c r="L685" s="165"/>
    </row>
    <row r="686" spans="1:12" ht="15.75" customHeight="1">
      <c r="A686" s="40"/>
      <c r="B686" s="204"/>
      <c r="C686" s="205"/>
      <c r="D686" s="42"/>
      <c r="E686" s="42"/>
      <c r="F686" s="42"/>
      <c r="G686" s="60"/>
      <c r="H686" s="61"/>
      <c r="I686" s="41"/>
      <c r="K686" s="165"/>
      <c r="L686" s="165"/>
    </row>
    <row r="687" spans="1:12" ht="15.75" customHeight="1">
      <c r="A687" s="40"/>
      <c r="B687" s="204"/>
      <c r="C687" s="205"/>
      <c r="D687" s="42"/>
      <c r="E687" s="42"/>
      <c r="F687" s="42"/>
      <c r="G687" s="60"/>
      <c r="H687" s="61"/>
      <c r="I687" s="41"/>
      <c r="K687" s="165"/>
      <c r="L687" s="165"/>
    </row>
    <row r="688" spans="1:12" ht="15.75" customHeight="1">
      <c r="A688" s="40"/>
      <c r="B688" s="204"/>
      <c r="C688" s="205"/>
      <c r="D688" s="42"/>
      <c r="E688" s="42"/>
      <c r="F688" s="42"/>
      <c r="G688" s="60"/>
      <c r="H688" s="61"/>
      <c r="I688" s="41"/>
      <c r="K688" s="165"/>
      <c r="L688" s="165"/>
    </row>
    <row r="689" spans="1:12" ht="15.75" customHeight="1">
      <c r="A689" s="40"/>
      <c r="B689" s="204"/>
      <c r="C689" s="205"/>
      <c r="D689" s="42"/>
      <c r="E689" s="42"/>
      <c r="F689" s="42"/>
      <c r="G689" s="60"/>
      <c r="H689" s="61"/>
      <c r="I689" s="41"/>
      <c r="K689" s="165"/>
      <c r="L689" s="165"/>
    </row>
    <row r="690" spans="1:12" ht="15.75" customHeight="1">
      <c r="A690" s="40"/>
      <c r="B690" s="204"/>
      <c r="C690" s="205"/>
      <c r="D690" s="42"/>
      <c r="E690" s="42"/>
      <c r="F690" s="42"/>
      <c r="G690" s="60"/>
      <c r="H690" s="61"/>
      <c r="I690" s="41"/>
      <c r="K690" s="165"/>
      <c r="L690" s="165"/>
    </row>
    <row r="691" spans="1:12" ht="15.75" customHeight="1">
      <c r="A691" s="40"/>
      <c r="B691" s="204"/>
      <c r="C691" s="205"/>
      <c r="D691" s="42"/>
      <c r="E691" s="42"/>
      <c r="F691" s="42"/>
      <c r="G691" s="60"/>
      <c r="H691" s="61"/>
      <c r="I691" s="41"/>
      <c r="K691" s="165"/>
      <c r="L691" s="165"/>
    </row>
    <row r="692" spans="1:12" ht="15.75" customHeight="1">
      <c r="A692" s="40"/>
      <c r="B692" s="204"/>
      <c r="C692" s="205"/>
      <c r="D692" s="42"/>
      <c r="E692" s="42"/>
      <c r="F692" s="42"/>
      <c r="G692" s="60"/>
      <c r="H692" s="61"/>
      <c r="I692" s="41"/>
      <c r="K692" s="165"/>
      <c r="L692" s="165"/>
    </row>
    <row r="693" spans="1:12" ht="15.75" customHeight="1">
      <c r="A693" s="40"/>
      <c r="B693" s="204"/>
      <c r="C693" s="205"/>
      <c r="D693" s="42"/>
      <c r="E693" s="42"/>
      <c r="F693" s="42"/>
      <c r="G693" s="60"/>
      <c r="H693" s="61"/>
      <c r="I693" s="41"/>
      <c r="K693" s="165"/>
      <c r="L693" s="165"/>
    </row>
    <row r="694" spans="1:12" ht="15.75" customHeight="1">
      <c r="A694" s="40"/>
      <c r="B694" s="204"/>
      <c r="C694" s="205"/>
      <c r="D694" s="42"/>
      <c r="E694" s="42"/>
      <c r="F694" s="42"/>
      <c r="G694" s="60"/>
      <c r="H694" s="61"/>
      <c r="I694" s="41"/>
      <c r="K694" s="165"/>
      <c r="L694" s="165"/>
    </row>
    <row r="695" spans="1:12" ht="15.75" customHeight="1">
      <c r="A695" s="40"/>
      <c r="B695" s="204"/>
      <c r="C695" s="205"/>
      <c r="D695" s="42"/>
      <c r="E695" s="42"/>
      <c r="F695" s="42"/>
      <c r="G695" s="60"/>
      <c r="H695" s="61"/>
      <c r="I695" s="41"/>
      <c r="K695" s="165"/>
      <c r="L695" s="165"/>
    </row>
    <row r="696" spans="1:12" ht="15.75" customHeight="1">
      <c r="A696" s="40"/>
      <c r="B696" s="204"/>
      <c r="C696" s="205"/>
      <c r="D696" s="42"/>
      <c r="E696" s="42"/>
      <c r="F696" s="42"/>
      <c r="G696" s="60"/>
      <c r="H696" s="61"/>
      <c r="I696" s="41"/>
      <c r="K696" s="165"/>
      <c r="L696" s="165"/>
    </row>
    <row r="697" spans="1:12" ht="15.75" customHeight="1">
      <c r="A697" s="40"/>
      <c r="B697" s="204"/>
      <c r="C697" s="205"/>
      <c r="D697" s="42"/>
      <c r="E697" s="42"/>
      <c r="F697" s="42"/>
      <c r="G697" s="60"/>
      <c r="H697" s="61"/>
      <c r="I697" s="41"/>
      <c r="K697" s="165"/>
      <c r="L697" s="165"/>
    </row>
    <row r="698" spans="1:12" ht="15.75" customHeight="1">
      <c r="A698" s="40"/>
      <c r="B698" s="204"/>
      <c r="C698" s="205"/>
      <c r="D698" s="42"/>
      <c r="E698" s="42"/>
      <c r="F698" s="42"/>
      <c r="G698" s="60"/>
      <c r="H698" s="61"/>
      <c r="I698" s="41"/>
      <c r="K698" s="165"/>
      <c r="L698" s="165"/>
    </row>
    <row r="699" spans="1:12" ht="15.75" customHeight="1">
      <c r="A699" s="40"/>
      <c r="B699" s="204"/>
      <c r="C699" s="205"/>
      <c r="D699" s="42"/>
      <c r="E699" s="42"/>
      <c r="F699" s="42"/>
      <c r="G699" s="60"/>
      <c r="H699" s="61"/>
      <c r="I699" s="41"/>
      <c r="K699" s="165"/>
      <c r="L699" s="165"/>
    </row>
    <row r="700" spans="1:12" ht="15.75" customHeight="1">
      <c r="A700" s="40"/>
      <c r="B700" s="204"/>
      <c r="C700" s="205"/>
      <c r="D700" s="42"/>
      <c r="E700" s="42"/>
      <c r="F700" s="42"/>
      <c r="G700" s="60"/>
      <c r="H700" s="61"/>
      <c r="I700" s="41"/>
      <c r="K700" s="165"/>
      <c r="L700" s="165"/>
    </row>
    <row r="701" spans="1:12" ht="15.75" customHeight="1">
      <c r="A701" s="40"/>
      <c r="B701" s="204"/>
      <c r="C701" s="205"/>
      <c r="D701" s="42"/>
      <c r="E701" s="42"/>
      <c r="F701" s="42"/>
      <c r="G701" s="60"/>
      <c r="H701" s="61"/>
      <c r="I701" s="41"/>
      <c r="K701" s="165"/>
      <c r="L701" s="165"/>
    </row>
    <row r="702" spans="1:12" ht="15.75" customHeight="1">
      <c r="A702" s="40"/>
      <c r="B702" s="204"/>
      <c r="C702" s="205"/>
      <c r="D702" s="42"/>
      <c r="E702" s="42"/>
      <c r="F702" s="42"/>
      <c r="G702" s="60"/>
      <c r="H702" s="61"/>
      <c r="I702" s="41"/>
      <c r="K702" s="165"/>
      <c r="L702" s="165"/>
    </row>
    <row r="703" spans="1:12" ht="15.75" customHeight="1">
      <c r="A703" s="40"/>
      <c r="B703" s="204"/>
      <c r="C703" s="205"/>
      <c r="D703" s="42"/>
      <c r="E703" s="42"/>
      <c r="F703" s="42"/>
      <c r="G703" s="60"/>
      <c r="H703" s="61"/>
      <c r="I703" s="41"/>
      <c r="K703" s="165"/>
      <c r="L703" s="165"/>
    </row>
    <row r="704" spans="1:12" ht="15.75" customHeight="1">
      <c r="A704" s="40"/>
      <c r="B704" s="204"/>
      <c r="C704" s="205"/>
      <c r="D704" s="42"/>
      <c r="E704" s="42"/>
      <c r="F704" s="42"/>
      <c r="G704" s="60"/>
      <c r="H704" s="61"/>
      <c r="I704" s="41"/>
      <c r="K704" s="165"/>
      <c r="L704" s="165"/>
    </row>
  </sheetData>
  <autoFilter ref="A3:AD319">
    <sortState ref="A3:AD319">
      <sortCondition ref="A3:A319"/>
      <sortCondition ref="J3:J319"/>
    </sortState>
  </autoFilter>
  <customSheetViews>
    <customSheetView guid="{B578B157-7B67-41F5-BC4B-482812150343}" filter="1" showAutoFilter="1">
      <pageMargins left="0.7" right="0.7" top="0.75" bottom="0.75" header="0.3" footer="0.3"/>
      <autoFilter ref="A3:AD319">
        <sortState ref="A3:AD319">
          <sortCondition ref="A3:A319"/>
          <sortCondition ref="J3:J319"/>
        </sortState>
      </autoFilter>
    </customSheetView>
    <customSheetView guid="{4A67D72B-000E-430C-8ECE-D1B0165D3026}" filter="1" showAutoFilter="1">
      <pageMargins left="0.7" right="0.7" top="0.75" bottom="0.75" header="0.3" footer="0.3"/>
      <autoFilter ref="A3:AD319"/>
    </customSheetView>
  </customSheetViews>
  <mergeCells count="2">
    <mergeCell ref="A1:I1"/>
    <mergeCell ref="A2:B2"/>
  </mergeCells>
  <conditionalFormatting sqref="I4:I87 I119:I310 J311:J318 I319:I704">
    <cfRule type="expression" dxfId="41" priority="1">
      <formula>COUNTIF($I$4:$I$204,I4)&gt;1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9"/>
  <sheetViews>
    <sheetView workbookViewId="0"/>
  </sheetViews>
  <sheetFormatPr defaultColWidth="12.5703125" defaultRowHeight="15" customHeight="1"/>
  <cols>
    <col min="1" max="1" width="18" customWidth="1"/>
    <col min="2" max="2" width="9.5703125" customWidth="1"/>
    <col min="3" max="3" width="10.42578125" customWidth="1"/>
    <col min="4" max="4" width="7.28515625" customWidth="1"/>
    <col min="5" max="5" width="8.42578125" customWidth="1"/>
    <col min="6" max="6" width="5.7109375" customWidth="1"/>
    <col min="7" max="7" width="5.85546875" customWidth="1"/>
    <col min="8" max="8" width="8.7109375" customWidth="1"/>
    <col min="9" max="9" width="7.7109375" customWidth="1"/>
    <col min="10" max="10" width="12.7109375" customWidth="1"/>
    <col min="11" max="11" width="10.140625" customWidth="1"/>
    <col min="12" max="14" width="12.28515625" customWidth="1"/>
  </cols>
  <sheetData>
    <row r="1" spans="1:14" ht="32.25" customHeight="1">
      <c r="A1" s="206"/>
      <c r="B1" s="207"/>
      <c r="C1" s="207"/>
      <c r="D1" s="393" t="s">
        <v>10991</v>
      </c>
      <c r="E1" s="384"/>
      <c r="F1" s="384"/>
      <c r="G1" s="384"/>
      <c r="H1" s="384"/>
      <c r="I1" s="208"/>
      <c r="J1" s="394" t="s">
        <v>10992</v>
      </c>
      <c r="K1" s="384"/>
      <c r="L1" s="207"/>
    </row>
    <row r="2" spans="1:14" ht="15.75" customHeight="1">
      <c r="A2" s="209"/>
      <c r="B2" s="210" t="s">
        <v>2638</v>
      </c>
      <c r="C2" s="210" t="s">
        <v>2639</v>
      </c>
      <c r="D2" s="211" t="s">
        <v>2640</v>
      </c>
      <c r="E2" s="211" t="s">
        <v>10993</v>
      </c>
      <c r="F2" s="211" t="s">
        <v>10994</v>
      </c>
      <c r="G2" s="211" t="s">
        <v>10995</v>
      </c>
      <c r="H2" s="211" t="s">
        <v>10996</v>
      </c>
      <c r="I2" s="211" t="s">
        <v>2647</v>
      </c>
      <c r="J2" s="211" t="s">
        <v>10997</v>
      </c>
      <c r="K2" s="212" t="s">
        <v>10998</v>
      </c>
      <c r="L2" s="213" t="s">
        <v>10999</v>
      </c>
      <c r="M2" s="213" t="s">
        <v>11000</v>
      </c>
      <c r="N2" s="213" t="s">
        <v>11001</v>
      </c>
    </row>
    <row r="3" spans="1:14" ht="15.75" customHeight="1">
      <c r="A3" s="214" t="s">
        <v>11002</v>
      </c>
      <c r="B3" s="215"/>
      <c r="C3" s="215"/>
      <c r="D3" s="216"/>
      <c r="E3" s="216"/>
      <c r="F3" s="217"/>
      <c r="G3" s="217"/>
      <c r="H3" s="217"/>
      <c r="I3" s="217"/>
      <c r="J3" s="217"/>
      <c r="K3" s="216">
        <v>1</v>
      </c>
      <c r="L3" s="216"/>
      <c r="M3" s="4"/>
      <c r="N3" s="4"/>
    </row>
    <row r="4" spans="1:14" ht="15.75" customHeight="1">
      <c r="A4" s="214" t="s">
        <v>2659</v>
      </c>
      <c r="B4" s="215">
        <v>1504</v>
      </c>
      <c r="C4" s="215">
        <f ca="1">B4+J4-1</f>
        <v>1</v>
      </c>
      <c r="D4" s="218">
        <f>COUNTA(#REF!)-1</f>
        <v>0</v>
      </c>
      <c r="E4" s="218">
        <f>COUNTA(#REF!)-1</f>
        <v>0</v>
      </c>
      <c r="F4" s="218">
        <f>COUNTA(#REF!)-1</f>
        <v>0</v>
      </c>
      <c r="G4" s="218">
        <f>COUNTA(#REF!)-1</f>
        <v>0</v>
      </c>
      <c r="H4" s="218">
        <f>COUNTA(#REF!)-1</f>
        <v>0</v>
      </c>
      <c r="I4" s="218">
        <f>COUNTA(#REF!)-1</f>
        <v>0</v>
      </c>
      <c r="J4" s="219">
        <f t="shared" ref="J4:J27" ca="1" si="0">D4-K4</f>
        <v>-1502</v>
      </c>
      <c r="K4" s="220">
        <f ca="1">IFERROR(__xludf.DUMMYFUNCTION("COUNTUNIQUE('Вінницька'!H:H)-1"),1502)</f>
        <v>1502</v>
      </c>
      <c r="L4" s="221">
        <v>1503</v>
      </c>
      <c r="M4" s="222">
        <f>COUNTA(#REF!)-1</f>
        <v>0</v>
      </c>
      <c r="N4" s="222">
        <f>COUNTA(#REF!)-1</f>
        <v>0</v>
      </c>
    </row>
    <row r="5" spans="1:14" ht="15.75" customHeight="1">
      <c r="A5" s="46" t="s">
        <v>2660</v>
      </c>
      <c r="B5" s="215">
        <v>1087</v>
      </c>
      <c r="C5" s="215">
        <f ca="1">B5+J5</f>
        <v>1128</v>
      </c>
      <c r="D5" s="218">
        <f>COUNTA(Волинська!H:H)-1</f>
        <v>1128</v>
      </c>
      <c r="E5" s="218">
        <f>COUNTA(Волинська!J:J)-1</f>
        <v>1128</v>
      </c>
      <c r="F5" s="218">
        <f>COUNTA(Волинська!O:O)-1</f>
        <v>1128</v>
      </c>
      <c r="G5" s="218">
        <f>COUNTA(Волинська!P:P)-1</f>
        <v>1128</v>
      </c>
      <c r="H5" s="218">
        <f>COUNTA(Волинська!R:R)-1</f>
        <v>1128</v>
      </c>
      <c r="I5" s="218">
        <f>COUNTA(Волинська!#REF!)-1</f>
        <v>0</v>
      </c>
      <c r="J5" s="219">
        <f t="shared" ca="1" si="0"/>
        <v>41</v>
      </c>
      <c r="K5" s="220">
        <f ca="1">IFERROR(__xludf.DUMMYFUNCTION("COUNTUNIQUE('Волинська'!H:H)-1"),1087)</f>
        <v>1087</v>
      </c>
      <c r="L5" s="221">
        <v>1087</v>
      </c>
      <c r="M5" s="222">
        <f>COUNTA(Волинська!#REF!)-1</f>
        <v>0</v>
      </c>
      <c r="N5" s="222">
        <f>COUNTA(Волинська!T:T)-1</f>
        <v>422</v>
      </c>
    </row>
    <row r="6" spans="1:14" ht="15.75" customHeight="1">
      <c r="A6" s="214" t="s">
        <v>2661</v>
      </c>
      <c r="B6" s="215">
        <v>1501</v>
      </c>
      <c r="C6" s="215">
        <f ca="1">B6+J6-1</f>
        <v>-5</v>
      </c>
      <c r="D6" s="218">
        <f>COUNTA(#REF!)-1</f>
        <v>0</v>
      </c>
      <c r="E6" s="218">
        <f>COUNTA(#REF!)-1</f>
        <v>0</v>
      </c>
      <c r="F6" s="218">
        <f>COUNTA(#REF!)-1</f>
        <v>0</v>
      </c>
      <c r="G6" s="218">
        <f>COUNTA(#REF!)-1</f>
        <v>0</v>
      </c>
      <c r="H6" s="218">
        <f>COUNTA(#REF!)-1</f>
        <v>0</v>
      </c>
      <c r="I6" s="218">
        <f>COUNTA(#REF!)-1</f>
        <v>0</v>
      </c>
      <c r="J6" s="219">
        <f t="shared" ca="1" si="0"/>
        <v>-1505</v>
      </c>
      <c r="K6" s="220">
        <f ca="1">IFERROR(__xludf.DUMMYFUNCTION("COUNTUNIQUE('Дніпропетровська'!H:H)-1"),1505)</f>
        <v>1505</v>
      </c>
      <c r="L6" s="221">
        <v>1500</v>
      </c>
      <c r="M6" s="222">
        <f>COUNTA(#REF!)-1</f>
        <v>0</v>
      </c>
      <c r="N6" s="222">
        <f>COUNTA(#REF!)-1</f>
        <v>0</v>
      </c>
    </row>
    <row r="7" spans="1:14" ht="15.75" customHeight="1">
      <c r="A7" s="46" t="s">
        <v>2662</v>
      </c>
      <c r="B7" s="215">
        <v>1298</v>
      </c>
      <c r="C7" s="215">
        <f t="shared" ref="C7:C11" ca="1" si="1">B7+J7</f>
        <v>0</v>
      </c>
      <c r="D7" s="218">
        <f>COUNTA(#REF!)-1</f>
        <v>0</v>
      </c>
      <c r="E7" s="218">
        <f>COUNTA(#REF!)-1</f>
        <v>0</v>
      </c>
      <c r="F7" s="218">
        <f>COUNTA(#REF!)-1</f>
        <v>0</v>
      </c>
      <c r="G7" s="218">
        <f>COUNTA(#REF!)-1</f>
        <v>0</v>
      </c>
      <c r="H7" s="218">
        <f>COUNTA(#REF!)-1</f>
        <v>0</v>
      </c>
      <c r="I7" s="218">
        <f>COUNTA(#REF!)-1</f>
        <v>0</v>
      </c>
      <c r="J7" s="219">
        <f t="shared" ca="1" si="0"/>
        <v>-1298</v>
      </c>
      <c r="K7" s="220">
        <f ca="1">IFERROR(__xludf.DUMMYFUNCTION("COUNTUNIQUE('Донецька'!H:H)-1"),1298)</f>
        <v>1298</v>
      </c>
      <c r="L7" s="221">
        <v>1298</v>
      </c>
      <c r="M7" s="222">
        <f>COUNTA(#REF!)-1</f>
        <v>0</v>
      </c>
      <c r="N7" s="222">
        <f>COUNTA(#REF!)-1</f>
        <v>0</v>
      </c>
    </row>
    <row r="8" spans="1:14" ht="15.75" customHeight="1">
      <c r="A8" s="46" t="s">
        <v>2663</v>
      </c>
      <c r="B8" s="215">
        <v>1668</v>
      </c>
      <c r="C8" s="215">
        <f t="shared" ca="1" si="1"/>
        <v>0</v>
      </c>
      <c r="D8" s="218">
        <f>COUNTA(#REF!)-1</f>
        <v>0</v>
      </c>
      <c r="E8" s="218">
        <f>COUNTA(#REF!)-1</f>
        <v>0</v>
      </c>
      <c r="F8" s="218">
        <f>COUNTA(#REF!)-1</f>
        <v>0</v>
      </c>
      <c r="G8" s="218">
        <f>COUNTA(#REF!)-1</f>
        <v>0</v>
      </c>
      <c r="H8" s="218">
        <f>COUNTA(#REF!)-1</f>
        <v>0</v>
      </c>
      <c r="I8" s="218">
        <f>COUNTA(#REF!)-1</f>
        <v>0</v>
      </c>
      <c r="J8" s="219">
        <f t="shared" ca="1" si="0"/>
        <v>-1668</v>
      </c>
      <c r="K8" s="220">
        <f ca="1">IFERROR(__xludf.DUMMYFUNCTION("COUNTUNIQUE('Житомирська'!H:H)-1"),1668)</f>
        <v>1668</v>
      </c>
      <c r="L8" s="221">
        <v>1668</v>
      </c>
      <c r="M8" s="222">
        <f>COUNTA(#REF!)-1</f>
        <v>0</v>
      </c>
      <c r="N8" s="222">
        <f>COUNTA(#REF!)-1</f>
        <v>0</v>
      </c>
    </row>
    <row r="9" spans="1:14" ht="15.75" customHeight="1">
      <c r="A9" s="46" t="s">
        <v>2664</v>
      </c>
      <c r="B9" s="215">
        <v>608</v>
      </c>
      <c r="C9" s="215">
        <f t="shared" ca="1" si="1"/>
        <v>1</v>
      </c>
      <c r="D9" s="218">
        <f>COUNTA(#REF!)-1</f>
        <v>0</v>
      </c>
      <c r="E9" s="218">
        <f>COUNTA(#REF!)-1</f>
        <v>0</v>
      </c>
      <c r="F9" s="218">
        <f>COUNTA(#REF!)-1</f>
        <v>0</v>
      </c>
      <c r="G9" s="218">
        <f>COUNTA(#REF!)-1</f>
        <v>0</v>
      </c>
      <c r="H9" s="218">
        <f>COUNTA(#REF!)-1</f>
        <v>0</v>
      </c>
      <c r="I9" s="218">
        <f>COUNTA(#REF!)-1</f>
        <v>0</v>
      </c>
      <c r="J9" s="219">
        <f t="shared" ca="1" si="0"/>
        <v>-607</v>
      </c>
      <c r="K9" s="220">
        <f ca="1">IFERROR(__xludf.DUMMYFUNCTION("COUNTUNIQUE('Закарпатська'!H:H)-1"),607)</f>
        <v>607</v>
      </c>
      <c r="L9" s="221">
        <v>607</v>
      </c>
      <c r="M9" s="222">
        <f>COUNTA(#REF!)-1</f>
        <v>0</v>
      </c>
      <c r="N9" s="222">
        <f>COUNTA(#REF!)-1</f>
        <v>0</v>
      </c>
    </row>
    <row r="10" spans="1:14" ht="15.75" customHeight="1">
      <c r="A10" s="46" t="s">
        <v>2665</v>
      </c>
      <c r="B10" s="215">
        <v>950</v>
      </c>
      <c r="C10" s="215">
        <f t="shared" ca="1" si="1"/>
        <v>3</v>
      </c>
      <c r="D10" s="218">
        <f>COUNTA(#REF!)-1</f>
        <v>0</v>
      </c>
      <c r="E10" s="218">
        <f>COUNTA(#REF!)-1</f>
        <v>0</v>
      </c>
      <c r="F10" s="218">
        <f>COUNTA(#REF!)-1</f>
        <v>0</v>
      </c>
      <c r="G10" s="218">
        <f>COUNTA(#REF!)-1</f>
        <v>0</v>
      </c>
      <c r="H10" s="218">
        <f>COUNTA(#REF!)-1</f>
        <v>0</v>
      </c>
      <c r="I10" s="218">
        <f>COUNTA(#REF!)-1</f>
        <v>0</v>
      </c>
      <c r="J10" s="219">
        <f t="shared" ca="1" si="0"/>
        <v>-947</v>
      </c>
      <c r="K10" s="220">
        <f ca="1">IFERROR(__xludf.DUMMYFUNCTION("COUNTUNIQUE('Запорізька'!H:H)-1"),947)</f>
        <v>947</v>
      </c>
      <c r="L10" s="221">
        <v>947</v>
      </c>
      <c r="M10" s="222">
        <f>COUNTA(#REF!)-1</f>
        <v>0</v>
      </c>
      <c r="N10" s="222">
        <f>COUNTA(#REF!)-1</f>
        <v>0</v>
      </c>
    </row>
    <row r="11" spans="1:14" ht="15.75" customHeight="1">
      <c r="A11" s="214" t="s">
        <v>2666</v>
      </c>
      <c r="B11" s="215">
        <v>804</v>
      </c>
      <c r="C11" s="215">
        <f t="shared" ca="1" si="1"/>
        <v>0</v>
      </c>
      <c r="D11" s="218">
        <f>COUNTA(#REF!)-1</f>
        <v>0</v>
      </c>
      <c r="E11" s="218">
        <f>COUNTA(#REF!)-1</f>
        <v>0</v>
      </c>
      <c r="F11" s="218">
        <f>COUNTA(#REF!)-1</f>
        <v>0</v>
      </c>
      <c r="G11" s="218">
        <f>COUNTA(#REF!)-1</f>
        <v>0</v>
      </c>
      <c r="H11" s="218">
        <f>COUNTA(#REF!)-1</f>
        <v>0</v>
      </c>
      <c r="I11" s="218">
        <f>COUNTA(#REF!)-1</f>
        <v>0</v>
      </c>
      <c r="J11" s="219">
        <f t="shared" ca="1" si="0"/>
        <v>-804</v>
      </c>
      <c r="K11" s="220">
        <f ca="1">IFERROR(__xludf.DUMMYFUNCTION("COUNTUNIQUE('Івано-Франківська'!H:H)-1"),804)</f>
        <v>804</v>
      </c>
      <c r="L11" s="221">
        <v>804</v>
      </c>
      <c r="M11" s="222">
        <f>COUNTA(#REF!)-1</f>
        <v>0</v>
      </c>
      <c r="N11" s="222">
        <f>COUNTA(#REF!)-1</f>
        <v>0</v>
      </c>
    </row>
    <row r="12" spans="1:14" ht="15.75" customHeight="1">
      <c r="A12" s="214" t="s">
        <v>2667</v>
      </c>
      <c r="B12" s="215">
        <v>1182</v>
      </c>
      <c r="C12" s="215">
        <f ca="1">1180+J12</f>
        <v>-1</v>
      </c>
      <c r="D12" s="218">
        <f>COUNTA(#REF!)-1</f>
        <v>0</v>
      </c>
      <c r="E12" s="218">
        <f>COUNTA(#REF!)-1</f>
        <v>0</v>
      </c>
      <c r="F12" s="218">
        <f>COUNTA(#REF!)-1</f>
        <v>0</v>
      </c>
      <c r="G12" s="218">
        <f>COUNTA(#REF!)-1</f>
        <v>0</v>
      </c>
      <c r="H12" s="218">
        <f>COUNTA(#REF!)-1</f>
        <v>0</v>
      </c>
      <c r="I12" s="218">
        <f>COUNTA(#REF!)-1</f>
        <v>0</v>
      </c>
      <c r="J12" s="219">
        <f t="shared" ca="1" si="0"/>
        <v>-1181</v>
      </c>
      <c r="K12" s="220">
        <f ca="1">IFERROR(__xludf.DUMMYFUNCTION("COUNTUNIQUE('Київська'!H:H)-1"),1181)</f>
        <v>1181</v>
      </c>
      <c r="L12" s="221">
        <v>1183</v>
      </c>
      <c r="M12" s="222">
        <f>COUNTA(#REF!)-1</f>
        <v>0</v>
      </c>
      <c r="N12" s="222">
        <f>COUNTA(#REF!)-1</f>
        <v>0</v>
      </c>
    </row>
    <row r="13" spans="1:14" ht="15.75" customHeight="1">
      <c r="A13" s="46" t="s">
        <v>2668</v>
      </c>
      <c r="B13" s="215">
        <v>1030</v>
      </c>
      <c r="C13" s="215">
        <f t="shared" ref="C13:C17" ca="1" si="2">B13+J13</f>
        <v>0</v>
      </c>
      <c r="D13" s="218">
        <f>COUNTA(#REF!)-1</f>
        <v>0</v>
      </c>
      <c r="E13" s="218">
        <f>COUNTA(#REF!)-1</f>
        <v>0</v>
      </c>
      <c r="F13" s="218">
        <f>COUNTA(#REF!)-1</f>
        <v>0</v>
      </c>
      <c r="G13" s="218">
        <f>COUNTA(#REF!)-1</f>
        <v>0</v>
      </c>
      <c r="H13" s="218">
        <f>COUNTA(#REF!)-1</f>
        <v>0</v>
      </c>
      <c r="I13" s="218">
        <f>COUNTA(#REF!)-1</f>
        <v>0</v>
      </c>
      <c r="J13" s="219">
        <f t="shared" ca="1" si="0"/>
        <v>-1030</v>
      </c>
      <c r="K13" s="220">
        <f ca="1">IFERROR(__xludf.DUMMYFUNCTION("COUNTUNIQUE('Кіровоградська'!H:H)-1"),1030)</f>
        <v>1030</v>
      </c>
      <c r="L13" s="221">
        <v>1030</v>
      </c>
      <c r="M13" s="222">
        <f>COUNTA(#REF!)-1</f>
        <v>0</v>
      </c>
      <c r="N13" s="222">
        <f>COUNTA(#REF!)-1</f>
        <v>0</v>
      </c>
    </row>
    <row r="14" spans="1:14" ht="15.75" customHeight="1">
      <c r="A14" s="46" t="s">
        <v>2669</v>
      </c>
      <c r="B14" s="215">
        <v>926</v>
      </c>
      <c r="C14" s="215">
        <f t="shared" ca="1" si="2"/>
        <v>0</v>
      </c>
      <c r="D14" s="218">
        <f>COUNTA(#REF!)-1</f>
        <v>0</v>
      </c>
      <c r="E14" s="218">
        <f>COUNTA(#REF!)-1</f>
        <v>0</v>
      </c>
      <c r="F14" s="218">
        <f>COUNTA(#REF!)-1</f>
        <v>0</v>
      </c>
      <c r="G14" s="218">
        <f>COUNTA(#REF!)-1</f>
        <v>0</v>
      </c>
      <c r="H14" s="218">
        <f>COUNTA(#REF!)-1</f>
        <v>0</v>
      </c>
      <c r="I14" s="218">
        <f>COUNTA(#REF!)-1</f>
        <v>0</v>
      </c>
      <c r="J14" s="219">
        <f t="shared" ca="1" si="0"/>
        <v>-926</v>
      </c>
      <c r="K14" s="220">
        <f ca="1">IFERROR(__xludf.DUMMYFUNCTION("COUNTUNIQUE('Луганська'!H:H)-1"),926)</f>
        <v>926</v>
      </c>
      <c r="L14" s="221">
        <v>926</v>
      </c>
      <c r="M14" s="222">
        <f>COUNTA(#REF!)-1</f>
        <v>0</v>
      </c>
      <c r="N14" s="222">
        <f>COUNTA(#REF!)-1</f>
        <v>0</v>
      </c>
    </row>
    <row r="15" spans="1:14" ht="15.75" customHeight="1">
      <c r="A15" s="46" t="s">
        <v>2670</v>
      </c>
      <c r="B15" s="215">
        <v>1928</v>
      </c>
      <c r="C15" s="215">
        <f t="shared" ca="1" si="2"/>
        <v>0</v>
      </c>
      <c r="D15" s="218">
        <f>COUNTA(#REF!)-1</f>
        <v>0</v>
      </c>
      <c r="E15" s="218">
        <f>COUNTA(#REF!)-1</f>
        <v>0</v>
      </c>
      <c r="F15" s="218">
        <f>COUNTA(#REF!)-1</f>
        <v>0</v>
      </c>
      <c r="G15" s="218">
        <f>COUNTA(#REF!)-1</f>
        <v>0</v>
      </c>
      <c r="H15" s="218">
        <f>COUNTA(#REF!)-1</f>
        <v>0</v>
      </c>
      <c r="I15" s="218">
        <f>COUNTA(#REF!)-1</f>
        <v>0</v>
      </c>
      <c r="J15" s="219">
        <f t="shared" ca="1" si="0"/>
        <v>-1928</v>
      </c>
      <c r="K15" s="220">
        <f ca="1">IFERROR(__xludf.DUMMYFUNCTION("COUNTUNIQUE('Львівська'!H:H)-1"),1928)</f>
        <v>1928</v>
      </c>
      <c r="L15" s="221">
        <v>1928</v>
      </c>
      <c r="M15" s="222">
        <f>COUNTA(#REF!)-1</f>
        <v>0</v>
      </c>
      <c r="N15" s="222">
        <f>COUNTA(#REF!)-1</f>
        <v>0</v>
      </c>
    </row>
    <row r="16" spans="1:14" ht="15.75" customHeight="1">
      <c r="A16" s="214" t="s">
        <v>2671</v>
      </c>
      <c r="B16" s="215">
        <v>911</v>
      </c>
      <c r="C16" s="215">
        <f t="shared" ca="1" si="2"/>
        <v>0</v>
      </c>
      <c r="D16" s="218">
        <f>COUNTA(#REF!)-1</f>
        <v>0</v>
      </c>
      <c r="E16" s="218">
        <f>COUNTA(#REF!)-1</f>
        <v>0</v>
      </c>
      <c r="F16" s="218">
        <f>COUNTA(#REF!)-1</f>
        <v>0</v>
      </c>
      <c r="G16" s="218">
        <f>COUNTA(#REF!)-1</f>
        <v>0</v>
      </c>
      <c r="H16" s="218">
        <f>COUNTA(#REF!)-1</f>
        <v>0</v>
      </c>
      <c r="I16" s="218">
        <f>COUNTA(#REF!)-1</f>
        <v>0</v>
      </c>
      <c r="J16" s="219">
        <f t="shared" ca="1" si="0"/>
        <v>-911</v>
      </c>
      <c r="K16" s="220">
        <f ca="1">IFERROR(__xludf.DUMMYFUNCTION("COUNTUNIQUE('Миколаївська'!H:H)-1"),911)</f>
        <v>911</v>
      </c>
      <c r="L16" s="221">
        <v>911</v>
      </c>
      <c r="M16" s="222">
        <f>COUNTA(#REF!)-1</f>
        <v>0</v>
      </c>
      <c r="N16" s="222">
        <f>COUNTA(#REF!)-1</f>
        <v>0</v>
      </c>
    </row>
    <row r="17" spans="1:14" ht="15.75" customHeight="1">
      <c r="A17" s="46" t="s">
        <v>2672</v>
      </c>
      <c r="B17" s="215">
        <v>1176</v>
      </c>
      <c r="C17" s="215">
        <f t="shared" ca="1" si="2"/>
        <v>0</v>
      </c>
      <c r="D17" s="218">
        <f>COUNTA(#REF!)-1</f>
        <v>0</v>
      </c>
      <c r="E17" s="218">
        <f>COUNTA(#REF!)-1</f>
        <v>0</v>
      </c>
      <c r="F17" s="218">
        <f>COUNTA(#REF!)-1</f>
        <v>0</v>
      </c>
      <c r="G17" s="218">
        <f>COUNTA(#REF!)-1</f>
        <v>0</v>
      </c>
      <c r="H17" s="218">
        <f>COUNTA(#REF!)-1</f>
        <v>0</v>
      </c>
      <c r="I17" s="218">
        <f>COUNTA(#REF!)-1</f>
        <v>0</v>
      </c>
      <c r="J17" s="219">
        <f t="shared" ca="1" si="0"/>
        <v>-1176</v>
      </c>
      <c r="K17" s="220">
        <f ca="1">IFERROR(__xludf.DUMMYFUNCTION("COUNTUNIQUE('Одеська'!H:H)-1"),1176)</f>
        <v>1176</v>
      </c>
      <c r="L17" s="221">
        <v>1173</v>
      </c>
      <c r="M17" s="222">
        <f>COUNTA(#REF!)-1</f>
        <v>0</v>
      </c>
      <c r="N17" s="222">
        <f>COUNTA(#REF!)-1</f>
        <v>0</v>
      </c>
    </row>
    <row r="18" spans="1:14" ht="15.75" customHeight="1">
      <c r="A18" s="214" t="s">
        <v>2673</v>
      </c>
      <c r="B18" s="215">
        <v>1841</v>
      </c>
      <c r="C18" s="215">
        <f ca="1">1839+J18</f>
        <v>-1</v>
      </c>
      <c r="D18" s="218">
        <f>COUNTA(#REF!)-1</f>
        <v>0</v>
      </c>
      <c r="E18" s="218">
        <f>COUNTA(#REF!)-1</f>
        <v>0</v>
      </c>
      <c r="F18" s="218">
        <f>COUNTA(#REF!)-1</f>
        <v>0</v>
      </c>
      <c r="G18" s="218">
        <f>COUNTA(#REF!)-1</f>
        <v>0</v>
      </c>
      <c r="H18" s="218">
        <f>COUNTA(#REF!)-1</f>
        <v>0</v>
      </c>
      <c r="I18" s="218">
        <f>COUNTA(#REF!)-1</f>
        <v>0</v>
      </c>
      <c r="J18" s="219">
        <f t="shared" ca="1" si="0"/>
        <v>-1840</v>
      </c>
      <c r="K18" s="220">
        <f ca="1">IFERROR(__xludf.DUMMYFUNCTION("COUNTUNIQUE('Полтавська'!H:H)-1"),1840)</f>
        <v>1840</v>
      </c>
      <c r="L18" s="221">
        <v>1839</v>
      </c>
      <c r="M18" s="222">
        <f>COUNTA(#REF!)-1</f>
        <v>0</v>
      </c>
      <c r="N18" s="222">
        <f>COUNTA(#REF!)-1</f>
        <v>0</v>
      </c>
    </row>
    <row r="19" spans="1:14" ht="15.75" customHeight="1">
      <c r="A19" s="46" t="s">
        <v>2674</v>
      </c>
      <c r="B19" s="215">
        <v>1026</v>
      </c>
      <c r="C19" s="215">
        <f t="shared" ref="C19:C27" ca="1" si="3">B19+J19</f>
        <v>0</v>
      </c>
      <c r="D19" s="218">
        <f>COUNTA(#REF!)-1</f>
        <v>0</v>
      </c>
      <c r="E19" s="218">
        <f>COUNTA(#REF!)-1</f>
        <v>0</v>
      </c>
      <c r="F19" s="218">
        <f>COUNTA(#REF!)-1</f>
        <v>0</v>
      </c>
      <c r="G19" s="218">
        <f>COUNTA(#REF!)-1</f>
        <v>0</v>
      </c>
      <c r="H19" s="218">
        <f>COUNTA(#REF!)-1</f>
        <v>0</v>
      </c>
      <c r="I19" s="218">
        <f>COUNTA(#REF!)-1</f>
        <v>0</v>
      </c>
      <c r="J19" s="219">
        <f t="shared" ca="1" si="0"/>
        <v>-1026</v>
      </c>
      <c r="K19" s="220">
        <f ca="1">IFERROR(__xludf.DUMMYFUNCTION("COUNTUNIQUE('Рівненська'!H:H)-1"),1026)</f>
        <v>1026</v>
      </c>
      <c r="L19" s="221">
        <v>1026</v>
      </c>
      <c r="M19" s="222">
        <f>COUNTA(#REF!)-1</f>
        <v>0</v>
      </c>
      <c r="N19" s="222">
        <f>COUNTA(#REF!)-1</f>
        <v>0</v>
      </c>
    </row>
    <row r="20" spans="1:14" ht="15.75" customHeight="1">
      <c r="A20" s="46" t="s">
        <v>2675</v>
      </c>
      <c r="B20" s="215">
        <v>1490</v>
      </c>
      <c r="C20" s="215">
        <f t="shared" ca="1" si="3"/>
        <v>0</v>
      </c>
      <c r="D20" s="218">
        <f>COUNTA(#REF!)-1</f>
        <v>0</v>
      </c>
      <c r="E20" s="218">
        <f>COUNTA(#REF!)-1</f>
        <v>0</v>
      </c>
      <c r="F20" s="218">
        <f>COUNTA(#REF!)-1</f>
        <v>0</v>
      </c>
      <c r="G20" s="218">
        <f>COUNTA(#REF!)-1</f>
        <v>0</v>
      </c>
      <c r="H20" s="218">
        <f>COUNTA(#REF!)-1</f>
        <v>0</v>
      </c>
      <c r="I20" s="218">
        <f>COUNTA(#REF!)-1</f>
        <v>0</v>
      </c>
      <c r="J20" s="219">
        <f t="shared" ca="1" si="0"/>
        <v>-1490</v>
      </c>
      <c r="K20" s="220">
        <f ca="1">IFERROR(__xludf.DUMMYFUNCTION("COUNTUNIQUE('Сумська'!H:H)-1"),1490)</f>
        <v>1490</v>
      </c>
      <c r="L20" s="221">
        <v>1490</v>
      </c>
      <c r="M20" s="222">
        <f>COUNTA(#REF!)-1</f>
        <v>0</v>
      </c>
      <c r="N20" s="222">
        <f>COUNTA(#REF!)-1</f>
        <v>0</v>
      </c>
    </row>
    <row r="21" spans="1:14" ht="15.75" customHeight="1">
      <c r="A21" s="46" t="s">
        <v>2676</v>
      </c>
      <c r="B21" s="215">
        <v>1056</v>
      </c>
      <c r="C21" s="215">
        <f t="shared" ca="1" si="3"/>
        <v>-2</v>
      </c>
      <c r="D21" s="218">
        <f>COUNTA(#REF!)-1</f>
        <v>0</v>
      </c>
      <c r="E21" s="218">
        <f>COUNTA(#REF!)-1</f>
        <v>0</v>
      </c>
      <c r="F21" s="218">
        <f>COUNTA(#REF!)-1</f>
        <v>0</v>
      </c>
      <c r="G21" s="218">
        <f>COUNTA(#REF!)-1</f>
        <v>0</v>
      </c>
      <c r="H21" s="218">
        <f>COUNTA(#REF!)-1</f>
        <v>0</v>
      </c>
      <c r="I21" s="218">
        <f>COUNTA(#REF!)-1</f>
        <v>0</v>
      </c>
      <c r="J21" s="219">
        <f t="shared" ca="1" si="0"/>
        <v>-1058</v>
      </c>
      <c r="K21" s="220">
        <f ca="1">IFERROR(__xludf.DUMMYFUNCTION("COUNTUNIQUE('Тернопільська'!H:H)-1"),1058)</f>
        <v>1058</v>
      </c>
      <c r="L21" s="221">
        <v>1057</v>
      </c>
      <c r="M21" s="222">
        <f>COUNTA(#REF!)-1</f>
        <v>0</v>
      </c>
      <c r="N21" s="222">
        <f>COUNTA(#REF!)-1</f>
        <v>0</v>
      </c>
    </row>
    <row r="22" spans="1:14" ht="15.75" customHeight="1">
      <c r="A22" s="214" t="s">
        <v>2677</v>
      </c>
      <c r="B22" s="215">
        <v>1751</v>
      </c>
      <c r="C22" s="215">
        <f t="shared" ca="1" si="3"/>
        <v>0</v>
      </c>
      <c r="D22" s="218">
        <f>COUNTA(#REF!)-1</f>
        <v>0</v>
      </c>
      <c r="E22" s="218">
        <f>COUNTA(#REF!)-1</f>
        <v>0</v>
      </c>
      <c r="F22" s="218">
        <f>COUNTA(#REF!)-1</f>
        <v>0</v>
      </c>
      <c r="G22" s="218">
        <f>COUNTA(#REF!)-1</f>
        <v>0</v>
      </c>
      <c r="H22" s="218">
        <f>COUNTA(#REF!)-1</f>
        <v>0</v>
      </c>
      <c r="I22" s="218">
        <f>COUNTA(#REF!)-1</f>
        <v>0</v>
      </c>
      <c r="J22" s="219">
        <f t="shared" ca="1" si="0"/>
        <v>-1751</v>
      </c>
      <c r="K22" s="220">
        <f ca="1">IFERROR(__xludf.DUMMYFUNCTION("COUNTUNIQUE('Харківська'!H:H)-1"),1751)</f>
        <v>1751</v>
      </c>
      <c r="L22" s="221">
        <v>1751</v>
      </c>
      <c r="M22" s="222">
        <f>COUNTA(#REF!)-1</f>
        <v>0</v>
      </c>
      <c r="N22" s="222">
        <f>COUNTA(#REF!)-1</f>
        <v>0</v>
      </c>
    </row>
    <row r="23" spans="1:14" ht="15.75" customHeight="1">
      <c r="A23" s="46" t="s">
        <v>2678</v>
      </c>
      <c r="B23" s="215">
        <v>698</v>
      </c>
      <c r="C23" s="215">
        <f t="shared" ca="1" si="3"/>
        <v>2</v>
      </c>
      <c r="D23" s="218">
        <f>COUNTA(#REF!)-1</f>
        <v>0</v>
      </c>
      <c r="E23" s="218">
        <f>COUNTA(#REF!)-1</f>
        <v>0</v>
      </c>
      <c r="F23" s="218">
        <f>COUNTA(#REF!)-1</f>
        <v>0</v>
      </c>
      <c r="G23" s="218">
        <f>COUNTA(#REF!)-1</f>
        <v>0</v>
      </c>
      <c r="H23" s="218">
        <f>COUNTA(#REF!)-1</f>
        <v>0</v>
      </c>
      <c r="I23" s="218">
        <f>COUNTA(#REF!)-1</f>
        <v>0</v>
      </c>
      <c r="J23" s="219">
        <f t="shared" ca="1" si="0"/>
        <v>-696</v>
      </c>
      <c r="K23" s="220">
        <f ca="1">IFERROR(__xludf.DUMMYFUNCTION("COUNTUNIQUE('Херсонська'!H:H)-1"),696)</f>
        <v>696</v>
      </c>
      <c r="L23" s="221">
        <v>698</v>
      </c>
      <c r="M23" s="222">
        <f>COUNTA(#REF!)-1</f>
        <v>0</v>
      </c>
      <c r="N23" s="222">
        <f>COUNTA(#REF!)-1</f>
        <v>0</v>
      </c>
    </row>
    <row r="24" spans="1:14" ht="15.75" customHeight="1">
      <c r="A24" s="214" t="s">
        <v>2679</v>
      </c>
      <c r="B24" s="215">
        <v>1451</v>
      </c>
      <c r="C24" s="215">
        <f t="shared" ca="1" si="3"/>
        <v>0</v>
      </c>
      <c r="D24" s="218">
        <f>COUNTA(#REF!)-1</f>
        <v>0</v>
      </c>
      <c r="E24" s="218">
        <f>COUNTA(#REF!)-1</f>
        <v>0</v>
      </c>
      <c r="F24" s="218">
        <f>COUNTA(#REF!)-1</f>
        <v>0</v>
      </c>
      <c r="G24" s="218">
        <f>COUNTA(#REF!)-1</f>
        <v>0</v>
      </c>
      <c r="H24" s="218">
        <f>COUNTA(#REF!)-1</f>
        <v>0</v>
      </c>
      <c r="I24" s="218">
        <f>COUNTA(#REF!)-1</f>
        <v>0</v>
      </c>
      <c r="J24" s="219">
        <f t="shared" ca="1" si="0"/>
        <v>-1451</v>
      </c>
      <c r="K24" s="220">
        <f ca="1">IFERROR(__xludf.DUMMYFUNCTION("COUNTUNIQUE('Хмельницька'!H:H)-1"),1451)</f>
        <v>1451</v>
      </c>
      <c r="L24" s="221">
        <v>1451</v>
      </c>
      <c r="M24" s="222">
        <f>COUNTA(#REF!)-1</f>
        <v>0</v>
      </c>
      <c r="N24" s="222">
        <f>COUNTA(#REF!)-1</f>
        <v>0</v>
      </c>
    </row>
    <row r="25" spans="1:14" ht="15.75" customHeight="1">
      <c r="A25" s="214" t="s">
        <v>2680</v>
      </c>
      <c r="B25" s="215">
        <v>855</v>
      </c>
      <c r="C25" s="215">
        <f t="shared" ca="1" si="3"/>
        <v>1</v>
      </c>
      <c r="D25" s="218">
        <f>COUNTA(#REF!)-1</f>
        <v>0</v>
      </c>
      <c r="E25" s="218">
        <f>COUNTA(#REF!)-1</f>
        <v>0</v>
      </c>
      <c r="F25" s="218">
        <f>COUNTA(#REF!)-1</f>
        <v>0</v>
      </c>
      <c r="G25" s="218">
        <f>COUNTA(#REF!)-1</f>
        <v>0</v>
      </c>
      <c r="H25" s="218">
        <f>COUNTA(#REF!)-1</f>
        <v>0</v>
      </c>
      <c r="I25" s="218">
        <f>COUNTA(#REF!)-1</f>
        <v>0</v>
      </c>
      <c r="J25" s="219">
        <f t="shared" ca="1" si="0"/>
        <v>-854</v>
      </c>
      <c r="K25" s="220">
        <f ca="1">IFERROR(__xludf.DUMMYFUNCTION("COUNTUNIQUE('Черкаська'!H:H)-1"),854)</f>
        <v>854</v>
      </c>
      <c r="L25" s="221">
        <v>855</v>
      </c>
      <c r="M25" s="222">
        <f>COUNTA(#REF!)-1</f>
        <v>0</v>
      </c>
      <c r="N25" s="222">
        <f>COUNTA(#REF!)-1</f>
        <v>0</v>
      </c>
    </row>
    <row r="26" spans="1:14" ht="15.75" customHeight="1">
      <c r="A26" s="214" t="s">
        <v>2681</v>
      </c>
      <c r="B26" s="215">
        <v>417</v>
      </c>
      <c r="C26" s="215">
        <f t="shared" ca="1" si="3"/>
        <v>0</v>
      </c>
      <c r="D26" s="218">
        <f>COUNTA(#REF!)-1</f>
        <v>0</v>
      </c>
      <c r="E26" s="218">
        <f>COUNTA(#REF!)-1</f>
        <v>0</v>
      </c>
      <c r="F26" s="218">
        <f>COUNTA(#REF!)-1</f>
        <v>0</v>
      </c>
      <c r="G26" s="218">
        <f>COUNTA(#REF!)-1</f>
        <v>0</v>
      </c>
      <c r="H26" s="218">
        <f>COUNTA(#REF!)-1</f>
        <v>0</v>
      </c>
      <c r="I26" s="218">
        <f>COUNTA(#REF!)-1</f>
        <v>0</v>
      </c>
      <c r="J26" s="219">
        <f t="shared" ca="1" si="0"/>
        <v>-417</v>
      </c>
      <c r="K26" s="220">
        <f ca="1">IFERROR(__xludf.DUMMYFUNCTION("COUNTUNIQUE('Чернівецька'!H:H)-1"),417)</f>
        <v>417</v>
      </c>
      <c r="L26" s="221">
        <v>417</v>
      </c>
      <c r="M26" s="222">
        <f>COUNTA(#REF!)-1</f>
        <v>0</v>
      </c>
      <c r="N26" s="222">
        <f>COUNTA(#REF!)-1</f>
        <v>0</v>
      </c>
    </row>
    <row r="27" spans="1:14" ht="15.75" customHeight="1">
      <c r="A27" s="46" t="s">
        <v>2682</v>
      </c>
      <c r="B27" s="215">
        <v>1509</v>
      </c>
      <c r="C27" s="215">
        <f t="shared" ca="1" si="3"/>
        <v>0</v>
      </c>
      <c r="D27" s="218">
        <f>COUNTA(#REF!)-1</f>
        <v>0</v>
      </c>
      <c r="E27" s="218">
        <f>COUNTA(#REF!)-1</f>
        <v>0</v>
      </c>
      <c r="F27" s="218">
        <f>COUNTA(#REF!)-1</f>
        <v>0</v>
      </c>
      <c r="G27" s="218">
        <f>COUNTA(#REF!)-1</f>
        <v>0</v>
      </c>
      <c r="H27" s="218">
        <f>COUNTA(#REF!)-1</f>
        <v>0</v>
      </c>
      <c r="I27" s="218">
        <f>COUNTA(#REF!)-1</f>
        <v>0</v>
      </c>
      <c r="J27" s="219">
        <f t="shared" ca="1" si="0"/>
        <v>-1509</v>
      </c>
      <c r="K27" s="220">
        <f ca="1">IFERROR(__xludf.DUMMYFUNCTION("COUNTUNIQUE('Чернігівська'!H:H)-1"),1509)</f>
        <v>1509</v>
      </c>
      <c r="L27" s="221">
        <v>1509</v>
      </c>
      <c r="M27" s="222">
        <f>COUNTA(#REF!)-1</f>
        <v>0</v>
      </c>
      <c r="N27" s="222">
        <f>COUNTA(#REF!)-1</f>
        <v>0</v>
      </c>
    </row>
    <row r="28" spans="1:14" ht="15.75" customHeight="1">
      <c r="A28" s="48" t="s">
        <v>11003</v>
      </c>
      <c r="B28" s="223">
        <f>SUM(B4:B27)</f>
        <v>28667</v>
      </c>
      <c r="C28" s="223">
        <f t="shared" ref="C28:H28" ca="1" si="4">SUM(C3:C27)</f>
        <v>1127</v>
      </c>
      <c r="D28" s="223">
        <f t="shared" si="4"/>
        <v>1128</v>
      </c>
      <c r="E28" s="223">
        <f t="shared" si="4"/>
        <v>1128</v>
      </c>
      <c r="F28" s="223">
        <f t="shared" si="4"/>
        <v>1128</v>
      </c>
      <c r="G28" s="223">
        <f t="shared" si="4"/>
        <v>1128</v>
      </c>
      <c r="H28" s="223">
        <f t="shared" si="4"/>
        <v>1128</v>
      </c>
      <c r="I28" s="223">
        <f>SUM(I4:I27)</f>
        <v>0</v>
      </c>
      <c r="J28" s="224">
        <f t="shared" ref="J28:L28" ca="1" si="5">SUM(J3:J27)</f>
        <v>-27534</v>
      </c>
      <c r="K28" s="224">
        <f t="shared" ca="1" si="5"/>
        <v>28663</v>
      </c>
      <c r="L28" s="225">
        <f t="shared" si="5"/>
        <v>28658</v>
      </c>
      <c r="M28" s="226">
        <f t="shared" ref="M28:N28" si="6">SUM(M4:M27)</f>
        <v>0</v>
      </c>
      <c r="N28" s="226">
        <f t="shared" si="6"/>
        <v>422</v>
      </c>
    </row>
    <row r="29" spans="1:14" ht="15.75" customHeight="1">
      <c r="A29" s="227" t="s">
        <v>11004</v>
      </c>
      <c r="B29" s="227"/>
      <c r="C29" s="227"/>
      <c r="D29" s="228"/>
      <c r="E29" s="228"/>
      <c r="F29" s="228"/>
      <c r="G29" s="228"/>
      <c r="H29" s="228"/>
      <c r="I29" s="228"/>
      <c r="J29" s="228"/>
      <c r="K29" s="228"/>
      <c r="L29" s="229"/>
      <c r="M29" s="4"/>
      <c r="N29" s="4"/>
    </row>
  </sheetData>
  <mergeCells count="2">
    <mergeCell ref="D1:H1"/>
    <mergeCell ref="J1:K1"/>
  </mergeCells>
  <conditionalFormatting sqref="D4:D27">
    <cfRule type="cellIs" dxfId="40" priority="1" operator="lessThan">
      <formula>C4:C27</formula>
    </cfRule>
  </conditionalFormatting>
  <conditionalFormatting sqref="D4:D27">
    <cfRule type="cellIs" dxfId="39" priority="2" operator="greaterThan">
      <formula>C4</formula>
    </cfRule>
  </conditionalFormatting>
  <conditionalFormatting sqref="D4:D27">
    <cfRule type="cellIs" dxfId="38" priority="3" operator="equal">
      <formula>C4</formula>
    </cfRule>
  </conditionalFormatting>
  <conditionalFormatting sqref="J4:J27">
    <cfRule type="cellIs" dxfId="37" priority="4" operator="equal">
      <formula>0</formula>
    </cfRule>
  </conditionalFormatting>
  <conditionalFormatting sqref="J4:J27">
    <cfRule type="cellIs" dxfId="36" priority="5" operator="greaterThan">
      <formula>0</formula>
    </cfRule>
  </conditionalFormatting>
  <conditionalFormatting sqref="E4:E27">
    <cfRule type="cellIs" dxfId="35" priority="6" operator="notEqual">
      <formula>C4:C27</formula>
    </cfRule>
  </conditionalFormatting>
  <conditionalFormatting sqref="E4:E27">
    <cfRule type="cellIs" dxfId="34" priority="7" operator="equal">
      <formula>C4:C27</formula>
    </cfRule>
  </conditionalFormatting>
  <conditionalFormatting sqref="F4:F27">
    <cfRule type="cellIs" dxfId="33" priority="8" operator="notEqual">
      <formula>C4:C27</formula>
    </cfRule>
  </conditionalFormatting>
  <conditionalFormatting sqref="F4:F27">
    <cfRule type="cellIs" dxfId="32" priority="9" operator="equal">
      <formula>C4:C27</formula>
    </cfRule>
  </conditionalFormatting>
  <conditionalFormatting sqref="G4:G27">
    <cfRule type="cellIs" dxfId="31" priority="10" operator="equal">
      <formula>C4:C27</formula>
    </cfRule>
  </conditionalFormatting>
  <conditionalFormatting sqref="G4:G27">
    <cfRule type="cellIs" dxfId="30" priority="11" operator="notEqual">
      <formula>C4:C27</formula>
    </cfRule>
  </conditionalFormatting>
  <conditionalFormatting sqref="H4:H27">
    <cfRule type="cellIs" dxfId="29" priority="12" operator="equal">
      <formula>C4:C27</formula>
    </cfRule>
  </conditionalFormatting>
  <conditionalFormatting sqref="H4:H27">
    <cfRule type="cellIs" dxfId="28" priority="13" operator="notEqual">
      <formula>C4:C27</formula>
    </cfRule>
  </conditionalFormatting>
  <conditionalFormatting sqref="E4:H27">
    <cfRule type="notContainsBlanks" dxfId="27" priority="14">
      <formula>LEN(TRIM(E4))&gt;0</formula>
    </cfRule>
  </conditionalFormatting>
  <conditionalFormatting sqref="L4:L27">
    <cfRule type="cellIs" dxfId="26" priority="15" operator="equal">
      <formula>K4</formula>
    </cfRule>
  </conditionalFormatting>
  <conditionalFormatting sqref="L4:L27">
    <cfRule type="cellIs" dxfId="25" priority="16" operator="notEqual">
      <formula>K4</formula>
    </cfRule>
  </conditionalFormatting>
  <pageMargins left="0.25" right="0.25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workbookViewId="0"/>
  </sheetViews>
  <sheetFormatPr defaultColWidth="12.5703125" defaultRowHeight="15" customHeight="1"/>
  <cols>
    <col min="1" max="1" width="18" customWidth="1"/>
    <col min="2" max="2" width="9.5703125" hidden="1" customWidth="1"/>
    <col min="3" max="3" width="11.28515625" hidden="1" customWidth="1"/>
    <col min="4" max="4" width="7.28515625" customWidth="1"/>
    <col min="5" max="5" width="6.7109375" customWidth="1"/>
    <col min="6" max="6" width="7.85546875" customWidth="1"/>
    <col min="7" max="7" width="8.28515625" customWidth="1"/>
    <col min="8" max="8" width="10.7109375" customWidth="1"/>
    <col min="9" max="9" width="7.7109375" customWidth="1"/>
    <col min="10" max="10" width="13" customWidth="1"/>
    <col min="11" max="11" width="13.42578125" customWidth="1"/>
    <col min="12" max="12" width="10.140625" customWidth="1"/>
    <col min="13" max="13" width="8.28515625" customWidth="1"/>
    <col min="14" max="14" width="12.28515625" customWidth="1"/>
    <col min="15" max="15" width="11" customWidth="1"/>
    <col min="16" max="16" width="10" customWidth="1"/>
    <col min="17" max="17" width="9.7109375" customWidth="1"/>
    <col min="18" max="18" width="10.28515625" customWidth="1"/>
    <col min="19" max="19" width="9.85546875" customWidth="1"/>
    <col min="20" max="20" width="22.7109375" customWidth="1"/>
    <col min="21" max="21" width="22.28515625" customWidth="1"/>
  </cols>
  <sheetData>
    <row r="1" spans="1:21" ht="15.75" customHeight="1">
      <c r="A1" s="230" t="s">
        <v>11005</v>
      </c>
      <c r="B1" s="210" t="s">
        <v>2638</v>
      </c>
      <c r="C1" s="210" t="s">
        <v>2639</v>
      </c>
      <c r="D1" s="211" t="s">
        <v>2640</v>
      </c>
      <c r="E1" s="211" t="s">
        <v>10993</v>
      </c>
      <c r="F1" s="211" t="s">
        <v>10994</v>
      </c>
      <c r="G1" s="211" t="s">
        <v>10995</v>
      </c>
      <c r="H1" s="211" t="s">
        <v>10996</v>
      </c>
      <c r="I1" s="211" t="s">
        <v>2647</v>
      </c>
      <c r="J1" s="231" t="s">
        <v>10997</v>
      </c>
      <c r="K1" s="232" t="s">
        <v>10998</v>
      </c>
      <c r="L1" s="233" t="s">
        <v>10999</v>
      </c>
      <c r="M1" s="233" t="s">
        <v>11000</v>
      </c>
      <c r="N1" s="233" t="s">
        <v>11001</v>
      </c>
      <c r="O1" s="233" t="s">
        <v>11006</v>
      </c>
      <c r="P1" s="233" t="s">
        <v>2646</v>
      </c>
      <c r="Q1" s="233" t="s">
        <v>11007</v>
      </c>
      <c r="R1" s="233" t="s">
        <v>11008</v>
      </c>
      <c r="S1" s="233" t="s">
        <v>11009</v>
      </c>
      <c r="T1" s="234" t="s">
        <v>11010</v>
      </c>
      <c r="U1" s="235" t="s">
        <v>11011</v>
      </c>
    </row>
    <row r="2" spans="1:21" ht="15.75" customHeight="1">
      <c r="A2" s="214" t="s">
        <v>11002</v>
      </c>
      <c r="B2" s="215"/>
      <c r="C2" s="215"/>
      <c r="D2" s="216"/>
      <c r="E2" s="216"/>
      <c r="F2" s="217"/>
      <c r="G2" s="217"/>
      <c r="H2" s="217"/>
      <c r="I2" s="217"/>
      <c r="J2" s="217"/>
      <c r="K2" s="216"/>
      <c r="L2" s="216"/>
      <c r="M2" s="4"/>
      <c r="N2" s="4"/>
      <c r="O2" s="4"/>
      <c r="P2" s="4"/>
      <c r="Q2" s="4"/>
      <c r="R2" s="4"/>
      <c r="S2" s="4"/>
      <c r="T2" s="4"/>
      <c r="U2" s="4"/>
    </row>
    <row r="3" spans="1:21" ht="15.75" customHeight="1">
      <c r="A3" s="214" t="s">
        <v>2659</v>
      </c>
      <c r="B3" s="236">
        <v>1504</v>
      </c>
      <c r="C3" s="236">
        <f ca="1">B3+J3-1</f>
        <v>1</v>
      </c>
      <c r="D3" s="237">
        <f>COUNTA(#REF!)-1</f>
        <v>0</v>
      </c>
      <c r="E3" s="237">
        <f>COUNTA(#REF!)-1</f>
        <v>0</v>
      </c>
      <c r="F3" s="237">
        <f>COUNTA(#REF!)-1</f>
        <v>0</v>
      </c>
      <c r="G3" s="237">
        <f>COUNTA(#REF!)-1</f>
        <v>0</v>
      </c>
      <c r="H3" s="237">
        <f>COUNTA(#REF!)-1</f>
        <v>0</v>
      </c>
      <c r="I3" s="237">
        <f>COUNTA(#REF!)-1</f>
        <v>0</v>
      </c>
      <c r="J3" s="238">
        <f t="shared" ref="J3:J26" ca="1" si="0">D3-K3</f>
        <v>-1502</v>
      </c>
      <c r="K3" s="239">
        <f ca="1">IFERROR(__xludf.DUMMYFUNCTION("COUNTUNIQUE('Вінницька'!H:H)-1"),1502)</f>
        <v>1502</v>
      </c>
      <c r="L3" s="240">
        <v>1502</v>
      </c>
      <c r="M3" s="241">
        <f>COUNTA(#REF!)-1</f>
        <v>0</v>
      </c>
      <c r="N3" s="241">
        <f>COUNTA(#REF!)-1</f>
        <v>0</v>
      </c>
      <c r="O3" s="241" t="e">
        <f>COUNTIF(#REF!, "&gt;=01.01.2024")</f>
        <v>#REF!</v>
      </c>
      <c r="P3" s="241" t="e">
        <f>COUNTIF(#REF!, "&lt;01.01.2024")</f>
        <v>#REF!</v>
      </c>
      <c r="Q3" s="241" t="e">
        <f>COUNTIFS(#REF!,"&gt;01.01.2017",#REF!,"&lt;01.01.2024")</f>
        <v>#REF!</v>
      </c>
      <c r="R3" s="241" t="e">
        <f>COUNTIFS(#REF!,"&gt;01.01.2017",#REF!,"&gt;=01.01.2024")</f>
        <v>#REF!</v>
      </c>
      <c r="S3" s="241" t="e">
        <f t="shared" ref="S3:S27" si="1">R3+Q3</f>
        <v>#REF!</v>
      </c>
      <c r="T3" s="242" t="e">
        <f>COUNTIFS(#REF!,"&lt;2017",#REF!,"")</f>
        <v>#REF!</v>
      </c>
      <c r="U3" s="242" t="e">
        <f t="shared" ref="U3:U26" si="2">L3-T3</f>
        <v>#REF!</v>
      </c>
    </row>
    <row r="4" spans="1:21" ht="15.75" customHeight="1">
      <c r="A4" s="46" t="s">
        <v>2660</v>
      </c>
      <c r="B4" s="236">
        <v>1087</v>
      </c>
      <c r="C4" s="236">
        <f ca="1">B4+J4</f>
        <v>1128</v>
      </c>
      <c r="D4" s="237">
        <f>COUNTA(Волинська!H:H)-1</f>
        <v>1128</v>
      </c>
      <c r="E4" s="237">
        <f>COUNTA(Волинська!J:J)-1</f>
        <v>1128</v>
      </c>
      <c r="F4" s="237">
        <f>COUNTA(Волинська!O:O)-1</f>
        <v>1128</v>
      </c>
      <c r="G4" s="237">
        <f>COUNTA(Волинська!P:P)-1</f>
        <v>1128</v>
      </c>
      <c r="H4" s="237">
        <f>COUNTA(Волинська!R:R)-1</f>
        <v>1128</v>
      </c>
      <c r="I4" s="237">
        <f>COUNTA(Волинська!#REF!)-1</f>
        <v>0</v>
      </c>
      <c r="J4" s="238">
        <f t="shared" ca="1" si="0"/>
        <v>41</v>
      </c>
      <c r="K4" s="239">
        <f ca="1">IFERROR(__xludf.DUMMYFUNCTION("COUNTUNIQUE('Волинська'!H:H)-1"),1087)</f>
        <v>1087</v>
      </c>
      <c r="L4" s="241">
        <v>1087</v>
      </c>
      <c r="M4" s="241">
        <f>COUNTA(Волинська!#REF!)-1</f>
        <v>0</v>
      </c>
      <c r="N4" s="241">
        <f>COUNTA(Волинська!T:T)-1</f>
        <v>422</v>
      </c>
      <c r="O4" s="241">
        <f>COUNTIF(Волинська!$R:$R, "&gt;=01.01.2024")</f>
        <v>86</v>
      </c>
      <c r="P4" s="241">
        <f>COUNTIF(Волинська!$R:$R, "&lt;01.01.2024")</f>
        <v>1042</v>
      </c>
      <c r="Q4" s="241">
        <f>COUNTIFS(Волинська!$T:$T,"&gt;01.01.2017",Волинська!$R:$R,"&lt;01.01.2024")</f>
        <v>337</v>
      </c>
      <c r="R4" s="241">
        <f>COUNTIFS(Волинська!$T:$T,"&gt;01.01.2017",Волинська!$R:$R,"&gt;=01.01.2024")</f>
        <v>85</v>
      </c>
      <c r="S4" s="241">
        <f t="shared" si="1"/>
        <v>422</v>
      </c>
      <c r="T4" s="242" t="e">
        <f>COUNTIFS(Волинська!$O:$O,"&lt;2017",Волинська!#REF!,"")</f>
        <v>#REF!</v>
      </c>
      <c r="U4" s="242" t="e">
        <f t="shared" si="2"/>
        <v>#REF!</v>
      </c>
    </row>
    <row r="5" spans="1:21" ht="15.75" customHeight="1">
      <c r="A5" s="214" t="s">
        <v>2661</v>
      </c>
      <c r="B5" s="236">
        <v>1501</v>
      </c>
      <c r="C5" s="236">
        <f ca="1">B5+J5-1</f>
        <v>-5</v>
      </c>
      <c r="D5" s="237">
        <f>COUNTA(#REF!)-1</f>
        <v>0</v>
      </c>
      <c r="E5" s="237">
        <f>COUNTA(#REF!)-1</f>
        <v>0</v>
      </c>
      <c r="F5" s="237">
        <f>COUNTA(#REF!)-1</f>
        <v>0</v>
      </c>
      <c r="G5" s="237">
        <f>COUNTA(#REF!)-1</f>
        <v>0</v>
      </c>
      <c r="H5" s="237">
        <f>COUNTA(#REF!)-1</f>
        <v>0</v>
      </c>
      <c r="I5" s="237">
        <f>COUNTA(#REF!)-1</f>
        <v>0</v>
      </c>
      <c r="J5" s="238">
        <f t="shared" ca="1" si="0"/>
        <v>-1505</v>
      </c>
      <c r="K5" s="239">
        <f ca="1">IFERROR(__xludf.DUMMYFUNCTION("COUNTUNIQUE('Дніпропетровська'!H:H)-1"),1505)</f>
        <v>1505</v>
      </c>
      <c r="L5" s="241">
        <v>1500</v>
      </c>
      <c r="M5" s="241">
        <f>COUNTA(#REF!)-1</f>
        <v>0</v>
      </c>
      <c r="N5" s="241">
        <f>COUNTA(#REF!)-1</f>
        <v>0</v>
      </c>
      <c r="O5" s="241" t="e">
        <f>COUNTIF(#REF!, "&gt;=01.01.2024")</f>
        <v>#REF!</v>
      </c>
      <c r="P5" s="241" t="e">
        <f>COUNTIF(#REF!, "&lt;01.01.2024")</f>
        <v>#REF!</v>
      </c>
      <c r="Q5" s="241" t="e">
        <f>COUNTIFS(#REF!,"&gt;01.01.2017",#REF!,"&lt;01.01.2024")</f>
        <v>#REF!</v>
      </c>
      <c r="R5" s="241" t="e">
        <f>COUNTIFS(#REF!,"&gt;01.01.2017",#REF!,"&gt;=01.01.2024")</f>
        <v>#REF!</v>
      </c>
      <c r="S5" s="241" t="e">
        <f t="shared" si="1"/>
        <v>#REF!</v>
      </c>
      <c r="T5" s="242" t="e">
        <f>COUNTIFS(#REF!,"&lt;2017",#REF!,"")</f>
        <v>#REF!</v>
      </c>
      <c r="U5" s="242" t="e">
        <f t="shared" si="2"/>
        <v>#REF!</v>
      </c>
    </row>
    <row r="6" spans="1:21" ht="15.75" customHeight="1">
      <c r="A6" s="46" t="s">
        <v>2662</v>
      </c>
      <c r="B6" s="236">
        <v>1298</v>
      </c>
      <c r="C6" s="236">
        <f t="shared" ref="C6:C10" ca="1" si="3">B6+J6</f>
        <v>0</v>
      </c>
      <c r="D6" s="237">
        <f>COUNTA(#REF!)-1</f>
        <v>0</v>
      </c>
      <c r="E6" s="237">
        <f>COUNTA(#REF!)-1</f>
        <v>0</v>
      </c>
      <c r="F6" s="237">
        <f>COUNTA(#REF!)-1</f>
        <v>0</v>
      </c>
      <c r="G6" s="237">
        <f>COUNTA(#REF!)-1</f>
        <v>0</v>
      </c>
      <c r="H6" s="237">
        <f>COUNTA(#REF!)-1</f>
        <v>0</v>
      </c>
      <c r="I6" s="237">
        <f>COUNTA(#REF!)-1</f>
        <v>0</v>
      </c>
      <c r="J6" s="238">
        <f t="shared" ca="1" si="0"/>
        <v>-1298</v>
      </c>
      <c r="K6" s="239">
        <f ca="1">IFERROR(__xludf.DUMMYFUNCTION("COUNTUNIQUE('Донецька'!H:H)-1"),1298)</f>
        <v>1298</v>
      </c>
      <c r="L6" s="241">
        <v>1298</v>
      </c>
      <c r="M6" s="241">
        <f>COUNTA(#REF!)-1</f>
        <v>0</v>
      </c>
      <c r="N6" s="241">
        <f>COUNTA(#REF!)-1</f>
        <v>0</v>
      </c>
      <c r="O6" s="241" t="e">
        <f>COUNTIF(#REF!, "&gt;=01.01.2024")</f>
        <v>#REF!</v>
      </c>
      <c r="P6" s="241" t="e">
        <f>COUNTIF(#REF!, "&lt;01.01.2024")</f>
        <v>#REF!</v>
      </c>
      <c r="Q6" s="241" t="e">
        <f>COUNTIFS(#REF!,"&gt;01.01.2017",#REF!,"&lt;01.01.2024")</f>
        <v>#REF!</v>
      </c>
      <c r="R6" s="241" t="e">
        <f>COUNTIFS(#REF!,"&gt;01.01.2017",#REF!,"&gt;=01.01.2024")</f>
        <v>#REF!</v>
      </c>
      <c r="S6" s="241" t="e">
        <f t="shared" si="1"/>
        <v>#REF!</v>
      </c>
      <c r="T6" s="242" t="e">
        <f>COUNTIFS(#REF!,"&lt;2017",#REF!,"")</f>
        <v>#REF!</v>
      </c>
      <c r="U6" s="242" t="e">
        <f t="shared" si="2"/>
        <v>#REF!</v>
      </c>
    </row>
    <row r="7" spans="1:21" ht="15.75" customHeight="1">
      <c r="A7" s="46" t="s">
        <v>2663</v>
      </c>
      <c r="B7" s="236">
        <v>1668</v>
      </c>
      <c r="C7" s="236">
        <f t="shared" ca="1" si="3"/>
        <v>0</v>
      </c>
      <c r="D7" s="237">
        <f>COUNTA(#REF!)-1</f>
        <v>0</v>
      </c>
      <c r="E7" s="237">
        <f>COUNTA(#REF!)-1</f>
        <v>0</v>
      </c>
      <c r="F7" s="237">
        <f>COUNTA(#REF!)-1</f>
        <v>0</v>
      </c>
      <c r="G7" s="237">
        <f>COUNTA(#REF!)-1</f>
        <v>0</v>
      </c>
      <c r="H7" s="237">
        <f>COUNTA(#REF!)-1</f>
        <v>0</v>
      </c>
      <c r="I7" s="237">
        <f>COUNTA(#REF!)-1</f>
        <v>0</v>
      </c>
      <c r="J7" s="238">
        <f t="shared" ca="1" si="0"/>
        <v>-1668</v>
      </c>
      <c r="K7" s="239">
        <f ca="1">IFERROR(__xludf.DUMMYFUNCTION("COUNTUNIQUE('Житомирська'!H:H)-1"),1668)</f>
        <v>1668</v>
      </c>
      <c r="L7" s="241">
        <v>1668</v>
      </c>
      <c r="M7" s="241">
        <f>COUNTA(#REF!)-1</f>
        <v>0</v>
      </c>
      <c r="N7" s="241">
        <f>COUNTA(#REF!)-1</f>
        <v>0</v>
      </c>
      <c r="O7" s="241" t="e">
        <f>COUNTIF(#REF!, "&gt;=01.01.2024")</f>
        <v>#REF!</v>
      </c>
      <c r="P7" s="241" t="e">
        <f>COUNTIF(#REF!, "&lt;01.01.2024")</f>
        <v>#REF!</v>
      </c>
      <c r="Q7" s="241" t="e">
        <f>COUNTIFS(#REF!,"&gt;01.01.2017",#REF!,"&lt;01.01.2024")</f>
        <v>#REF!</v>
      </c>
      <c r="R7" s="241" t="e">
        <f>COUNTIFS(#REF!,"&gt;01.01.2017",#REF!,"&gt;=01.01.2024")</f>
        <v>#REF!</v>
      </c>
      <c r="S7" s="241" t="e">
        <f t="shared" si="1"/>
        <v>#REF!</v>
      </c>
      <c r="T7" s="242" t="e">
        <f>COUNTIFS(#REF!,"&lt;2017",#REF!,"")</f>
        <v>#REF!</v>
      </c>
      <c r="U7" s="242" t="e">
        <f t="shared" si="2"/>
        <v>#REF!</v>
      </c>
    </row>
    <row r="8" spans="1:21" ht="15.75" customHeight="1">
      <c r="A8" s="46" t="s">
        <v>2664</v>
      </c>
      <c r="B8" s="236">
        <v>608</v>
      </c>
      <c r="C8" s="236">
        <f t="shared" ca="1" si="3"/>
        <v>1</v>
      </c>
      <c r="D8" s="237">
        <f>COUNTA(#REF!)-1</f>
        <v>0</v>
      </c>
      <c r="E8" s="237">
        <f>COUNTA(#REF!)-1</f>
        <v>0</v>
      </c>
      <c r="F8" s="237">
        <f>COUNTA(#REF!)-1</f>
        <v>0</v>
      </c>
      <c r="G8" s="237">
        <f>COUNTA(#REF!)-1</f>
        <v>0</v>
      </c>
      <c r="H8" s="237">
        <f>COUNTA(#REF!)-1</f>
        <v>0</v>
      </c>
      <c r="I8" s="237">
        <f>COUNTA(#REF!)-1</f>
        <v>0</v>
      </c>
      <c r="J8" s="238">
        <f t="shared" ca="1" si="0"/>
        <v>-607</v>
      </c>
      <c r="K8" s="239">
        <f ca="1">IFERROR(__xludf.DUMMYFUNCTION("COUNTUNIQUE('Закарпатська'!H:H)-1"),607)</f>
        <v>607</v>
      </c>
      <c r="L8" s="241">
        <v>607</v>
      </c>
      <c r="M8" s="241">
        <f>COUNTA(#REF!)-1</f>
        <v>0</v>
      </c>
      <c r="N8" s="241">
        <f>COUNTA(#REF!)-1</f>
        <v>0</v>
      </c>
      <c r="O8" s="241" t="e">
        <f>COUNTIF(#REF!, "&gt;=01.01.2024")</f>
        <v>#REF!</v>
      </c>
      <c r="P8" s="241" t="e">
        <f>COUNTIF(#REF!, "&lt;01.01.2024")</f>
        <v>#REF!</v>
      </c>
      <c r="Q8" s="241" t="e">
        <f>COUNTIFS(#REF!,"&gt;01.01.2017",#REF!,"&lt;01.01.2024")</f>
        <v>#REF!</v>
      </c>
      <c r="R8" s="241" t="e">
        <f>COUNTIFS(#REF!,"&gt;01.01.2017",#REF!,"&gt;=01.01.2024")</f>
        <v>#REF!</v>
      </c>
      <c r="S8" s="241" t="e">
        <f t="shared" si="1"/>
        <v>#REF!</v>
      </c>
      <c r="T8" s="242" t="e">
        <f>COUNTIFS(#REF!,"&lt;2017",#REF!,"")</f>
        <v>#REF!</v>
      </c>
      <c r="U8" s="242" t="e">
        <f t="shared" si="2"/>
        <v>#REF!</v>
      </c>
    </row>
    <row r="9" spans="1:21" ht="15.75" customHeight="1">
      <c r="A9" s="46" t="s">
        <v>2665</v>
      </c>
      <c r="B9" s="236">
        <v>950</v>
      </c>
      <c r="C9" s="236">
        <f t="shared" ca="1" si="3"/>
        <v>3</v>
      </c>
      <c r="D9" s="237">
        <f>COUNTA(#REF!)-1</f>
        <v>0</v>
      </c>
      <c r="E9" s="237">
        <f>COUNTA(#REF!)-1</f>
        <v>0</v>
      </c>
      <c r="F9" s="237">
        <f>COUNTA(#REF!)-1</f>
        <v>0</v>
      </c>
      <c r="G9" s="237">
        <f>COUNTA(#REF!)-1</f>
        <v>0</v>
      </c>
      <c r="H9" s="237">
        <f>COUNTA(#REF!)-1</f>
        <v>0</v>
      </c>
      <c r="I9" s="237">
        <f>COUNTA(#REF!)-1</f>
        <v>0</v>
      </c>
      <c r="J9" s="238">
        <f t="shared" ca="1" si="0"/>
        <v>-947</v>
      </c>
      <c r="K9" s="239">
        <f ca="1">IFERROR(__xludf.DUMMYFUNCTION("COUNTUNIQUE('Запорізька'!H:H)-1"),947)</f>
        <v>947</v>
      </c>
      <c r="L9" s="241">
        <v>947</v>
      </c>
      <c r="M9" s="241">
        <f>COUNTA(#REF!)-1</f>
        <v>0</v>
      </c>
      <c r="N9" s="241">
        <f>COUNTA(#REF!)-1</f>
        <v>0</v>
      </c>
      <c r="O9" s="241" t="e">
        <f>COUNTIF(#REF!, "&gt;=01.01.2024")</f>
        <v>#REF!</v>
      </c>
      <c r="P9" s="241" t="e">
        <f>COUNTIF(#REF!, "&lt;01.01.2024")</f>
        <v>#REF!</v>
      </c>
      <c r="Q9" s="241" t="e">
        <f>COUNTIFS(#REF!,"&gt;01.01.2017",#REF!,"&lt;01.01.2024")</f>
        <v>#REF!</v>
      </c>
      <c r="R9" s="241" t="e">
        <f>COUNTIFS(#REF!,"&gt;01.01.2017",#REF!,"&gt;=01.01.2024")</f>
        <v>#REF!</v>
      </c>
      <c r="S9" s="241" t="e">
        <f t="shared" si="1"/>
        <v>#REF!</v>
      </c>
      <c r="T9" s="242" t="e">
        <f>COUNTIFS(#REF!,"&lt;2017",#REF!,"")</f>
        <v>#REF!</v>
      </c>
      <c r="U9" s="242" t="e">
        <f t="shared" si="2"/>
        <v>#REF!</v>
      </c>
    </row>
    <row r="10" spans="1:21" ht="15.75" customHeight="1">
      <c r="A10" s="214" t="s">
        <v>2666</v>
      </c>
      <c r="B10" s="236">
        <v>804</v>
      </c>
      <c r="C10" s="236">
        <f t="shared" ca="1" si="3"/>
        <v>0</v>
      </c>
      <c r="D10" s="237">
        <f>COUNTA(#REF!)-1</f>
        <v>0</v>
      </c>
      <c r="E10" s="237">
        <f>COUNTA(#REF!)-1</f>
        <v>0</v>
      </c>
      <c r="F10" s="237">
        <f>COUNTA(#REF!)-1</f>
        <v>0</v>
      </c>
      <c r="G10" s="237">
        <f>COUNTA(#REF!)-1</f>
        <v>0</v>
      </c>
      <c r="H10" s="237">
        <f>COUNTA(#REF!)-1</f>
        <v>0</v>
      </c>
      <c r="I10" s="237">
        <f>COUNTA(#REF!)-1</f>
        <v>0</v>
      </c>
      <c r="J10" s="238">
        <f t="shared" ca="1" si="0"/>
        <v>-804</v>
      </c>
      <c r="K10" s="239">
        <f ca="1">IFERROR(__xludf.DUMMYFUNCTION("COUNTUNIQUE('Івано-Франківська'!H:H)-1"),804)</f>
        <v>804</v>
      </c>
      <c r="L10" s="241">
        <v>804</v>
      </c>
      <c r="M10" s="241">
        <f>COUNTA(#REF!)-1</f>
        <v>0</v>
      </c>
      <c r="N10" s="241">
        <f>COUNTA(#REF!)-1</f>
        <v>0</v>
      </c>
      <c r="O10" s="241" t="e">
        <f>COUNTIF(#REF!, "&gt;=01.01.2024")</f>
        <v>#REF!</v>
      </c>
      <c r="P10" s="241" t="e">
        <f>COUNTIF(#REF!, "&lt;01.01.2024")</f>
        <v>#REF!</v>
      </c>
      <c r="Q10" s="241" t="e">
        <f>COUNTIFS(#REF!,"&gt;01.01.2017",#REF!,"&lt;01.01.2024")</f>
        <v>#REF!</v>
      </c>
      <c r="R10" s="241" t="e">
        <f>COUNTIFS(#REF!,"&gt;01.01.2017",#REF!,"&gt;=01.01.2024")</f>
        <v>#REF!</v>
      </c>
      <c r="S10" s="241" t="e">
        <f t="shared" si="1"/>
        <v>#REF!</v>
      </c>
      <c r="T10" s="242" t="e">
        <f>COUNTIFS(#REF!,"&lt;2017",#REF!,"")</f>
        <v>#REF!</v>
      </c>
      <c r="U10" s="242" t="e">
        <f t="shared" si="2"/>
        <v>#REF!</v>
      </c>
    </row>
    <row r="11" spans="1:21" ht="15.75" customHeight="1">
      <c r="A11" s="214" t="s">
        <v>2667</v>
      </c>
      <c r="B11" s="236">
        <v>1182</v>
      </c>
      <c r="C11" s="236">
        <f ca="1">1180+J11</f>
        <v>-1</v>
      </c>
      <c r="D11" s="237">
        <f>COUNTA(#REF!)-1</f>
        <v>0</v>
      </c>
      <c r="E11" s="237">
        <f>COUNTA(#REF!)-1</f>
        <v>0</v>
      </c>
      <c r="F11" s="237">
        <f>COUNTA(#REF!)-1</f>
        <v>0</v>
      </c>
      <c r="G11" s="237">
        <f>COUNTA(#REF!)-1</f>
        <v>0</v>
      </c>
      <c r="H11" s="237">
        <f>COUNTA(#REF!)-1</f>
        <v>0</v>
      </c>
      <c r="I11" s="237">
        <f>COUNTA(#REF!)-1</f>
        <v>0</v>
      </c>
      <c r="J11" s="238">
        <f t="shared" ca="1" si="0"/>
        <v>-1181</v>
      </c>
      <c r="K11" s="239">
        <f ca="1">IFERROR(__xludf.DUMMYFUNCTION("COUNTUNIQUE('Київська'!H:H)-1"),1181)</f>
        <v>1181</v>
      </c>
      <c r="L11" s="241">
        <v>1183</v>
      </c>
      <c r="M11" s="241">
        <f>COUNTA(#REF!)-1</f>
        <v>0</v>
      </c>
      <c r="N11" s="241">
        <f>COUNTA(#REF!)-1</f>
        <v>0</v>
      </c>
      <c r="O11" s="241" t="e">
        <f>COUNTIF(#REF!, "&gt;=01.01.2024")</f>
        <v>#REF!</v>
      </c>
      <c r="P11" s="241" t="e">
        <f>COUNTIF(#REF!, "&lt;01.01.2024")</f>
        <v>#REF!</v>
      </c>
      <c r="Q11" s="241" t="e">
        <f>COUNTIFS(#REF!,"&gt;01.01.2015",#REF!,"&lt;01.01.2024")</f>
        <v>#REF!</v>
      </c>
      <c r="R11" s="241" t="e">
        <f>COUNTIFS(#REF!,"&gt;01.01.2017",#REF!,"&gt;=01.01.2024")</f>
        <v>#REF!</v>
      </c>
      <c r="S11" s="241" t="e">
        <f t="shared" si="1"/>
        <v>#REF!</v>
      </c>
      <c r="T11" s="242" t="e">
        <f>COUNTIFS(#REF!,"&lt;2017",#REF!,"")</f>
        <v>#REF!</v>
      </c>
      <c r="U11" s="242" t="e">
        <f t="shared" si="2"/>
        <v>#REF!</v>
      </c>
    </row>
    <row r="12" spans="1:21" ht="15.75" customHeight="1">
      <c r="A12" s="46" t="s">
        <v>2668</v>
      </c>
      <c r="B12" s="236">
        <v>1030</v>
      </c>
      <c r="C12" s="236">
        <f t="shared" ref="C12:C16" ca="1" si="4">B12+J12</f>
        <v>0</v>
      </c>
      <c r="D12" s="237">
        <f>COUNTA(#REF!)-1</f>
        <v>0</v>
      </c>
      <c r="E12" s="237">
        <f>COUNTA(#REF!)-1</f>
        <v>0</v>
      </c>
      <c r="F12" s="237">
        <f>COUNTA(#REF!)-1</f>
        <v>0</v>
      </c>
      <c r="G12" s="237">
        <f>COUNTA(#REF!)-1</f>
        <v>0</v>
      </c>
      <c r="H12" s="237">
        <f>COUNTA(#REF!)-1</f>
        <v>0</v>
      </c>
      <c r="I12" s="237">
        <f>COUNTA(#REF!)-1</f>
        <v>0</v>
      </c>
      <c r="J12" s="238">
        <f t="shared" ca="1" si="0"/>
        <v>-1030</v>
      </c>
      <c r="K12" s="239">
        <f ca="1">IFERROR(__xludf.DUMMYFUNCTION("COUNTUNIQUE('Кіровоградська'!H:H)-1"),1030)</f>
        <v>1030</v>
      </c>
      <c r="L12" s="241">
        <v>1030</v>
      </c>
      <c r="M12" s="241">
        <f>COUNTA(#REF!)-1</f>
        <v>0</v>
      </c>
      <c r="N12" s="241">
        <f>COUNTA(#REF!)-1</f>
        <v>0</v>
      </c>
      <c r="O12" s="241" t="e">
        <f>COUNTIF(#REF!, "&gt;=01.01.2024")</f>
        <v>#REF!</v>
      </c>
      <c r="P12" s="241" t="e">
        <f>COUNTIF(#REF!, "&lt;01.01.2024")</f>
        <v>#REF!</v>
      </c>
      <c r="Q12" s="241" t="e">
        <f>COUNTIFS(#REF!,"&gt;01.01.2017",#REF!,"&lt;01.01.2024")</f>
        <v>#REF!</v>
      </c>
      <c r="R12" s="241" t="e">
        <f>COUNTIFS(#REF!,"&gt;01.01.2017",#REF!,"&gt;=01.01.2024")</f>
        <v>#REF!</v>
      </c>
      <c r="S12" s="241" t="e">
        <f t="shared" si="1"/>
        <v>#REF!</v>
      </c>
      <c r="T12" s="242" t="e">
        <f>COUNTIFS(#REF!,"&lt;2017",#REF!,"")</f>
        <v>#REF!</v>
      </c>
      <c r="U12" s="242" t="e">
        <f t="shared" si="2"/>
        <v>#REF!</v>
      </c>
    </row>
    <row r="13" spans="1:21" ht="15.75" customHeight="1">
      <c r="A13" s="46" t="s">
        <v>2669</v>
      </c>
      <c r="B13" s="236">
        <v>926</v>
      </c>
      <c r="C13" s="236">
        <f t="shared" ca="1" si="4"/>
        <v>0</v>
      </c>
      <c r="D13" s="237">
        <f>COUNTA(#REF!)-1</f>
        <v>0</v>
      </c>
      <c r="E13" s="237">
        <f>COUNTA(#REF!)-1</f>
        <v>0</v>
      </c>
      <c r="F13" s="237">
        <f>COUNTA(#REF!)-1</f>
        <v>0</v>
      </c>
      <c r="G13" s="237">
        <f>COUNTA(#REF!)-1</f>
        <v>0</v>
      </c>
      <c r="H13" s="237">
        <f>COUNTA(#REF!)-1</f>
        <v>0</v>
      </c>
      <c r="I13" s="237">
        <f>COUNTA(#REF!)-1</f>
        <v>0</v>
      </c>
      <c r="J13" s="238">
        <f t="shared" ca="1" si="0"/>
        <v>-926</v>
      </c>
      <c r="K13" s="239">
        <f ca="1">IFERROR(__xludf.DUMMYFUNCTION("COUNTUNIQUE('Луганська'!H:H)-1"),926)</f>
        <v>926</v>
      </c>
      <c r="L13" s="241">
        <v>926</v>
      </c>
      <c r="M13" s="241">
        <f>COUNTA(#REF!)-1</f>
        <v>0</v>
      </c>
      <c r="N13" s="241">
        <f>COUNTA(#REF!)-1</f>
        <v>0</v>
      </c>
      <c r="O13" s="241" t="e">
        <f>COUNTIF(#REF!, "&gt;=01.01.2024")</f>
        <v>#REF!</v>
      </c>
      <c r="P13" s="241" t="e">
        <f>COUNTIF(#REF!, "&lt;01.01.2024")</f>
        <v>#REF!</v>
      </c>
      <c r="Q13" s="241" t="e">
        <f>COUNTIFS(#REF!,"&gt;01.01.2017",#REF!,"&lt;01.01.2024")</f>
        <v>#REF!</v>
      </c>
      <c r="R13" s="241" t="e">
        <f>COUNTIFS(#REF!,"&gt;01.01.2017",#REF!,"&gt;=01.01.2024")</f>
        <v>#REF!</v>
      </c>
      <c r="S13" s="241" t="e">
        <f t="shared" si="1"/>
        <v>#REF!</v>
      </c>
      <c r="T13" s="242" t="e">
        <f>COUNTIFS(#REF!,"&lt;2017",#REF!,"")</f>
        <v>#REF!</v>
      </c>
      <c r="U13" s="242" t="e">
        <f t="shared" si="2"/>
        <v>#REF!</v>
      </c>
    </row>
    <row r="14" spans="1:21" ht="15.75" customHeight="1">
      <c r="A14" s="46" t="s">
        <v>2670</v>
      </c>
      <c r="B14" s="236">
        <v>1928</v>
      </c>
      <c r="C14" s="236">
        <f t="shared" ca="1" si="4"/>
        <v>0</v>
      </c>
      <c r="D14" s="237">
        <f>COUNTA(#REF!)-1</f>
        <v>0</v>
      </c>
      <c r="E14" s="237">
        <f>COUNTA(#REF!)-1</f>
        <v>0</v>
      </c>
      <c r="F14" s="237">
        <f>COUNTA(#REF!)-1</f>
        <v>0</v>
      </c>
      <c r="G14" s="237">
        <f>COUNTA(#REF!)-1</f>
        <v>0</v>
      </c>
      <c r="H14" s="237">
        <f>COUNTA(#REF!)-1</f>
        <v>0</v>
      </c>
      <c r="I14" s="237">
        <f>COUNTA(#REF!)-1</f>
        <v>0</v>
      </c>
      <c r="J14" s="238">
        <f t="shared" ca="1" si="0"/>
        <v>-1928</v>
      </c>
      <c r="K14" s="239">
        <f ca="1">IFERROR(__xludf.DUMMYFUNCTION("COUNTUNIQUE('Львівська'!H:H)-1"),1928)</f>
        <v>1928</v>
      </c>
      <c r="L14" s="241">
        <v>1928</v>
      </c>
      <c r="M14" s="241">
        <f>COUNTA(#REF!)-1</f>
        <v>0</v>
      </c>
      <c r="N14" s="241">
        <f>COUNTA(#REF!)-1</f>
        <v>0</v>
      </c>
      <c r="O14" s="241" t="e">
        <f>COUNTIF(#REF!, "&gt;=01.01.2024")</f>
        <v>#REF!</v>
      </c>
      <c r="P14" s="241" t="e">
        <f>COUNTIF(#REF!, "&lt;01.01.2024")</f>
        <v>#REF!</v>
      </c>
      <c r="Q14" s="241" t="e">
        <f>COUNTIFS(#REF!,"&gt;01.01.2017",#REF!,"&lt;01.01.2024")</f>
        <v>#REF!</v>
      </c>
      <c r="R14" s="241" t="e">
        <f>COUNTIFS(#REF!,"&gt;01.01.2017",#REF!,"&gt;=01.01.2024")</f>
        <v>#REF!</v>
      </c>
      <c r="S14" s="241" t="e">
        <f t="shared" si="1"/>
        <v>#REF!</v>
      </c>
      <c r="T14" s="242" t="e">
        <f>COUNTIFS(#REF!,"&lt;2017",#REF!,"")</f>
        <v>#REF!</v>
      </c>
      <c r="U14" s="242" t="e">
        <f t="shared" si="2"/>
        <v>#REF!</v>
      </c>
    </row>
    <row r="15" spans="1:21" ht="15.75" customHeight="1">
      <c r="A15" s="214" t="s">
        <v>2671</v>
      </c>
      <c r="B15" s="236">
        <v>911</v>
      </c>
      <c r="C15" s="236">
        <f t="shared" ca="1" si="4"/>
        <v>0</v>
      </c>
      <c r="D15" s="237">
        <f>COUNTA(#REF!)-1</f>
        <v>0</v>
      </c>
      <c r="E15" s="237">
        <f>COUNTA(#REF!)-1</f>
        <v>0</v>
      </c>
      <c r="F15" s="237">
        <f>COUNTA(#REF!)-1</f>
        <v>0</v>
      </c>
      <c r="G15" s="237">
        <f>COUNTA(#REF!)-1</f>
        <v>0</v>
      </c>
      <c r="H15" s="237">
        <f>COUNTA(#REF!)-1</f>
        <v>0</v>
      </c>
      <c r="I15" s="237">
        <f>COUNTA(#REF!)-1</f>
        <v>0</v>
      </c>
      <c r="J15" s="238">
        <f t="shared" ca="1" si="0"/>
        <v>-911</v>
      </c>
      <c r="K15" s="239">
        <f ca="1">IFERROR(__xludf.DUMMYFUNCTION("COUNTUNIQUE('Миколаївська'!H:H)-1"),911)</f>
        <v>911</v>
      </c>
      <c r="L15" s="241">
        <v>911</v>
      </c>
      <c r="M15" s="241">
        <f>COUNTA(#REF!)-1</f>
        <v>0</v>
      </c>
      <c r="N15" s="241">
        <f>COUNTA(#REF!)-1</f>
        <v>0</v>
      </c>
      <c r="O15" s="241" t="e">
        <f>COUNTIF(#REF!, "&gt;=01.01.2024")</f>
        <v>#REF!</v>
      </c>
      <c r="P15" s="241" t="e">
        <f>COUNTIF(#REF!, "&lt;01.01.2024")</f>
        <v>#REF!</v>
      </c>
      <c r="Q15" s="241" t="e">
        <f>COUNTIFS(#REF!,"&gt;01.01.2017",#REF!,"&lt;01.01.2024")</f>
        <v>#REF!</v>
      </c>
      <c r="R15" s="241" t="e">
        <f>COUNTIFS(#REF!,"&gt;01.01.2017",#REF!,"&gt;=01.01.2024")</f>
        <v>#REF!</v>
      </c>
      <c r="S15" s="241" t="e">
        <f t="shared" si="1"/>
        <v>#REF!</v>
      </c>
      <c r="T15" s="242" t="e">
        <f>COUNTIFS(#REF!,"&lt;2017",#REF!,"")</f>
        <v>#REF!</v>
      </c>
      <c r="U15" s="242" t="e">
        <f t="shared" si="2"/>
        <v>#REF!</v>
      </c>
    </row>
    <row r="16" spans="1:21" ht="15.75" customHeight="1">
      <c r="A16" s="46" t="s">
        <v>2672</v>
      </c>
      <c r="B16" s="236">
        <v>1176</v>
      </c>
      <c r="C16" s="236">
        <f t="shared" ca="1" si="4"/>
        <v>0</v>
      </c>
      <c r="D16" s="237">
        <f>COUNTA(#REF!)-1</f>
        <v>0</v>
      </c>
      <c r="E16" s="237">
        <f>COUNTA(#REF!)-1</f>
        <v>0</v>
      </c>
      <c r="F16" s="237">
        <f>COUNTA(#REF!)-1</f>
        <v>0</v>
      </c>
      <c r="G16" s="237">
        <f>COUNTA(#REF!)-1</f>
        <v>0</v>
      </c>
      <c r="H16" s="237">
        <f>COUNTA(#REF!)-1</f>
        <v>0</v>
      </c>
      <c r="I16" s="237">
        <f>COUNTA(#REF!)-1</f>
        <v>0</v>
      </c>
      <c r="J16" s="238">
        <f t="shared" ca="1" si="0"/>
        <v>-1176</v>
      </c>
      <c r="K16" s="239">
        <f ca="1">IFERROR(__xludf.DUMMYFUNCTION("COUNTUNIQUE('Одеська'!H:H)-1"),1176)</f>
        <v>1176</v>
      </c>
      <c r="L16" s="241">
        <v>1173</v>
      </c>
      <c r="M16" s="241">
        <f>COUNTA(#REF!)-1</f>
        <v>0</v>
      </c>
      <c r="N16" s="241">
        <f>COUNTA(#REF!)-1</f>
        <v>0</v>
      </c>
      <c r="O16" s="241" t="e">
        <f>COUNTIF(#REF!, "&gt;=01.01.2024")</f>
        <v>#REF!</v>
      </c>
      <c r="P16" s="241" t="e">
        <f>COUNTIF(#REF!, "&lt;01.01.2024")</f>
        <v>#REF!</v>
      </c>
      <c r="Q16" s="241" t="e">
        <f>COUNTIFS(#REF!,"&gt;01.01.2017",#REF!,"&lt;01.01.2024")</f>
        <v>#REF!</v>
      </c>
      <c r="R16" s="241" t="e">
        <f>COUNTIFS(#REF!,"&gt;01.01.2017",#REF!,"&gt;=01.01.2024")</f>
        <v>#REF!</v>
      </c>
      <c r="S16" s="241" t="e">
        <f t="shared" si="1"/>
        <v>#REF!</v>
      </c>
      <c r="T16" s="242" t="e">
        <f>COUNTIFS(#REF!,"&lt;2017",#REF!,"")</f>
        <v>#REF!</v>
      </c>
      <c r="U16" s="242" t="e">
        <f t="shared" si="2"/>
        <v>#REF!</v>
      </c>
    </row>
    <row r="17" spans="1:21" ht="15.75" customHeight="1">
      <c r="A17" s="214" t="s">
        <v>2673</v>
      </c>
      <c r="B17" s="236">
        <v>1841</v>
      </c>
      <c r="C17" s="236">
        <f ca="1">1839+J17</f>
        <v>-1</v>
      </c>
      <c r="D17" s="237">
        <f>COUNTA(#REF!)-1</f>
        <v>0</v>
      </c>
      <c r="E17" s="237">
        <f>COUNTA(#REF!)-1</f>
        <v>0</v>
      </c>
      <c r="F17" s="237">
        <f>COUNTA(#REF!)-1</f>
        <v>0</v>
      </c>
      <c r="G17" s="237">
        <f>COUNTA(#REF!)-1</f>
        <v>0</v>
      </c>
      <c r="H17" s="237">
        <f>COUNTA(#REF!)-1</f>
        <v>0</v>
      </c>
      <c r="I17" s="237">
        <f>COUNTA(#REF!)-1</f>
        <v>0</v>
      </c>
      <c r="J17" s="238">
        <f t="shared" ca="1" si="0"/>
        <v>-1840</v>
      </c>
      <c r="K17" s="239">
        <f ca="1">IFERROR(__xludf.DUMMYFUNCTION("COUNTUNIQUE('Полтавська'!H:H)-1"),1840)</f>
        <v>1840</v>
      </c>
      <c r="L17" s="241">
        <v>1839</v>
      </c>
      <c r="M17" s="241">
        <f>COUNTA(#REF!)-1</f>
        <v>0</v>
      </c>
      <c r="N17" s="241">
        <f>COUNTA(#REF!)-1</f>
        <v>0</v>
      </c>
      <c r="O17" s="241" t="e">
        <f>COUNTIF(#REF!, "&gt;=01.01.2024")</f>
        <v>#REF!</v>
      </c>
      <c r="P17" s="241" t="e">
        <f>COUNTIF(#REF!, "&lt;01.01.2024")</f>
        <v>#REF!</v>
      </c>
      <c r="Q17" s="241" t="e">
        <f>COUNTIFS(#REF!,"&gt;01.01.2017",#REF!,"&lt;01.01.2024")</f>
        <v>#REF!</v>
      </c>
      <c r="R17" s="241" t="e">
        <f>COUNTIFS(#REF!,"&gt;01.01.2017",#REF!,"&gt;=01.01.2024")</f>
        <v>#REF!</v>
      </c>
      <c r="S17" s="241" t="e">
        <f t="shared" si="1"/>
        <v>#REF!</v>
      </c>
      <c r="T17" s="242" t="e">
        <f>COUNTIFS(#REF!,"&lt;2017",#REF!,"")</f>
        <v>#REF!</v>
      </c>
      <c r="U17" s="242" t="e">
        <f t="shared" si="2"/>
        <v>#REF!</v>
      </c>
    </row>
    <row r="18" spans="1:21" ht="15.75" customHeight="1">
      <c r="A18" s="46" t="s">
        <v>2674</v>
      </c>
      <c r="B18" s="236">
        <v>1026</v>
      </c>
      <c r="C18" s="236">
        <f t="shared" ref="C18:C26" ca="1" si="5">B18+J18</f>
        <v>0</v>
      </c>
      <c r="D18" s="237">
        <f>COUNTA(#REF!)-1</f>
        <v>0</v>
      </c>
      <c r="E18" s="237">
        <f>COUNTA(#REF!)-1</f>
        <v>0</v>
      </c>
      <c r="F18" s="237">
        <f>COUNTA(#REF!)-1</f>
        <v>0</v>
      </c>
      <c r="G18" s="237">
        <f>COUNTA(#REF!)-1</f>
        <v>0</v>
      </c>
      <c r="H18" s="237">
        <f>COUNTA(#REF!)-1</f>
        <v>0</v>
      </c>
      <c r="I18" s="237">
        <f>COUNTA(#REF!)-1</f>
        <v>0</v>
      </c>
      <c r="J18" s="238">
        <f t="shared" ca="1" si="0"/>
        <v>-1026</v>
      </c>
      <c r="K18" s="239">
        <f ca="1">IFERROR(__xludf.DUMMYFUNCTION("COUNTUNIQUE('Рівненська'!H:H)-1"),1026)</f>
        <v>1026</v>
      </c>
      <c r="L18" s="241">
        <v>1026</v>
      </c>
      <c r="M18" s="241">
        <f>COUNTA(#REF!)-1</f>
        <v>0</v>
      </c>
      <c r="N18" s="241">
        <f>COUNTA(#REF!)-1</f>
        <v>0</v>
      </c>
      <c r="O18" s="241" t="e">
        <f>COUNTIF(#REF!, "&gt;=01.01.2024")</f>
        <v>#REF!</v>
      </c>
      <c r="P18" s="241" t="e">
        <f>COUNTIF(#REF!, "&lt;01.01.2024")</f>
        <v>#REF!</v>
      </c>
      <c r="Q18" s="241" t="e">
        <f>COUNTIFS(#REF!,"&gt;01.01.2017",#REF!,"&lt;01.01.2024")</f>
        <v>#REF!</v>
      </c>
      <c r="R18" s="241" t="e">
        <f>COUNTIFS(#REF!,"&gt;01.01.2017",#REF!,"&gt;=01.01.2024")</f>
        <v>#REF!</v>
      </c>
      <c r="S18" s="241" t="e">
        <f t="shared" si="1"/>
        <v>#REF!</v>
      </c>
      <c r="T18" s="242" t="e">
        <f>COUNTIFS(#REF!,"&lt;2017",#REF!,"")</f>
        <v>#REF!</v>
      </c>
      <c r="U18" s="242" t="e">
        <f t="shared" si="2"/>
        <v>#REF!</v>
      </c>
    </row>
    <row r="19" spans="1:21" ht="15.75" customHeight="1">
      <c r="A19" s="46" t="s">
        <v>2675</v>
      </c>
      <c r="B19" s="236">
        <v>1490</v>
      </c>
      <c r="C19" s="236">
        <f t="shared" ca="1" si="5"/>
        <v>0</v>
      </c>
      <c r="D19" s="237">
        <f>COUNTA(#REF!)-1</f>
        <v>0</v>
      </c>
      <c r="E19" s="237">
        <f>COUNTA(#REF!)-1</f>
        <v>0</v>
      </c>
      <c r="F19" s="237">
        <f>COUNTA(#REF!)-1</f>
        <v>0</v>
      </c>
      <c r="G19" s="237">
        <f>COUNTA(#REF!)-1</f>
        <v>0</v>
      </c>
      <c r="H19" s="237">
        <f>COUNTA(#REF!)-1</f>
        <v>0</v>
      </c>
      <c r="I19" s="237">
        <f>COUNTA(#REF!)-1</f>
        <v>0</v>
      </c>
      <c r="J19" s="238">
        <f t="shared" ca="1" si="0"/>
        <v>-1490</v>
      </c>
      <c r="K19" s="239">
        <f ca="1">IFERROR(__xludf.DUMMYFUNCTION("COUNTUNIQUE('Сумська'!H:H)-1"),1490)</f>
        <v>1490</v>
      </c>
      <c r="L19" s="241">
        <v>1490</v>
      </c>
      <c r="M19" s="241">
        <f>COUNTA(#REF!)-1</f>
        <v>0</v>
      </c>
      <c r="N19" s="241">
        <f>COUNTA(#REF!)-1</f>
        <v>0</v>
      </c>
      <c r="O19" s="241" t="e">
        <f>COUNTIF(#REF!, "&gt;=01.01.2024")</f>
        <v>#REF!</v>
      </c>
      <c r="P19" s="241" t="e">
        <f>COUNTIF(#REF!, "&lt;01.01.2024")</f>
        <v>#REF!</v>
      </c>
      <c r="Q19" s="241" t="e">
        <f>COUNTIFS(#REF!,"&gt;01.01.2017",#REF!,"&lt;01.01.2024")</f>
        <v>#REF!</v>
      </c>
      <c r="R19" s="241" t="e">
        <f>COUNTIFS(#REF!,"&gt;01.01.2017",#REF!,"&gt;=01.01.2024")</f>
        <v>#REF!</v>
      </c>
      <c r="S19" s="241" t="e">
        <f t="shared" si="1"/>
        <v>#REF!</v>
      </c>
      <c r="T19" s="242" t="e">
        <f>COUNTIFS(#REF!,"&lt;2017",#REF!,"")</f>
        <v>#REF!</v>
      </c>
      <c r="U19" s="242" t="e">
        <f t="shared" si="2"/>
        <v>#REF!</v>
      </c>
    </row>
    <row r="20" spans="1:21" ht="15.75" customHeight="1">
      <c r="A20" s="46" t="s">
        <v>2676</v>
      </c>
      <c r="B20" s="236">
        <v>1056</v>
      </c>
      <c r="C20" s="236">
        <f t="shared" ca="1" si="5"/>
        <v>-2</v>
      </c>
      <c r="D20" s="237">
        <f>COUNTA(#REF!)-1</f>
        <v>0</v>
      </c>
      <c r="E20" s="237">
        <f>COUNTA(#REF!)-1</f>
        <v>0</v>
      </c>
      <c r="F20" s="237">
        <f>COUNTA(#REF!)-1</f>
        <v>0</v>
      </c>
      <c r="G20" s="237">
        <f>COUNTA(#REF!)-1</f>
        <v>0</v>
      </c>
      <c r="H20" s="237">
        <f>COUNTA(#REF!)-1</f>
        <v>0</v>
      </c>
      <c r="I20" s="237">
        <f>COUNTA(#REF!)-1</f>
        <v>0</v>
      </c>
      <c r="J20" s="238">
        <f t="shared" ca="1" si="0"/>
        <v>-1058</v>
      </c>
      <c r="K20" s="239">
        <f ca="1">IFERROR(__xludf.DUMMYFUNCTION("COUNTUNIQUE('Тернопільська'!H:H)-1"),1058)</f>
        <v>1058</v>
      </c>
      <c r="L20" s="241">
        <v>1057</v>
      </c>
      <c r="M20" s="241">
        <f>COUNTA(#REF!)-1</f>
        <v>0</v>
      </c>
      <c r="N20" s="241">
        <f>COUNTA(#REF!)-1</f>
        <v>0</v>
      </c>
      <c r="O20" s="241" t="e">
        <f>COUNTIF(#REF!, "&gt;=01.01.2024")</f>
        <v>#REF!</v>
      </c>
      <c r="P20" s="241" t="e">
        <f>COUNTIF(#REF!, "&lt;01.01.2024")</f>
        <v>#REF!</v>
      </c>
      <c r="Q20" s="241" t="e">
        <f>COUNTIFS(#REF!,"&gt;01.01.2017",#REF!,"&lt;01.01.2024")</f>
        <v>#REF!</v>
      </c>
      <c r="R20" s="241" t="e">
        <f>COUNTIFS(#REF!,"&gt;01.01.2017",#REF!,"&gt;=01.01.2024")</f>
        <v>#REF!</v>
      </c>
      <c r="S20" s="241" t="e">
        <f t="shared" si="1"/>
        <v>#REF!</v>
      </c>
      <c r="T20" s="242" t="e">
        <f>COUNTIFS(#REF!,"&lt;2017",#REF!,"")</f>
        <v>#REF!</v>
      </c>
      <c r="U20" s="242" t="e">
        <f t="shared" si="2"/>
        <v>#REF!</v>
      </c>
    </row>
    <row r="21" spans="1:21" ht="15.75" customHeight="1">
      <c r="A21" s="214" t="s">
        <v>2677</v>
      </c>
      <c r="B21" s="236">
        <v>1751</v>
      </c>
      <c r="C21" s="236">
        <f t="shared" ca="1" si="5"/>
        <v>0</v>
      </c>
      <c r="D21" s="237">
        <f>COUNTA(#REF!)-1</f>
        <v>0</v>
      </c>
      <c r="E21" s="237">
        <f>COUNTA(#REF!)-1</f>
        <v>0</v>
      </c>
      <c r="F21" s="237">
        <f>COUNTA(#REF!)-1</f>
        <v>0</v>
      </c>
      <c r="G21" s="237">
        <f>COUNTA(#REF!)-1</f>
        <v>0</v>
      </c>
      <c r="H21" s="237">
        <f>COUNTA(#REF!)-1</f>
        <v>0</v>
      </c>
      <c r="I21" s="237">
        <f>COUNTA(#REF!)-1</f>
        <v>0</v>
      </c>
      <c r="J21" s="238">
        <f t="shared" ca="1" si="0"/>
        <v>-1751</v>
      </c>
      <c r="K21" s="239">
        <f ca="1">IFERROR(__xludf.DUMMYFUNCTION("COUNTUNIQUE('Харківська'!H:H)-1"),1751)</f>
        <v>1751</v>
      </c>
      <c r="L21" s="241">
        <v>1751</v>
      </c>
      <c r="M21" s="241">
        <f>COUNTA(#REF!)-1</f>
        <v>0</v>
      </c>
      <c r="N21" s="241">
        <f>COUNTA(#REF!)-1</f>
        <v>0</v>
      </c>
      <c r="O21" s="241" t="e">
        <f>COUNTIF(#REF!, "&gt;=01.01.2024")</f>
        <v>#REF!</v>
      </c>
      <c r="P21" s="241" t="e">
        <f>COUNTIF(#REF!, "&lt;01.01.2024")</f>
        <v>#REF!</v>
      </c>
      <c r="Q21" s="241" t="e">
        <f>COUNTIFS(#REF!,"&gt;01.01.2017",#REF!,"&lt;01.01.2024")</f>
        <v>#REF!</v>
      </c>
      <c r="R21" s="241" t="e">
        <f>COUNTIFS(#REF!,"&gt;01.01.2017",#REF!,"&gt;=01.01.2024")</f>
        <v>#REF!</v>
      </c>
      <c r="S21" s="241" t="e">
        <f t="shared" si="1"/>
        <v>#REF!</v>
      </c>
      <c r="T21" s="242" t="e">
        <f>COUNTIFS(#REF!,"&lt;2017",#REF!,"")</f>
        <v>#REF!</v>
      </c>
      <c r="U21" s="242" t="e">
        <f t="shared" si="2"/>
        <v>#REF!</v>
      </c>
    </row>
    <row r="22" spans="1:21" ht="15.75" customHeight="1">
      <c r="A22" s="46" t="s">
        <v>2678</v>
      </c>
      <c r="B22" s="236">
        <v>698</v>
      </c>
      <c r="C22" s="236">
        <f t="shared" ca="1" si="5"/>
        <v>2</v>
      </c>
      <c r="D22" s="237">
        <f>COUNTA(#REF!)-1</f>
        <v>0</v>
      </c>
      <c r="E22" s="237">
        <f>COUNTA(#REF!)-1</f>
        <v>0</v>
      </c>
      <c r="F22" s="237">
        <f>COUNTA(#REF!)-1</f>
        <v>0</v>
      </c>
      <c r="G22" s="237">
        <f>COUNTA(#REF!)-1</f>
        <v>0</v>
      </c>
      <c r="H22" s="237">
        <f>COUNTA(#REF!)-1</f>
        <v>0</v>
      </c>
      <c r="I22" s="237">
        <f>COUNTA(#REF!)-1</f>
        <v>0</v>
      </c>
      <c r="J22" s="238">
        <f t="shared" ca="1" si="0"/>
        <v>-696</v>
      </c>
      <c r="K22" s="239">
        <f ca="1">IFERROR(__xludf.DUMMYFUNCTION("COUNTUNIQUE('Херсонська'!H:H)-1"),696)</f>
        <v>696</v>
      </c>
      <c r="L22" s="241">
        <v>698</v>
      </c>
      <c r="M22" s="241">
        <f>COUNTA(#REF!)-1</f>
        <v>0</v>
      </c>
      <c r="N22" s="241">
        <f>COUNTA(#REF!)-1</f>
        <v>0</v>
      </c>
      <c r="O22" s="241" t="e">
        <f>COUNTIF(#REF!, "&gt;=01.01.2024")</f>
        <v>#REF!</v>
      </c>
      <c r="P22" s="241" t="e">
        <f>COUNTIF(#REF!, "&lt;01.01.2024")</f>
        <v>#REF!</v>
      </c>
      <c r="Q22" s="241" t="e">
        <f>COUNTIFS(#REF!,"&gt;01.01.2017",#REF!,"&lt;01.01.2024")</f>
        <v>#REF!</v>
      </c>
      <c r="R22" s="241" t="e">
        <f>COUNTIFS(#REF!,"&gt;01.01.2017",#REF!,"&gt;=01.01.2024")</f>
        <v>#REF!</v>
      </c>
      <c r="S22" s="241" t="e">
        <f t="shared" si="1"/>
        <v>#REF!</v>
      </c>
      <c r="T22" s="242" t="e">
        <f>COUNTIFS(#REF!,"&lt;2017",#REF!,"")</f>
        <v>#REF!</v>
      </c>
      <c r="U22" s="242" t="e">
        <f t="shared" si="2"/>
        <v>#REF!</v>
      </c>
    </row>
    <row r="23" spans="1:21" ht="15.75" customHeight="1">
      <c r="A23" s="214" t="s">
        <v>2679</v>
      </c>
      <c r="B23" s="236">
        <v>1451</v>
      </c>
      <c r="C23" s="236">
        <f t="shared" ca="1" si="5"/>
        <v>0</v>
      </c>
      <c r="D23" s="237">
        <f>COUNTA(#REF!)-1</f>
        <v>0</v>
      </c>
      <c r="E23" s="237">
        <f>COUNTA(#REF!)-1</f>
        <v>0</v>
      </c>
      <c r="F23" s="237">
        <f>COUNTA(#REF!)-1</f>
        <v>0</v>
      </c>
      <c r="G23" s="237">
        <f>COUNTA(#REF!)-1</f>
        <v>0</v>
      </c>
      <c r="H23" s="237">
        <f>COUNTA(#REF!)-1</f>
        <v>0</v>
      </c>
      <c r="I23" s="237">
        <f>COUNTA(#REF!)-1</f>
        <v>0</v>
      </c>
      <c r="J23" s="238">
        <f t="shared" ca="1" si="0"/>
        <v>-1451</v>
      </c>
      <c r="K23" s="239">
        <f ca="1">IFERROR(__xludf.DUMMYFUNCTION("COUNTUNIQUE('Хмельницька'!H:H)-1"),1451)</f>
        <v>1451</v>
      </c>
      <c r="L23" s="241">
        <v>1451</v>
      </c>
      <c r="M23" s="241">
        <f>COUNTA(#REF!)-1</f>
        <v>0</v>
      </c>
      <c r="N23" s="241">
        <f>COUNTA(#REF!)-1</f>
        <v>0</v>
      </c>
      <c r="O23" s="241" t="e">
        <f>COUNTIF(#REF!, "&gt;=01.01.2024")</f>
        <v>#REF!</v>
      </c>
      <c r="P23" s="241" t="e">
        <f>COUNTIF(#REF!, "&lt;01.01.2024")</f>
        <v>#REF!</v>
      </c>
      <c r="Q23" s="241" t="e">
        <f>COUNTIFS(#REF!,"&gt;01.01.2017",#REF!,"&lt;01.01.2024")</f>
        <v>#REF!</v>
      </c>
      <c r="R23" s="241" t="e">
        <f>COUNTIFS(#REF!,"&gt;01.01.2017",#REF!,"&gt;=01.01.2024")</f>
        <v>#REF!</v>
      </c>
      <c r="S23" s="241" t="e">
        <f t="shared" si="1"/>
        <v>#REF!</v>
      </c>
      <c r="T23" s="242" t="e">
        <f>COUNTIFS(#REF!,"&lt;2017",#REF!,"")</f>
        <v>#REF!</v>
      </c>
      <c r="U23" s="242" t="e">
        <f t="shared" si="2"/>
        <v>#REF!</v>
      </c>
    </row>
    <row r="24" spans="1:21" ht="15.75" customHeight="1">
      <c r="A24" s="214" t="s">
        <v>2680</v>
      </c>
      <c r="B24" s="236">
        <v>855</v>
      </c>
      <c r="C24" s="236">
        <f t="shared" ca="1" si="5"/>
        <v>1</v>
      </c>
      <c r="D24" s="237">
        <f>COUNTA(#REF!)-1</f>
        <v>0</v>
      </c>
      <c r="E24" s="237">
        <f>COUNTA(#REF!)-1</f>
        <v>0</v>
      </c>
      <c r="F24" s="237">
        <f>COUNTA(#REF!)-1</f>
        <v>0</v>
      </c>
      <c r="G24" s="237">
        <f>COUNTA(#REF!)-1</f>
        <v>0</v>
      </c>
      <c r="H24" s="237">
        <f>COUNTA(#REF!)-1</f>
        <v>0</v>
      </c>
      <c r="I24" s="237">
        <f>COUNTA(#REF!)-1</f>
        <v>0</v>
      </c>
      <c r="J24" s="238">
        <f t="shared" ca="1" si="0"/>
        <v>-854</v>
      </c>
      <c r="K24" s="239">
        <f ca="1">IFERROR(__xludf.DUMMYFUNCTION("COUNTUNIQUE('Черкаська'!H:H)-1"),854)</f>
        <v>854</v>
      </c>
      <c r="L24" s="241">
        <v>855</v>
      </c>
      <c r="M24" s="241">
        <f>COUNTA(#REF!)-1</f>
        <v>0</v>
      </c>
      <c r="N24" s="241">
        <f>COUNTA(#REF!)-1</f>
        <v>0</v>
      </c>
      <c r="O24" s="241" t="e">
        <f>COUNTIF(#REF!, "&gt;=01.01.2024")</f>
        <v>#REF!</v>
      </c>
      <c r="P24" s="241" t="e">
        <f>COUNTIF(#REF!, "&lt;01.01.2024")</f>
        <v>#REF!</v>
      </c>
      <c r="Q24" s="241" t="e">
        <f>COUNTIFS(#REF!,"&gt;01.01.2017",#REF!,"&lt;01.01.2024")</f>
        <v>#REF!</v>
      </c>
      <c r="R24" s="241" t="e">
        <f>COUNTIFS(#REF!,"&gt;01.01.2017",#REF!,"&gt;=01.01.2024")</f>
        <v>#REF!</v>
      </c>
      <c r="S24" s="241" t="e">
        <f t="shared" si="1"/>
        <v>#REF!</v>
      </c>
      <c r="T24" s="242" t="e">
        <f>COUNTIFS(#REF!,"&lt;2017",#REF!,"")</f>
        <v>#REF!</v>
      </c>
      <c r="U24" s="242" t="e">
        <f t="shared" si="2"/>
        <v>#REF!</v>
      </c>
    </row>
    <row r="25" spans="1:21" ht="15.75" customHeight="1">
      <c r="A25" s="214" t="s">
        <v>2681</v>
      </c>
      <c r="B25" s="236">
        <v>417</v>
      </c>
      <c r="C25" s="236">
        <f t="shared" ca="1" si="5"/>
        <v>0</v>
      </c>
      <c r="D25" s="237">
        <f>COUNTA(#REF!)-1</f>
        <v>0</v>
      </c>
      <c r="E25" s="237">
        <f>COUNTA(#REF!)-1</f>
        <v>0</v>
      </c>
      <c r="F25" s="237">
        <f>COUNTA(#REF!)-1</f>
        <v>0</v>
      </c>
      <c r="G25" s="237">
        <f>COUNTA(#REF!)-1</f>
        <v>0</v>
      </c>
      <c r="H25" s="237">
        <f>COUNTA(#REF!)-1</f>
        <v>0</v>
      </c>
      <c r="I25" s="237">
        <f>COUNTA(#REF!)-1</f>
        <v>0</v>
      </c>
      <c r="J25" s="238">
        <f t="shared" ca="1" si="0"/>
        <v>-417</v>
      </c>
      <c r="K25" s="239">
        <f ca="1">IFERROR(__xludf.DUMMYFUNCTION("COUNTUNIQUE('Чернівецька'!H:H)-1"),417)</f>
        <v>417</v>
      </c>
      <c r="L25" s="241">
        <v>417</v>
      </c>
      <c r="M25" s="241">
        <f>COUNTA(#REF!)-1</f>
        <v>0</v>
      </c>
      <c r="N25" s="241">
        <f>COUNTA(#REF!)-1</f>
        <v>0</v>
      </c>
      <c r="O25" s="241" t="e">
        <f>COUNTIF(#REF!, "&gt;=01.01.2024")</f>
        <v>#REF!</v>
      </c>
      <c r="P25" s="241" t="e">
        <f>COUNTIF(#REF!, "&lt;01.01.2024")</f>
        <v>#REF!</v>
      </c>
      <c r="Q25" s="241" t="e">
        <f>COUNTIFS(#REF!,"&gt;01.01.2017",#REF!,"&lt;01.01.2024")</f>
        <v>#REF!</v>
      </c>
      <c r="R25" s="241" t="e">
        <f>COUNTIFS(#REF!,"&gt;01.01.2017",#REF!,"&gt;=01.01.2024")</f>
        <v>#REF!</v>
      </c>
      <c r="S25" s="241" t="e">
        <f t="shared" si="1"/>
        <v>#REF!</v>
      </c>
      <c r="T25" s="242" t="e">
        <f>COUNTIFS(#REF!,"&lt;2017",#REF!,"")</f>
        <v>#REF!</v>
      </c>
      <c r="U25" s="242" t="e">
        <f t="shared" si="2"/>
        <v>#REF!</v>
      </c>
    </row>
    <row r="26" spans="1:21" ht="15.75" customHeight="1">
      <c r="A26" s="46" t="s">
        <v>2682</v>
      </c>
      <c r="B26" s="236">
        <v>1509</v>
      </c>
      <c r="C26" s="236">
        <f t="shared" ca="1" si="5"/>
        <v>0</v>
      </c>
      <c r="D26" s="237">
        <f>COUNTA(#REF!)-1</f>
        <v>0</v>
      </c>
      <c r="E26" s="237">
        <f>COUNTA(#REF!)-1</f>
        <v>0</v>
      </c>
      <c r="F26" s="237">
        <f>COUNTA(#REF!)-1</f>
        <v>0</v>
      </c>
      <c r="G26" s="237">
        <f>COUNTA(#REF!)-1</f>
        <v>0</v>
      </c>
      <c r="H26" s="237">
        <f>COUNTA(#REF!)-1</f>
        <v>0</v>
      </c>
      <c r="I26" s="237">
        <f>COUNTA(#REF!)-1</f>
        <v>0</v>
      </c>
      <c r="J26" s="238">
        <f t="shared" ca="1" si="0"/>
        <v>-1509</v>
      </c>
      <c r="K26" s="239">
        <f ca="1">IFERROR(__xludf.DUMMYFUNCTION("COUNTUNIQUE('Чернігівська'!H:H)-1"),1509)</f>
        <v>1509</v>
      </c>
      <c r="L26" s="241">
        <v>1509</v>
      </c>
      <c r="M26" s="241">
        <f>COUNTA(#REF!)-1</f>
        <v>0</v>
      </c>
      <c r="N26" s="241">
        <f>COUNTA(#REF!)-1</f>
        <v>0</v>
      </c>
      <c r="O26" s="241" t="e">
        <f>COUNTIF(#REF!, "&gt;=01.01.2024")</f>
        <v>#REF!</v>
      </c>
      <c r="P26" s="241" t="e">
        <f>COUNTIF(#REF!, "&lt;01.01.2024")</f>
        <v>#REF!</v>
      </c>
      <c r="Q26" s="241" t="e">
        <f>COUNTIFS(#REF!,"&gt;01.01.2017",#REF!,"&lt;01.01.2024")</f>
        <v>#REF!</v>
      </c>
      <c r="R26" s="241" t="e">
        <f>COUNTIFS(#REF!,"&gt;01.01.2017",#REF!,"&gt;=01.01.2024")</f>
        <v>#REF!</v>
      </c>
      <c r="S26" s="241" t="e">
        <f t="shared" si="1"/>
        <v>#REF!</v>
      </c>
      <c r="T26" s="242" t="e">
        <f>COUNTIFS(#REF!,"&lt;2017",#REF!,"")</f>
        <v>#REF!</v>
      </c>
      <c r="U26" s="242" t="e">
        <f t="shared" si="2"/>
        <v>#REF!</v>
      </c>
    </row>
    <row r="27" spans="1:21" ht="15.75" customHeight="1">
      <c r="A27" s="243" t="s">
        <v>2683</v>
      </c>
      <c r="B27" s="244">
        <f>SUM(B3:B26)</f>
        <v>28667</v>
      </c>
      <c r="C27" s="244">
        <f t="shared" ref="C27:H27" ca="1" si="6">SUM(C2:C26)</f>
        <v>1127</v>
      </c>
      <c r="D27" s="244">
        <f t="shared" si="6"/>
        <v>1128</v>
      </c>
      <c r="E27" s="244">
        <f t="shared" si="6"/>
        <v>1128</v>
      </c>
      <c r="F27" s="244">
        <f t="shared" si="6"/>
        <v>1128</v>
      </c>
      <c r="G27" s="244">
        <f t="shared" si="6"/>
        <v>1128</v>
      </c>
      <c r="H27" s="244">
        <f t="shared" si="6"/>
        <v>1128</v>
      </c>
      <c r="I27" s="244">
        <f>SUM(I3:I26)</f>
        <v>0</v>
      </c>
      <c r="J27" s="244">
        <f t="shared" ref="J27:L27" ca="1" si="7">SUM(J2:J26)</f>
        <v>-27534</v>
      </c>
      <c r="K27" s="244">
        <f t="shared" ca="1" si="7"/>
        <v>28662</v>
      </c>
      <c r="L27" s="245">
        <f t="shared" si="7"/>
        <v>28657</v>
      </c>
      <c r="M27" s="245">
        <f t="shared" ref="M27:R27" si="8">SUM(M3:M26)</f>
        <v>0</v>
      </c>
      <c r="N27" s="245">
        <f t="shared" si="8"/>
        <v>422</v>
      </c>
      <c r="O27" s="245" t="e">
        <f t="shared" si="8"/>
        <v>#REF!</v>
      </c>
      <c r="P27" s="245" t="e">
        <f t="shared" si="8"/>
        <v>#REF!</v>
      </c>
      <c r="Q27" s="245" t="e">
        <f t="shared" si="8"/>
        <v>#REF!</v>
      </c>
      <c r="R27" s="245" t="e">
        <f t="shared" si="8"/>
        <v>#REF!</v>
      </c>
      <c r="S27" s="245" t="e">
        <f t="shared" si="1"/>
        <v>#REF!</v>
      </c>
      <c r="T27" s="245" t="e">
        <f t="shared" ref="T27:U27" si="9">SUM(T3:T26)</f>
        <v>#REF!</v>
      </c>
      <c r="U27" s="245" t="e">
        <f t="shared" si="9"/>
        <v>#REF!</v>
      </c>
    </row>
    <row r="28" spans="1:21" ht="15.75" customHeight="1">
      <c r="A28" s="227" t="s">
        <v>11004</v>
      </c>
      <c r="B28" s="227"/>
      <c r="C28" s="227"/>
      <c r="D28" s="228"/>
      <c r="E28" s="228"/>
      <c r="F28" s="228"/>
      <c r="G28" s="228"/>
      <c r="H28" s="228"/>
      <c r="I28" s="228"/>
      <c r="J28" s="228"/>
      <c r="K28" s="228"/>
      <c r="L28" s="229"/>
      <c r="M28" s="4"/>
      <c r="N28" s="4"/>
      <c r="S28" s="246"/>
      <c r="T28" s="246"/>
      <c r="U28" s="246"/>
    </row>
  </sheetData>
  <conditionalFormatting sqref="D3:D26">
    <cfRule type="cellIs" dxfId="24" priority="1" operator="lessThan">
      <formula>C3:C26</formula>
    </cfRule>
  </conditionalFormatting>
  <conditionalFormatting sqref="D3:D26">
    <cfRule type="cellIs" dxfId="23" priority="2" operator="greaterThan">
      <formula>C3</formula>
    </cfRule>
  </conditionalFormatting>
  <conditionalFormatting sqref="D3:D26">
    <cfRule type="cellIs" dxfId="22" priority="3" operator="equal">
      <formula>C3</formula>
    </cfRule>
  </conditionalFormatting>
  <conditionalFormatting sqref="J3:J26">
    <cfRule type="cellIs" dxfId="21" priority="4" operator="equal">
      <formula>0</formula>
    </cfRule>
  </conditionalFormatting>
  <conditionalFormatting sqref="J3:J26">
    <cfRule type="cellIs" dxfId="20" priority="5" operator="greaterThan">
      <formula>0</formula>
    </cfRule>
  </conditionalFormatting>
  <conditionalFormatting sqref="E3:E26">
    <cfRule type="cellIs" dxfId="19" priority="6" operator="notEqual">
      <formula>C3:C26</formula>
    </cfRule>
  </conditionalFormatting>
  <conditionalFormatting sqref="E3:E26">
    <cfRule type="cellIs" dxfId="18" priority="7" operator="equal">
      <formula>C3:C26</formula>
    </cfRule>
  </conditionalFormatting>
  <conditionalFormatting sqref="F3:F26">
    <cfRule type="cellIs" dxfId="17" priority="8" operator="notEqual">
      <formula>C3:C26</formula>
    </cfRule>
  </conditionalFormatting>
  <conditionalFormatting sqref="F3:F26">
    <cfRule type="cellIs" dxfId="16" priority="9" operator="equal">
      <formula>C3:C26</formula>
    </cfRule>
  </conditionalFormatting>
  <conditionalFormatting sqref="G3:G26">
    <cfRule type="cellIs" dxfId="15" priority="10" operator="equal">
      <formula>C3:C26</formula>
    </cfRule>
  </conditionalFormatting>
  <conditionalFormatting sqref="G3:G26">
    <cfRule type="cellIs" dxfId="14" priority="11" operator="notEqual">
      <formula>C3:C26</formula>
    </cfRule>
  </conditionalFormatting>
  <conditionalFormatting sqref="H3:H26">
    <cfRule type="cellIs" dxfId="13" priority="12" operator="equal">
      <formula>C3:C26</formula>
    </cfRule>
  </conditionalFormatting>
  <conditionalFormatting sqref="H3:H26">
    <cfRule type="cellIs" dxfId="12" priority="13" operator="notEqual">
      <formula>C3:C26</formula>
    </cfRule>
  </conditionalFormatting>
  <conditionalFormatting sqref="E3:H26">
    <cfRule type="notContainsBlanks" dxfId="11" priority="14">
      <formula>LEN(TRIM(E3))&gt;0</formula>
    </cfRule>
  </conditionalFormatting>
  <conditionalFormatting sqref="S3:S26">
    <cfRule type="cellIs" dxfId="10" priority="15" operator="notEqual">
      <formula>N3</formula>
    </cfRule>
  </conditionalFormatting>
  <conditionalFormatting sqref="P3:P26">
    <cfRule type="cellIs" dxfId="9" priority="16" operator="notEqual">
      <formula>K3</formula>
    </cfRule>
  </conditionalFormatting>
  <conditionalFormatting sqref="O3:O26">
    <cfRule type="cellIs" dxfId="8" priority="17" operator="notEqual">
      <formula>J3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AF38"/>
  <sheetViews>
    <sheetView workbookViewId="0"/>
  </sheetViews>
  <sheetFormatPr defaultColWidth="12.5703125" defaultRowHeight="15" customHeight="1"/>
  <cols>
    <col min="1" max="1" width="21.42578125" customWidth="1"/>
    <col min="2" max="2" width="9.5703125" hidden="1" customWidth="1"/>
    <col min="3" max="3" width="11.28515625" hidden="1" customWidth="1"/>
    <col min="4" max="4" width="10.7109375" hidden="1" customWidth="1"/>
    <col min="5" max="5" width="9.28515625" customWidth="1"/>
    <col min="6" max="6" width="10.42578125" customWidth="1"/>
    <col min="7" max="7" width="8.85546875" customWidth="1"/>
    <col min="8" max="8" width="8.5703125" customWidth="1"/>
    <col min="9" max="9" width="9.28515625" customWidth="1"/>
    <col min="10" max="10" width="9" customWidth="1"/>
    <col min="11" max="11" width="10.85546875" hidden="1" customWidth="1"/>
    <col min="12" max="12" width="8.5703125" customWidth="1"/>
    <col min="13" max="13" width="12.42578125" customWidth="1"/>
    <col min="14" max="14" width="9.140625" customWidth="1"/>
    <col min="15" max="15" width="12.7109375" customWidth="1"/>
    <col min="16" max="16" width="9.7109375" customWidth="1"/>
    <col min="17" max="17" width="8.5703125" customWidth="1"/>
    <col min="18" max="18" width="7.7109375" customWidth="1"/>
    <col min="19" max="19" width="6.42578125" customWidth="1"/>
    <col min="20" max="20" width="6.140625" customWidth="1"/>
    <col min="21" max="21" width="6.42578125" customWidth="1"/>
    <col min="22" max="22" width="5.7109375" customWidth="1"/>
    <col min="23" max="24" width="6.140625" customWidth="1"/>
    <col min="25" max="25" width="7.85546875" customWidth="1"/>
    <col min="26" max="26" width="8.28515625" customWidth="1"/>
    <col min="27" max="27" width="7.42578125" customWidth="1"/>
    <col min="28" max="28" width="12" customWidth="1"/>
    <col min="29" max="31" width="10" customWidth="1"/>
    <col min="32" max="32" width="12.28515625" hidden="1" customWidth="1"/>
  </cols>
  <sheetData>
    <row r="1" spans="1:32" ht="15.75" customHeight="1">
      <c r="A1" s="395" t="s">
        <v>11005</v>
      </c>
      <c r="B1" s="250" t="s">
        <v>2638</v>
      </c>
      <c r="C1" s="250" t="s">
        <v>2639</v>
      </c>
      <c r="D1" s="251" t="s">
        <v>2640</v>
      </c>
      <c r="E1" s="395" t="s">
        <v>11019</v>
      </c>
      <c r="F1" s="395" t="s">
        <v>2641</v>
      </c>
      <c r="G1" s="395" t="s">
        <v>2642</v>
      </c>
      <c r="H1" s="395" t="s">
        <v>2643</v>
      </c>
      <c r="I1" s="395" t="s">
        <v>2644</v>
      </c>
      <c r="J1" s="395" t="s">
        <v>2645</v>
      </c>
      <c r="K1" s="251" t="s">
        <v>2646</v>
      </c>
      <c r="L1" s="398" t="s">
        <v>11010</v>
      </c>
      <c r="M1" s="399"/>
      <c r="N1" s="400" t="s">
        <v>11011</v>
      </c>
      <c r="O1" s="399"/>
      <c r="P1" s="401" t="s">
        <v>2647</v>
      </c>
      <c r="Q1" s="399"/>
      <c r="R1" s="402" t="s">
        <v>2648</v>
      </c>
      <c r="S1" s="403"/>
      <c r="T1" s="403"/>
      <c r="U1" s="403"/>
      <c r="V1" s="403"/>
      <c r="W1" s="403"/>
      <c r="X1" s="399"/>
      <c r="Y1" s="402" t="s">
        <v>11020</v>
      </c>
      <c r="Z1" s="399"/>
      <c r="AA1" s="395" t="s">
        <v>2649</v>
      </c>
      <c r="AB1" s="404" t="s">
        <v>2650</v>
      </c>
      <c r="AC1" s="397" t="s">
        <v>2651</v>
      </c>
      <c r="AD1" s="397" t="s">
        <v>2652</v>
      </c>
      <c r="AE1" s="395" t="s">
        <v>2653</v>
      </c>
      <c r="AF1" s="252" t="s">
        <v>11001</v>
      </c>
    </row>
    <row r="2" spans="1:32" ht="47.25" customHeight="1">
      <c r="A2" s="396"/>
      <c r="B2" s="250"/>
      <c r="C2" s="250"/>
      <c r="D2" s="251"/>
      <c r="E2" s="396"/>
      <c r="F2" s="396"/>
      <c r="G2" s="396"/>
      <c r="H2" s="396"/>
      <c r="I2" s="396"/>
      <c r="J2" s="396"/>
      <c r="K2" s="251"/>
      <c r="L2" s="253" t="s">
        <v>2654</v>
      </c>
      <c r="M2" s="253" t="s">
        <v>2655</v>
      </c>
      <c r="N2" s="254" t="s">
        <v>2654</v>
      </c>
      <c r="O2" s="254" t="s">
        <v>2655</v>
      </c>
      <c r="P2" s="292" t="s">
        <v>2656</v>
      </c>
      <c r="Q2" s="293" t="s">
        <v>2657</v>
      </c>
      <c r="R2" s="255" t="s">
        <v>2658</v>
      </c>
      <c r="S2" s="255">
        <v>2011</v>
      </c>
      <c r="T2" s="255">
        <v>2012</v>
      </c>
      <c r="U2" s="255">
        <v>2013</v>
      </c>
      <c r="V2" s="255">
        <v>2014</v>
      </c>
      <c r="W2" s="255">
        <v>2015</v>
      </c>
      <c r="X2" s="256">
        <v>2016</v>
      </c>
      <c r="Y2" s="255">
        <v>2017</v>
      </c>
      <c r="Z2" s="255">
        <v>2018</v>
      </c>
      <c r="AA2" s="396"/>
      <c r="AB2" s="396"/>
      <c r="AC2" s="396"/>
      <c r="AD2" s="396"/>
      <c r="AE2" s="396"/>
      <c r="AF2" s="257"/>
    </row>
    <row r="3" spans="1:32" ht="15.75" customHeight="1">
      <c r="A3" s="258">
        <v>1</v>
      </c>
      <c r="B3" s="258"/>
      <c r="C3" s="258"/>
      <c r="D3" s="294"/>
      <c r="E3" s="295">
        <v>2</v>
      </c>
      <c r="F3" s="295">
        <v>3</v>
      </c>
      <c r="G3" s="295">
        <v>4</v>
      </c>
      <c r="H3" s="295">
        <v>5</v>
      </c>
      <c r="I3" s="295">
        <v>6</v>
      </c>
      <c r="J3" s="295">
        <v>7</v>
      </c>
      <c r="K3" s="296"/>
      <c r="L3" s="295">
        <v>8</v>
      </c>
      <c r="M3" s="295">
        <v>9</v>
      </c>
      <c r="N3" s="295">
        <v>10</v>
      </c>
      <c r="O3" s="295">
        <v>11</v>
      </c>
      <c r="P3" s="295">
        <v>12</v>
      </c>
      <c r="Q3" s="295">
        <v>13</v>
      </c>
      <c r="R3" s="295">
        <v>14</v>
      </c>
      <c r="S3" s="295">
        <v>15</v>
      </c>
      <c r="T3" s="295">
        <v>16</v>
      </c>
      <c r="U3" s="295">
        <v>17</v>
      </c>
      <c r="V3" s="295">
        <v>18</v>
      </c>
      <c r="W3" s="295">
        <v>19</v>
      </c>
      <c r="X3" s="295">
        <v>20</v>
      </c>
      <c r="Y3" s="295">
        <v>21</v>
      </c>
      <c r="Z3" s="295">
        <v>22</v>
      </c>
      <c r="AA3" s="295">
        <v>23</v>
      </c>
      <c r="AB3" s="295"/>
      <c r="AC3" s="297"/>
      <c r="AD3" s="297"/>
      <c r="AE3" s="295">
        <v>24</v>
      </c>
      <c r="AF3" s="259"/>
    </row>
    <row r="4" spans="1:32" ht="15.75" customHeight="1">
      <c r="A4" s="247" t="s">
        <v>2659</v>
      </c>
      <c r="B4" s="260">
        <v>1504</v>
      </c>
      <c r="C4" s="260" t="e">
        <f>B4+#REF!-1</f>
        <v>#REF!</v>
      </c>
      <c r="D4" s="261">
        <f>COUNTA(#REF!)-1</f>
        <v>0</v>
      </c>
      <c r="E4" s="262">
        <v>1503</v>
      </c>
      <c r="F4" s="262">
        <f>COUNTA(#REF!)-1</f>
        <v>0</v>
      </c>
      <c r="G4" s="262" t="e">
        <f t="shared" ref="G4:G27" si="0">I4+H4</f>
        <v>#REF!</v>
      </c>
      <c r="H4" s="262" t="e">
        <f>COUNTIFS(#REF!,"&gt;01.01.2017",#REF!,"&lt;01.01.2024")</f>
        <v>#REF!</v>
      </c>
      <c r="I4" s="262" t="e">
        <f>COUNTIFS(#REF!,"&gt;01.01.2017",#REF!,"&gt;=01.01.2024")</f>
        <v>#REF!</v>
      </c>
      <c r="J4" s="262" t="e">
        <f>COUNTIF(#REF!, "&gt;=01.01.2024")</f>
        <v>#REF!</v>
      </c>
      <c r="K4" s="262" t="e">
        <f>COUNTIF(#REF!, "&lt;01.01.2024")</f>
        <v>#REF!</v>
      </c>
      <c r="L4" s="263" t="e">
        <f>COUNTIFS(#REF!,"&lt;2017",#REF!,"")</f>
        <v>#REF!</v>
      </c>
      <c r="M4" s="264" t="e">
        <f t="shared" ref="M4:M28" si="1">L4/E4</f>
        <v>#REF!</v>
      </c>
      <c r="N4" s="265" t="e">
        <f t="shared" ref="N4:N27" si="2">E4-L4</f>
        <v>#REF!</v>
      </c>
      <c r="O4" s="266" t="e">
        <f t="shared" ref="O4:O28" si="3">N4/E4</f>
        <v>#REF!</v>
      </c>
      <c r="P4" s="298">
        <f>COUNTA(#REF!)-1</f>
        <v>0</v>
      </c>
      <c r="Q4" s="298" t="e">
        <f>COUNTIFS(#REF!,"&gt;01.01.2017",#REF!,"=1")</f>
        <v>#REF!</v>
      </c>
      <c r="R4" s="262" t="e">
        <f>COUNTIFS(#REF!,"&lt;=2010",#REF!,"")</f>
        <v>#REF!</v>
      </c>
      <c r="S4" s="262" t="e">
        <f>COUNTIFS(#REF!,"=2011",#REF!,"")</f>
        <v>#REF!</v>
      </c>
      <c r="T4" s="262" t="e">
        <f>COUNTIFS(#REF!,"=2012",#REF!,"")</f>
        <v>#REF!</v>
      </c>
      <c r="U4" s="262" t="e">
        <f>COUNTIFS(#REF!,"=2013",#REF!,"")</f>
        <v>#REF!</v>
      </c>
      <c r="V4" s="262" t="e">
        <f>COUNTIFS(#REF!,"=2014",#REF!,"")</f>
        <v>#REF!</v>
      </c>
      <c r="W4" s="262" t="e">
        <f>COUNTIFS(#REF!,"=2015",#REF!,"")</f>
        <v>#REF!</v>
      </c>
      <c r="X4" s="262" t="e">
        <f>COUNTIFS(#REF!,"=2016",#REF!,"")</f>
        <v>#REF!</v>
      </c>
      <c r="Y4" s="262" t="e">
        <f>COUNTIFS(#REF!,"=2017",#REF!,"")</f>
        <v>#REF!</v>
      </c>
      <c r="Z4" s="262" t="e">
        <f>COUNTIFS(#REF!,"=2018",#REF!,"")</f>
        <v>#REF!</v>
      </c>
      <c r="AA4" s="262" t="e">
        <f>COUNTIFS(#REF!, "&gt;=01.01.2023",#REF!,"&lt;01.01.2024")</f>
        <v>#REF!</v>
      </c>
      <c r="AB4" s="262" t="e">
        <f>COUNTIFS(#REF!, "&gt;=01.01.2024",#REF!,"&lt;01.01.2025")</f>
        <v>#REF!</v>
      </c>
      <c r="AC4" s="262" t="e">
        <f>COUNTIFS(#REF!,"=2023",#REF!,"")</f>
        <v>#REF!</v>
      </c>
      <c r="AD4" s="262" t="e">
        <f>COUNTIFS(#REF!,"=2024",#REF!,"")</f>
        <v>#REF!</v>
      </c>
      <c r="AE4" s="241">
        <f>COUNTA(#REF!)-1</f>
        <v>0</v>
      </c>
      <c r="AF4" s="267">
        <f>COUNTA(#REF!)-1</f>
        <v>0</v>
      </c>
    </row>
    <row r="5" spans="1:32" ht="15.75" customHeight="1">
      <c r="A5" s="248" t="s">
        <v>2660</v>
      </c>
      <c r="B5" s="260">
        <v>1087</v>
      </c>
      <c r="C5" s="260" t="e">
        <f>B5+#REF!</f>
        <v>#REF!</v>
      </c>
      <c r="D5" s="261">
        <f>COUNTA(Волинська!H:H)-1</f>
        <v>1128</v>
      </c>
      <c r="E5" s="262">
        <v>1087</v>
      </c>
      <c r="F5" s="262">
        <f>COUNTA(Волинська!#REF!)-1</f>
        <v>0</v>
      </c>
      <c r="G5" s="262">
        <f t="shared" si="0"/>
        <v>422</v>
      </c>
      <c r="H5" s="262">
        <f>COUNTIFS(Волинська!$T:$T,"&gt;01.01.2017",Волинська!$R:$R,"&lt;01.01.2024")</f>
        <v>337</v>
      </c>
      <c r="I5" s="262">
        <f>COUNTIFS(Волинська!$T:$T,"&gt;01.01.2017",Волинська!$R:$R,"&gt;=01.01.2024")</f>
        <v>85</v>
      </c>
      <c r="J5" s="262">
        <f>COUNTIF(Волинська!$R:$R, "&gt;=01.01.2024")</f>
        <v>86</v>
      </c>
      <c r="K5" s="262">
        <f>COUNTIF(Волинська!$R:$R, "&lt;01.01.2024")</f>
        <v>1042</v>
      </c>
      <c r="L5" s="263" t="e">
        <f>COUNTIFS(Волинська!$O:$O,"&lt;2017",Волинська!#REF!,"")</f>
        <v>#REF!</v>
      </c>
      <c r="M5" s="264" t="e">
        <f t="shared" si="1"/>
        <v>#REF!</v>
      </c>
      <c r="N5" s="265" t="e">
        <f t="shared" si="2"/>
        <v>#REF!</v>
      </c>
      <c r="O5" s="266" t="e">
        <f t="shared" si="3"/>
        <v>#REF!</v>
      </c>
      <c r="P5" s="298">
        <f>COUNTA(Волинська!#REF!)-1</f>
        <v>0</v>
      </c>
      <c r="Q5" s="298" t="e">
        <f>COUNTIFS(Волинська!$T:$T,"&gt;01.01.2017",Волинська!#REF!,"=1")</f>
        <v>#REF!</v>
      </c>
      <c r="R5" s="262" t="e">
        <f>COUNTIFS(Волинська!$O:$O,"&lt;=2010",Волинська!#REF!,"")</f>
        <v>#REF!</v>
      </c>
      <c r="S5" s="262" t="e">
        <f>COUNTIFS(Волинська!$O:$O,"=2011",Волинська!#REF!,"")</f>
        <v>#REF!</v>
      </c>
      <c r="T5" s="262" t="e">
        <f>COUNTIFS(Волинська!$O:$O,"=2012",Волинська!#REF!,"")</f>
        <v>#REF!</v>
      </c>
      <c r="U5" s="262" t="e">
        <f>COUNTIFS(Волинська!$O:$O,"=2013",Волинська!#REF!,"")</f>
        <v>#REF!</v>
      </c>
      <c r="V5" s="262" t="e">
        <f>COUNTIFS(Волинська!$O:$O,"=2014",Волинська!#REF!,"")</f>
        <v>#REF!</v>
      </c>
      <c r="W5" s="262" t="e">
        <f>COUNTIFS(Волинська!$O:$O,"=2015",Волинська!#REF!,"")</f>
        <v>#REF!</v>
      </c>
      <c r="X5" s="262" t="e">
        <f>COUNTIFS(Волинська!$O:$O,"=2016",Волинська!#REF!,"")</f>
        <v>#REF!</v>
      </c>
      <c r="Y5" s="262" t="e">
        <f>COUNTIFS(Волинська!$O:$O,"=2017",Волинська!#REF!,"")</f>
        <v>#REF!</v>
      </c>
      <c r="Z5" s="262" t="e">
        <f>COUNTIFS(Волинська!$O:$O,"=2018",Волинська!#REF!,"")</f>
        <v>#REF!</v>
      </c>
      <c r="AA5" s="262">
        <f>COUNTIFS(Волинська!$T:$T, "&gt;=01.01.2023",Волинська!$T:$T,"&lt;01.01.2024")</f>
        <v>71</v>
      </c>
      <c r="AB5" s="262">
        <f>COUNTIFS(Волинська!$T:$T, "&gt;=01.01.2024",Волинська!$T:$T,"&lt;01.01.2025")</f>
        <v>25</v>
      </c>
      <c r="AC5" s="262" t="e">
        <f>COUNTIFS(Волинська!$O:$O,"=2023",Волинська!#REF!,"")</f>
        <v>#REF!</v>
      </c>
      <c r="AD5" s="262" t="e">
        <f>COUNTIFS(Волинська!$O:$O,"=2024",Волинська!#REF!,"")</f>
        <v>#REF!</v>
      </c>
      <c r="AE5" s="241">
        <f>COUNTA(Волинська!#REF!)-1</f>
        <v>0</v>
      </c>
      <c r="AF5" s="267">
        <f>COUNTA(Волинська!T:T)-1</f>
        <v>422</v>
      </c>
    </row>
    <row r="6" spans="1:32" ht="15.75" customHeight="1">
      <c r="A6" s="247" t="s">
        <v>2661</v>
      </c>
      <c r="B6" s="260">
        <v>1501</v>
      </c>
      <c r="C6" s="260" t="e">
        <f>B6+#REF!-1</f>
        <v>#REF!</v>
      </c>
      <c r="D6" s="261">
        <f>COUNTA(#REF!)-1</f>
        <v>0</v>
      </c>
      <c r="E6" s="262">
        <v>1500</v>
      </c>
      <c r="F6" s="262">
        <f>COUNTA(#REF!)-1</f>
        <v>0</v>
      </c>
      <c r="G6" s="262" t="e">
        <f t="shared" si="0"/>
        <v>#REF!</v>
      </c>
      <c r="H6" s="262" t="e">
        <f>COUNTIFS(#REF!,"&gt;01.01.2017",#REF!,"&lt;01.01.2024")</f>
        <v>#REF!</v>
      </c>
      <c r="I6" s="262" t="e">
        <f>COUNTIFS(#REF!,"&gt;01.01.2017",#REF!,"&gt;=01.01.2024")</f>
        <v>#REF!</v>
      </c>
      <c r="J6" s="262" t="e">
        <f>COUNTIF(#REF!, "&gt;=01.01.2024")</f>
        <v>#REF!</v>
      </c>
      <c r="K6" s="262" t="e">
        <f>COUNTIF(#REF!, "&lt;01.01.2024")</f>
        <v>#REF!</v>
      </c>
      <c r="L6" s="263" t="e">
        <f>COUNTIFS(#REF!,"&lt;2017",#REF!,"")</f>
        <v>#REF!</v>
      </c>
      <c r="M6" s="264" t="e">
        <f t="shared" si="1"/>
        <v>#REF!</v>
      </c>
      <c r="N6" s="265" t="e">
        <f t="shared" si="2"/>
        <v>#REF!</v>
      </c>
      <c r="O6" s="266" t="e">
        <f t="shared" si="3"/>
        <v>#REF!</v>
      </c>
      <c r="P6" s="298">
        <f>COUNTA(#REF!)-1</f>
        <v>0</v>
      </c>
      <c r="Q6" s="298" t="e">
        <f>COUNTIFS(#REF!,"&gt;01.01.2017",#REF!,"=1")</f>
        <v>#REF!</v>
      </c>
      <c r="R6" s="262" t="e">
        <f>COUNTIFS(#REF!,"&lt;=2010",#REF!,"")</f>
        <v>#REF!</v>
      </c>
      <c r="S6" s="262" t="e">
        <f>COUNTIFS(#REF!,"=2011",#REF!,"")</f>
        <v>#REF!</v>
      </c>
      <c r="T6" s="262" t="e">
        <f>COUNTIFS(#REF!,"=2012",#REF!,"")</f>
        <v>#REF!</v>
      </c>
      <c r="U6" s="262" t="e">
        <f>COUNTIFS(#REF!,"=2013",#REF!,"")</f>
        <v>#REF!</v>
      </c>
      <c r="V6" s="262" t="e">
        <f>COUNTIFS(#REF!,"=2014",#REF!,"")</f>
        <v>#REF!</v>
      </c>
      <c r="W6" s="262" t="e">
        <f>COUNTIFS(#REF!,"=2015",#REF!,"")</f>
        <v>#REF!</v>
      </c>
      <c r="X6" s="262" t="e">
        <f>COUNTIFS(#REF!,"=2016",#REF!,"")</f>
        <v>#REF!</v>
      </c>
      <c r="Y6" s="262" t="e">
        <f>COUNTIFS(#REF!,"=2017",#REF!,"")</f>
        <v>#REF!</v>
      </c>
      <c r="Z6" s="262" t="e">
        <f>COUNTIFS(#REF!,"=2018",#REF!,"")</f>
        <v>#REF!</v>
      </c>
      <c r="AA6" s="262" t="e">
        <f>COUNTIFS(#REF!, "&gt;=01.01.2023",#REF!,"&lt;01.01.2024")</f>
        <v>#REF!</v>
      </c>
      <c r="AB6" s="262" t="e">
        <f>COUNTIFS(#REF!, "&gt;=01.01.2024",#REF!,"&lt;01.01.2025")</f>
        <v>#REF!</v>
      </c>
      <c r="AC6" s="262" t="e">
        <f>COUNTIFS(#REF!,"=2023",#REF!,"")</f>
        <v>#REF!</v>
      </c>
      <c r="AD6" s="262" t="e">
        <f>COUNTIFS(#REF!,"=2024",#REF!,"")</f>
        <v>#REF!</v>
      </c>
      <c r="AE6" s="241">
        <f>COUNTA(#REF!)-1</f>
        <v>0</v>
      </c>
      <c r="AF6" s="267">
        <f>COUNTA(#REF!)-1</f>
        <v>0</v>
      </c>
    </row>
    <row r="7" spans="1:32" ht="15.75" customHeight="1">
      <c r="A7" s="248" t="s">
        <v>2662</v>
      </c>
      <c r="B7" s="260">
        <v>1298</v>
      </c>
      <c r="C7" s="260" t="e">
        <f t="shared" ref="C7:C11" si="4">B7+#REF!</f>
        <v>#REF!</v>
      </c>
      <c r="D7" s="261">
        <f>COUNTA(#REF!)-1</f>
        <v>0</v>
      </c>
      <c r="E7" s="262">
        <v>1298</v>
      </c>
      <c r="F7" s="262">
        <f>COUNTA(#REF!)-1</f>
        <v>0</v>
      </c>
      <c r="G7" s="262" t="e">
        <f t="shared" si="0"/>
        <v>#REF!</v>
      </c>
      <c r="H7" s="262" t="e">
        <f>COUNTIFS(#REF!,"&gt;01.01.2017",#REF!,"&lt;01.01.2024")</f>
        <v>#REF!</v>
      </c>
      <c r="I7" s="262" t="e">
        <f>COUNTIFS(#REF!,"&gt;01.01.2017",#REF!,"&gt;=01.01.2024")</f>
        <v>#REF!</v>
      </c>
      <c r="J7" s="262" t="e">
        <f>COUNTIF(#REF!, "&gt;=01.01.2024")</f>
        <v>#REF!</v>
      </c>
      <c r="K7" s="262" t="e">
        <f>COUNTIF(#REF!, "&lt;01.01.2024")</f>
        <v>#REF!</v>
      </c>
      <c r="L7" s="263" t="e">
        <f>COUNTIFS(#REF!,"&lt;2017",#REF!,"")</f>
        <v>#REF!</v>
      </c>
      <c r="M7" s="264" t="e">
        <f t="shared" si="1"/>
        <v>#REF!</v>
      </c>
      <c r="N7" s="265" t="e">
        <f t="shared" si="2"/>
        <v>#REF!</v>
      </c>
      <c r="O7" s="266" t="e">
        <f t="shared" si="3"/>
        <v>#REF!</v>
      </c>
      <c r="P7" s="298">
        <f>COUNTA(#REF!)-1</f>
        <v>0</v>
      </c>
      <c r="Q7" s="298" t="e">
        <f>COUNTIFS(#REF!,"&gt;01.01.2017",#REF!,"=1")</f>
        <v>#REF!</v>
      </c>
      <c r="R7" s="262" t="e">
        <f>COUNTIFS(#REF!,"&lt;=2010",#REF!,"")</f>
        <v>#REF!</v>
      </c>
      <c r="S7" s="262" t="e">
        <f>COUNTIFS(#REF!,"=2011",#REF!,"")</f>
        <v>#REF!</v>
      </c>
      <c r="T7" s="262" t="e">
        <f>COUNTIFS(#REF!,"=2012",#REF!,"")</f>
        <v>#REF!</v>
      </c>
      <c r="U7" s="262" t="e">
        <f>COUNTIFS(#REF!,"=2013",#REF!,"")</f>
        <v>#REF!</v>
      </c>
      <c r="V7" s="262" t="e">
        <f>COUNTIFS(#REF!,"=2014",#REF!,"")</f>
        <v>#REF!</v>
      </c>
      <c r="W7" s="262" t="e">
        <f>COUNTIFS(#REF!,"=2015",#REF!,"")</f>
        <v>#REF!</v>
      </c>
      <c r="X7" s="262" t="e">
        <f>COUNTIFS(#REF!,"=2016",#REF!,"")</f>
        <v>#REF!</v>
      </c>
      <c r="Y7" s="262" t="e">
        <f>COUNTIFS(#REF!,"=2017",#REF!,"")</f>
        <v>#REF!</v>
      </c>
      <c r="Z7" s="262" t="e">
        <f>COUNTIFS(#REF!,"=2018",#REF!,"")</f>
        <v>#REF!</v>
      </c>
      <c r="AA7" s="262" t="e">
        <f>COUNTIFS(#REF!, "&gt;=01.01.2023",#REF!,"&lt;01.01.2024")</f>
        <v>#REF!</v>
      </c>
      <c r="AB7" s="262" t="e">
        <f>COUNTIFS(#REF!, "&gt;=01.01.2024",#REF!,"&lt;01.01.2025")</f>
        <v>#REF!</v>
      </c>
      <c r="AC7" s="262" t="e">
        <f>COUNTIFS(#REF!,"=2023",#REF!,"")</f>
        <v>#REF!</v>
      </c>
      <c r="AD7" s="262" t="e">
        <f>COUNTIFS(#REF!,"=2024",#REF!,"")</f>
        <v>#REF!</v>
      </c>
      <c r="AE7" s="241">
        <f>COUNTA(#REF!)-1</f>
        <v>0</v>
      </c>
      <c r="AF7" s="267">
        <f>COUNTA(#REF!)-1</f>
        <v>0</v>
      </c>
    </row>
    <row r="8" spans="1:32" ht="15.75" customHeight="1">
      <c r="A8" s="248" t="s">
        <v>2663</v>
      </c>
      <c r="B8" s="260">
        <v>1668</v>
      </c>
      <c r="C8" s="260" t="e">
        <f t="shared" si="4"/>
        <v>#REF!</v>
      </c>
      <c r="D8" s="261">
        <f>COUNTA(#REF!)-1</f>
        <v>0</v>
      </c>
      <c r="E8" s="262">
        <v>1668</v>
      </c>
      <c r="F8" s="262">
        <f>COUNTA(#REF!)-1</f>
        <v>0</v>
      </c>
      <c r="G8" s="262" t="e">
        <f t="shared" si="0"/>
        <v>#REF!</v>
      </c>
      <c r="H8" s="262" t="e">
        <f>COUNTIFS(#REF!,"&gt;01.01.2017",#REF!,"&lt;01.01.2024")</f>
        <v>#REF!</v>
      </c>
      <c r="I8" s="262" t="e">
        <f>COUNTIFS(#REF!,"&gt;01.01.2017",#REF!,"&gt;=01.01.2024")</f>
        <v>#REF!</v>
      </c>
      <c r="J8" s="262" t="e">
        <f>COUNTIF(#REF!, "&gt;=01.01.2024")</f>
        <v>#REF!</v>
      </c>
      <c r="K8" s="262" t="e">
        <f>COUNTIF(#REF!, "&lt;01.01.2024")</f>
        <v>#REF!</v>
      </c>
      <c r="L8" s="263" t="e">
        <f>COUNTIFS(#REF!,"&lt;2017",#REF!,"")</f>
        <v>#REF!</v>
      </c>
      <c r="M8" s="264" t="e">
        <f t="shared" si="1"/>
        <v>#REF!</v>
      </c>
      <c r="N8" s="265" t="e">
        <f t="shared" si="2"/>
        <v>#REF!</v>
      </c>
      <c r="O8" s="266" t="e">
        <f t="shared" si="3"/>
        <v>#REF!</v>
      </c>
      <c r="P8" s="298">
        <f>COUNTA(#REF!)-1</f>
        <v>0</v>
      </c>
      <c r="Q8" s="298" t="e">
        <f>COUNTIFS(#REF!,"&gt;01.01.2017",#REF!,"=1")</f>
        <v>#REF!</v>
      </c>
      <c r="R8" s="262" t="e">
        <f>COUNTIFS(#REF!,"&lt;=2010",#REF!,"")</f>
        <v>#REF!</v>
      </c>
      <c r="S8" s="262" t="e">
        <f>COUNTIFS(#REF!,"=2011",#REF!,"")</f>
        <v>#REF!</v>
      </c>
      <c r="T8" s="262" t="e">
        <f>COUNTIFS(#REF!,"=2012",#REF!,"")</f>
        <v>#REF!</v>
      </c>
      <c r="U8" s="262" t="e">
        <f>COUNTIFS(#REF!,"=2013",#REF!,"")</f>
        <v>#REF!</v>
      </c>
      <c r="V8" s="262" t="e">
        <f>COUNTIFS(#REF!,"=2014",#REF!,"")</f>
        <v>#REF!</v>
      </c>
      <c r="W8" s="262" t="e">
        <f>COUNTIFS(#REF!,"=2015",#REF!,"")</f>
        <v>#REF!</v>
      </c>
      <c r="X8" s="262" t="e">
        <f>COUNTIFS(#REF!,"=2016",#REF!,"")</f>
        <v>#REF!</v>
      </c>
      <c r="Y8" s="262" t="e">
        <f>COUNTIFS(#REF!,"=2017",#REF!,"")</f>
        <v>#REF!</v>
      </c>
      <c r="Z8" s="262" t="e">
        <f>COUNTIFS(#REF!,"=2018",#REF!,"")</f>
        <v>#REF!</v>
      </c>
      <c r="AA8" s="262" t="e">
        <f>COUNTIFS(#REF!, "&gt;=01.01.2023",#REF!,"&lt;01.01.2024")</f>
        <v>#REF!</v>
      </c>
      <c r="AB8" s="262" t="e">
        <f>COUNTIFS(#REF!, "&gt;=01.01.2024",#REF!,"&lt;01.01.2025")</f>
        <v>#REF!</v>
      </c>
      <c r="AC8" s="262" t="e">
        <f>COUNTIFS(#REF!,"=2023",#REF!,"")</f>
        <v>#REF!</v>
      </c>
      <c r="AD8" s="262" t="e">
        <f>COUNTIFS(#REF!,"=2024",#REF!,"")</f>
        <v>#REF!</v>
      </c>
      <c r="AE8" s="241">
        <f>COUNTA(#REF!)-1</f>
        <v>0</v>
      </c>
      <c r="AF8" s="267">
        <f>COUNTA(#REF!)-1</f>
        <v>0</v>
      </c>
    </row>
    <row r="9" spans="1:32" ht="15.75" customHeight="1">
      <c r="A9" s="248" t="s">
        <v>2664</v>
      </c>
      <c r="B9" s="260">
        <v>608</v>
      </c>
      <c r="C9" s="260" t="e">
        <f t="shared" si="4"/>
        <v>#REF!</v>
      </c>
      <c r="D9" s="261">
        <f>COUNTA(#REF!)-1</f>
        <v>0</v>
      </c>
      <c r="E9" s="262">
        <v>607</v>
      </c>
      <c r="F9" s="262">
        <f>COUNTA(#REF!)-1</f>
        <v>0</v>
      </c>
      <c r="G9" s="262" t="e">
        <f t="shared" si="0"/>
        <v>#REF!</v>
      </c>
      <c r="H9" s="262" t="e">
        <f>COUNTIFS(#REF!,"&gt;01.01.2017",#REF!,"&lt;01.01.2024")</f>
        <v>#REF!</v>
      </c>
      <c r="I9" s="262" t="e">
        <f>COUNTIFS(#REF!,"&gt;01.01.2017",#REF!,"&gt;=01.01.2024")</f>
        <v>#REF!</v>
      </c>
      <c r="J9" s="262" t="e">
        <f>COUNTIF(#REF!, "&gt;=01.01.2024")</f>
        <v>#REF!</v>
      </c>
      <c r="K9" s="262" t="e">
        <f>COUNTIF(#REF!, "&lt;01.01.2024")</f>
        <v>#REF!</v>
      </c>
      <c r="L9" s="263" t="e">
        <f>COUNTIFS(#REF!,"&lt;2017",#REF!,"")</f>
        <v>#REF!</v>
      </c>
      <c r="M9" s="264" t="e">
        <f t="shared" si="1"/>
        <v>#REF!</v>
      </c>
      <c r="N9" s="265" t="e">
        <f t="shared" si="2"/>
        <v>#REF!</v>
      </c>
      <c r="O9" s="266" t="e">
        <f t="shared" si="3"/>
        <v>#REF!</v>
      </c>
      <c r="P9" s="298">
        <f>COUNTA(#REF!)-1</f>
        <v>0</v>
      </c>
      <c r="Q9" s="298" t="e">
        <f>COUNTIFS(#REF!,"&gt;01.01.2017",#REF!,"=1")</f>
        <v>#REF!</v>
      </c>
      <c r="R9" s="262" t="e">
        <f>COUNTIFS(#REF!,"&lt;=2010",#REF!,"")</f>
        <v>#REF!</v>
      </c>
      <c r="S9" s="262" t="e">
        <f>COUNTIFS(#REF!,"=2011",#REF!,"")</f>
        <v>#REF!</v>
      </c>
      <c r="T9" s="262" t="e">
        <f>COUNTIFS(#REF!,"=2012",#REF!,"")</f>
        <v>#REF!</v>
      </c>
      <c r="U9" s="262" t="e">
        <f>COUNTIFS(#REF!,"=2013",#REF!,"")</f>
        <v>#REF!</v>
      </c>
      <c r="V9" s="262" t="e">
        <f>COUNTIFS(#REF!,"=2014",#REF!,"")</f>
        <v>#REF!</v>
      </c>
      <c r="W9" s="262" t="e">
        <f>COUNTIFS(#REF!,"=2015",#REF!,"")</f>
        <v>#REF!</v>
      </c>
      <c r="X9" s="262" t="e">
        <f>COUNTIFS(#REF!,"=2016",#REF!,"")</f>
        <v>#REF!</v>
      </c>
      <c r="Y9" s="262" t="e">
        <f>COUNTIFS(#REF!,"=2017",#REF!,"")</f>
        <v>#REF!</v>
      </c>
      <c r="Z9" s="262" t="e">
        <f>COUNTIFS(#REF!,"=2018",#REF!,"")</f>
        <v>#REF!</v>
      </c>
      <c r="AA9" s="262" t="e">
        <f>COUNTIFS(#REF!, "&gt;=01.01.2023",#REF!,"&lt;01.01.2024")</f>
        <v>#REF!</v>
      </c>
      <c r="AB9" s="262" t="e">
        <f>COUNTIFS(#REF!, "&gt;=01.01.2024",#REF!,"&lt;01.01.2025")</f>
        <v>#REF!</v>
      </c>
      <c r="AC9" s="262" t="e">
        <f>COUNTIFS(#REF!,"=2023",#REF!,"")</f>
        <v>#REF!</v>
      </c>
      <c r="AD9" s="262" t="e">
        <f>COUNTIFS(#REF!,"=2024",#REF!,"")</f>
        <v>#REF!</v>
      </c>
      <c r="AE9" s="241">
        <f>COUNTA(#REF!)-1</f>
        <v>0</v>
      </c>
      <c r="AF9" s="267">
        <f>COUNTA(#REF!)-1</f>
        <v>0</v>
      </c>
    </row>
    <row r="10" spans="1:32" ht="15.75" customHeight="1">
      <c r="A10" s="248" t="s">
        <v>2665</v>
      </c>
      <c r="B10" s="260">
        <v>950</v>
      </c>
      <c r="C10" s="260" t="e">
        <f t="shared" si="4"/>
        <v>#REF!</v>
      </c>
      <c r="D10" s="261">
        <f>COUNTA(#REF!)-1</f>
        <v>0</v>
      </c>
      <c r="E10" s="262">
        <v>947</v>
      </c>
      <c r="F10" s="262">
        <f>COUNTA(#REF!)-1</f>
        <v>0</v>
      </c>
      <c r="G10" s="262" t="e">
        <f t="shared" si="0"/>
        <v>#REF!</v>
      </c>
      <c r="H10" s="262" t="e">
        <f>COUNTIFS(#REF!,"&gt;01.01.2017",#REF!,"&lt;01.01.2024")</f>
        <v>#REF!</v>
      </c>
      <c r="I10" s="262" t="e">
        <f>COUNTIFS(#REF!,"&gt;01.01.2017",#REF!,"&gt;=01.01.2024")</f>
        <v>#REF!</v>
      </c>
      <c r="J10" s="262" t="e">
        <f>COUNTIF(#REF!, "&gt;=01.01.2024")</f>
        <v>#REF!</v>
      </c>
      <c r="K10" s="262" t="e">
        <f>COUNTIF(#REF!, "&lt;01.01.2024")</f>
        <v>#REF!</v>
      </c>
      <c r="L10" s="263" t="e">
        <f>COUNTIFS(#REF!,"&lt;2017",#REF!,"")</f>
        <v>#REF!</v>
      </c>
      <c r="M10" s="264" t="e">
        <f t="shared" si="1"/>
        <v>#REF!</v>
      </c>
      <c r="N10" s="265" t="e">
        <f t="shared" si="2"/>
        <v>#REF!</v>
      </c>
      <c r="O10" s="266" t="e">
        <f t="shared" si="3"/>
        <v>#REF!</v>
      </c>
      <c r="P10" s="298">
        <f>COUNTA(#REF!)-1</f>
        <v>0</v>
      </c>
      <c r="Q10" s="298" t="e">
        <f>COUNTIFS(#REF!,"&gt;01.01.2017",#REF!,"=1")</f>
        <v>#REF!</v>
      </c>
      <c r="R10" s="262" t="e">
        <f>COUNTIFS(#REF!,"&lt;=2010",#REF!,"")</f>
        <v>#REF!</v>
      </c>
      <c r="S10" s="262" t="e">
        <f>COUNTIFS(#REF!,"=2011",#REF!,"")</f>
        <v>#REF!</v>
      </c>
      <c r="T10" s="262" t="e">
        <f>COUNTIFS(#REF!,"=2012",#REF!,"")</f>
        <v>#REF!</v>
      </c>
      <c r="U10" s="262" t="e">
        <f>COUNTIFS(#REF!,"=2013",#REF!,"")</f>
        <v>#REF!</v>
      </c>
      <c r="V10" s="262" t="e">
        <f>COUNTIFS(#REF!,"=2014",#REF!,"")</f>
        <v>#REF!</v>
      </c>
      <c r="W10" s="262" t="e">
        <f>COUNTIFS(#REF!,"=2015",#REF!,"")</f>
        <v>#REF!</v>
      </c>
      <c r="X10" s="262" t="e">
        <f>COUNTIFS(#REF!,"=2016",#REF!,"")</f>
        <v>#REF!</v>
      </c>
      <c r="Y10" s="262" t="e">
        <f>COUNTIFS(#REF!,"=2017",#REF!,"")</f>
        <v>#REF!</v>
      </c>
      <c r="Z10" s="262" t="e">
        <f>COUNTIFS(#REF!,"=2018",#REF!,"")</f>
        <v>#REF!</v>
      </c>
      <c r="AA10" s="262" t="e">
        <f>COUNTIFS(#REF!, "&gt;=01.01.2023",#REF!,"&lt;01.01.2024")</f>
        <v>#REF!</v>
      </c>
      <c r="AB10" s="262" t="e">
        <f>COUNTIFS(#REF!, "&gt;=01.01.2024",#REF!,"&lt;01.01.2025")</f>
        <v>#REF!</v>
      </c>
      <c r="AC10" s="262" t="e">
        <f>COUNTIFS(#REF!,"=2023",#REF!,"")</f>
        <v>#REF!</v>
      </c>
      <c r="AD10" s="262" t="e">
        <f>COUNTIFS(#REF!,"=2024",#REF!,"")</f>
        <v>#REF!</v>
      </c>
      <c r="AE10" s="241">
        <f>COUNTA(#REF!)-1</f>
        <v>0</v>
      </c>
      <c r="AF10" s="267">
        <f>COUNTA(#REF!)-1</f>
        <v>0</v>
      </c>
    </row>
    <row r="11" spans="1:32" ht="15.75" customHeight="1">
      <c r="A11" s="247" t="s">
        <v>2666</v>
      </c>
      <c r="B11" s="260">
        <v>804</v>
      </c>
      <c r="C11" s="260" t="e">
        <f t="shared" si="4"/>
        <v>#REF!</v>
      </c>
      <c r="D11" s="261">
        <f>COUNTA(#REF!)-1</f>
        <v>0</v>
      </c>
      <c r="E11" s="262">
        <v>804</v>
      </c>
      <c r="F11" s="262">
        <f>COUNTA(#REF!)-1</f>
        <v>0</v>
      </c>
      <c r="G11" s="262" t="e">
        <f t="shared" si="0"/>
        <v>#REF!</v>
      </c>
      <c r="H11" s="262" t="e">
        <f>COUNTIFS(#REF!,"&gt;01.01.2017",#REF!,"&lt;01.01.2024")</f>
        <v>#REF!</v>
      </c>
      <c r="I11" s="262" t="e">
        <f>COUNTIFS(#REF!,"&gt;01.01.2017",#REF!,"&gt;=01.01.2024")</f>
        <v>#REF!</v>
      </c>
      <c r="J11" s="262" t="e">
        <f>COUNTIF(#REF!, "&gt;=01.01.2024")</f>
        <v>#REF!</v>
      </c>
      <c r="K11" s="262" t="e">
        <f>COUNTIF(#REF!, "&lt;01.01.2024")</f>
        <v>#REF!</v>
      </c>
      <c r="L11" s="263" t="e">
        <f>COUNTIFS(#REF!,"&lt;2017",#REF!,"")</f>
        <v>#REF!</v>
      </c>
      <c r="M11" s="264" t="e">
        <f t="shared" si="1"/>
        <v>#REF!</v>
      </c>
      <c r="N11" s="265" t="e">
        <f t="shared" si="2"/>
        <v>#REF!</v>
      </c>
      <c r="O11" s="266" t="e">
        <f t="shared" si="3"/>
        <v>#REF!</v>
      </c>
      <c r="P11" s="298">
        <f>COUNTA(#REF!)-1</f>
        <v>0</v>
      </c>
      <c r="Q11" s="298" t="e">
        <f>COUNTIFS(#REF!,"&gt;01.01.2017",#REF!,"=1")</f>
        <v>#REF!</v>
      </c>
      <c r="R11" s="262" t="e">
        <f>COUNTIFS(#REF!,"&lt;=2010",#REF!,"")</f>
        <v>#REF!</v>
      </c>
      <c r="S11" s="262" t="e">
        <f>COUNTIFS(#REF!,"=2011",#REF!,"")</f>
        <v>#REF!</v>
      </c>
      <c r="T11" s="262" t="e">
        <f>COUNTIFS(#REF!,"=2012",#REF!,"")</f>
        <v>#REF!</v>
      </c>
      <c r="U11" s="262" t="e">
        <f>COUNTIFS(#REF!,"=2013",#REF!,"")</f>
        <v>#REF!</v>
      </c>
      <c r="V11" s="262" t="e">
        <f>COUNTIFS(#REF!,"=2014",#REF!,"")</f>
        <v>#REF!</v>
      </c>
      <c r="W11" s="262" t="e">
        <f>COUNTIFS(#REF!,"=2015",#REF!,"")</f>
        <v>#REF!</v>
      </c>
      <c r="X11" s="262" t="e">
        <f>COUNTIFS(#REF!,"=2016",#REF!,"")</f>
        <v>#REF!</v>
      </c>
      <c r="Y11" s="262" t="e">
        <f>COUNTIFS(#REF!,"=2017",#REF!,"")</f>
        <v>#REF!</v>
      </c>
      <c r="Z11" s="262" t="e">
        <f>COUNTIFS(#REF!,"=2018",#REF!,"")</f>
        <v>#REF!</v>
      </c>
      <c r="AA11" s="262" t="e">
        <f>COUNTIFS(#REF!, "&gt;=01.01.2023",#REF!,"&lt;01.01.2024")</f>
        <v>#REF!</v>
      </c>
      <c r="AB11" s="262" t="e">
        <f>COUNTIFS(#REF!, "&gt;=01.01.2024",#REF!,"&lt;01.01.2025")</f>
        <v>#REF!</v>
      </c>
      <c r="AC11" s="262" t="e">
        <f>COUNTIFS(#REF!,"=2023",#REF!,"")</f>
        <v>#REF!</v>
      </c>
      <c r="AD11" s="262" t="e">
        <f>COUNTIFS(#REF!,"=2024",#REF!,"")</f>
        <v>#REF!</v>
      </c>
      <c r="AE11" s="241">
        <f>COUNTA(#REF!)-1</f>
        <v>0</v>
      </c>
      <c r="AF11" s="267">
        <f>COUNTA(#REF!)-1</f>
        <v>0</v>
      </c>
    </row>
    <row r="12" spans="1:32" ht="15.75" customHeight="1">
      <c r="A12" s="247" t="s">
        <v>2667</v>
      </c>
      <c r="B12" s="260">
        <v>1182</v>
      </c>
      <c r="C12" s="260" t="e">
        <f>1180+#REF!</f>
        <v>#REF!</v>
      </c>
      <c r="D12" s="261">
        <f>COUNTA(#REF!)-1</f>
        <v>0</v>
      </c>
      <c r="E12" s="262">
        <v>1181</v>
      </c>
      <c r="F12" s="262">
        <f>COUNTA(#REF!)-1</f>
        <v>0</v>
      </c>
      <c r="G12" s="262" t="e">
        <f t="shared" si="0"/>
        <v>#REF!</v>
      </c>
      <c r="H12" s="262" t="e">
        <f>COUNTIFS(#REF!,"&gt;01.01.2015",#REF!,"&lt;01.01.2024")</f>
        <v>#REF!</v>
      </c>
      <c r="I12" s="262" t="e">
        <f>COUNTIFS(#REF!,"&gt;01.01.2017",#REF!,"&gt;=01.01.2024")</f>
        <v>#REF!</v>
      </c>
      <c r="J12" s="262" t="e">
        <f>COUNTIF(#REF!, "&gt;=01.01.2024")</f>
        <v>#REF!</v>
      </c>
      <c r="K12" s="262" t="e">
        <f>COUNTIF(#REF!, "&lt;01.01.2024")</f>
        <v>#REF!</v>
      </c>
      <c r="L12" s="263" t="e">
        <f>COUNTIFS(#REF!,"&lt;2017",#REF!,"")</f>
        <v>#REF!</v>
      </c>
      <c r="M12" s="264" t="e">
        <f t="shared" si="1"/>
        <v>#REF!</v>
      </c>
      <c r="N12" s="265" t="e">
        <f t="shared" si="2"/>
        <v>#REF!</v>
      </c>
      <c r="O12" s="266" t="e">
        <f t="shared" si="3"/>
        <v>#REF!</v>
      </c>
      <c r="P12" s="298">
        <f>COUNTA(#REF!)-1</f>
        <v>0</v>
      </c>
      <c r="Q12" s="298" t="e">
        <f>COUNTIFS(#REF!,"&gt;01.01.2015",#REF!,"=1")</f>
        <v>#REF!</v>
      </c>
      <c r="R12" s="262" t="e">
        <f>COUNTIFS(#REF!,"&lt;=2010",#REF!,"")</f>
        <v>#REF!</v>
      </c>
      <c r="S12" s="262" t="e">
        <f>COUNTIFS(#REF!,"=2011",#REF!,"")</f>
        <v>#REF!</v>
      </c>
      <c r="T12" s="262" t="e">
        <f>COUNTIFS(#REF!,"=2012",#REF!,"")</f>
        <v>#REF!</v>
      </c>
      <c r="U12" s="262" t="e">
        <f>COUNTIFS(#REF!,"=2013",#REF!,"")</f>
        <v>#REF!</v>
      </c>
      <c r="V12" s="262" t="e">
        <f>COUNTIFS(#REF!,"=2014",#REF!,"")</f>
        <v>#REF!</v>
      </c>
      <c r="W12" s="262" t="e">
        <f>COUNTIFS(#REF!,"=2015",#REF!,"")</f>
        <v>#REF!</v>
      </c>
      <c r="X12" s="262" t="e">
        <f>COUNTIFS(#REF!,"=2016",#REF!,"")</f>
        <v>#REF!</v>
      </c>
      <c r="Y12" s="262" t="e">
        <f>COUNTIFS(#REF!,"=2017",#REF!,"")</f>
        <v>#REF!</v>
      </c>
      <c r="Z12" s="262" t="e">
        <f>COUNTIFS(#REF!,"=2018",#REF!,"")</f>
        <v>#REF!</v>
      </c>
      <c r="AA12" s="262" t="e">
        <f>COUNTIFS(#REF!, "&gt;=01.01.2023",#REF!,"&lt;01.01.2024")</f>
        <v>#REF!</v>
      </c>
      <c r="AB12" s="262" t="e">
        <f>COUNTIFS(#REF!, "&gt;=01.01.2024",#REF!,"&lt;01.01.2025")</f>
        <v>#REF!</v>
      </c>
      <c r="AC12" s="262" t="e">
        <f>COUNTIFS(#REF!,"=2023",#REF!,"")</f>
        <v>#REF!</v>
      </c>
      <c r="AD12" s="262" t="e">
        <f>COUNTIFS(#REF!,"=2024",#REF!,"")</f>
        <v>#REF!</v>
      </c>
      <c r="AE12" s="241">
        <f>COUNTA(#REF!)-1</f>
        <v>0</v>
      </c>
      <c r="AF12" s="267">
        <f>COUNTA(#REF!)-1</f>
        <v>0</v>
      </c>
    </row>
    <row r="13" spans="1:32" ht="15.75" customHeight="1">
      <c r="A13" s="248" t="s">
        <v>2668</v>
      </c>
      <c r="B13" s="260">
        <v>1030</v>
      </c>
      <c r="C13" s="260" t="e">
        <f t="shared" ref="C13:C17" si="5">B13+#REF!</f>
        <v>#REF!</v>
      </c>
      <c r="D13" s="261">
        <f>COUNTA(#REF!)-1</f>
        <v>0</v>
      </c>
      <c r="E13" s="262">
        <v>1030</v>
      </c>
      <c r="F13" s="262">
        <f>COUNTA(#REF!)-1</f>
        <v>0</v>
      </c>
      <c r="G13" s="262" t="e">
        <f t="shared" si="0"/>
        <v>#REF!</v>
      </c>
      <c r="H13" s="262" t="e">
        <f>COUNTIFS(#REF!,"&gt;01.01.2017",#REF!,"&lt;01.01.2024")</f>
        <v>#REF!</v>
      </c>
      <c r="I13" s="262" t="e">
        <f>COUNTIFS(#REF!,"&gt;01.01.2017",#REF!,"&gt;=01.01.2024")</f>
        <v>#REF!</v>
      </c>
      <c r="J13" s="262" t="e">
        <f>COUNTIF(#REF!, "&gt;=01.01.2024")</f>
        <v>#REF!</v>
      </c>
      <c r="K13" s="262" t="e">
        <f>COUNTIF(#REF!, "&lt;01.01.2024")</f>
        <v>#REF!</v>
      </c>
      <c r="L13" s="263" t="e">
        <f>COUNTIFS(#REF!,"&lt;2017",#REF!,"")</f>
        <v>#REF!</v>
      </c>
      <c r="M13" s="264" t="e">
        <f t="shared" si="1"/>
        <v>#REF!</v>
      </c>
      <c r="N13" s="265" t="e">
        <f t="shared" si="2"/>
        <v>#REF!</v>
      </c>
      <c r="O13" s="266" t="e">
        <f t="shared" si="3"/>
        <v>#REF!</v>
      </c>
      <c r="P13" s="298">
        <f>COUNTA(#REF!)-1</f>
        <v>0</v>
      </c>
      <c r="Q13" s="298" t="e">
        <f>COUNTIFS(#REF!,"&gt;01.01.2017",#REF!,"=1")</f>
        <v>#REF!</v>
      </c>
      <c r="R13" s="262" t="e">
        <f>COUNTIFS(#REF!,"&lt;=2010",#REF!,"")</f>
        <v>#REF!</v>
      </c>
      <c r="S13" s="262" t="e">
        <f>COUNTIFS(#REF!,"=2011",#REF!,"")</f>
        <v>#REF!</v>
      </c>
      <c r="T13" s="262" t="e">
        <f>COUNTIFS(#REF!,"=2012",#REF!,"")</f>
        <v>#REF!</v>
      </c>
      <c r="U13" s="262" t="e">
        <f>COUNTIFS(#REF!,"=2013",#REF!,"")</f>
        <v>#REF!</v>
      </c>
      <c r="V13" s="262" t="e">
        <f>COUNTIFS(#REF!,"=2014",#REF!,"")</f>
        <v>#REF!</v>
      </c>
      <c r="W13" s="262" t="e">
        <f>COUNTIFS(#REF!,"=2015",#REF!,"")</f>
        <v>#REF!</v>
      </c>
      <c r="X13" s="262" t="e">
        <f>COUNTIFS(#REF!,"=2016",#REF!,"")</f>
        <v>#REF!</v>
      </c>
      <c r="Y13" s="262" t="e">
        <f>COUNTIFS(#REF!,"=2017",#REF!,"")</f>
        <v>#REF!</v>
      </c>
      <c r="Z13" s="262" t="e">
        <f>COUNTIFS(#REF!,"=2018",#REF!,"")</f>
        <v>#REF!</v>
      </c>
      <c r="AA13" s="262" t="e">
        <f>COUNTIFS(#REF!, "&gt;=01.01.2023",#REF!,"&lt;01.01.2024")</f>
        <v>#REF!</v>
      </c>
      <c r="AB13" s="262" t="e">
        <f>COUNTIFS(#REF!, "&gt;=01.01.2024",#REF!,"&lt;01.01.2025")</f>
        <v>#REF!</v>
      </c>
      <c r="AC13" s="262" t="e">
        <f>COUNTIFS(#REF!,"=2023",#REF!,"")</f>
        <v>#REF!</v>
      </c>
      <c r="AD13" s="262" t="e">
        <f>COUNTIFS(#REF!,"=2024",#REF!,"")</f>
        <v>#REF!</v>
      </c>
      <c r="AE13" s="241">
        <f>COUNTA(#REF!)-1</f>
        <v>0</v>
      </c>
      <c r="AF13" s="267">
        <f>COUNTA(#REF!)-1</f>
        <v>0</v>
      </c>
    </row>
    <row r="14" spans="1:32" ht="15.75" customHeight="1">
      <c r="A14" s="249" t="s">
        <v>2669</v>
      </c>
      <c r="B14" s="268">
        <v>926</v>
      </c>
      <c r="C14" s="268" t="e">
        <f t="shared" si="5"/>
        <v>#REF!</v>
      </c>
      <c r="D14" s="269">
        <f>COUNTA(#REF!)-1</f>
        <v>0</v>
      </c>
      <c r="E14" s="270">
        <v>926</v>
      </c>
      <c r="F14" s="270">
        <f>COUNTA(#REF!)-1</f>
        <v>0</v>
      </c>
      <c r="G14" s="270" t="e">
        <f t="shared" si="0"/>
        <v>#REF!</v>
      </c>
      <c r="H14" s="270" t="e">
        <f>COUNTIFS(#REF!,"&gt;01.01.2017",#REF!,"&lt;01.01.2024")</f>
        <v>#REF!</v>
      </c>
      <c r="I14" s="270" t="e">
        <f>COUNTIFS(#REF!,"&gt;01.01.2017",#REF!,"&gt;=01.01.2024")</f>
        <v>#REF!</v>
      </c>
      <c r="J14" s="270" t="e">
        <f>COUNTIF(#REF!, "&gt;=01.01.2024")</f>
        <v>#REF!</v>
      </c>
      <c r="K14" s="270" t="e">
        <f>COUNTIF(#REF!, "&lt;01.01.2024")</f>
        <v>#REF!</v>
      </c>
      <c r="L14" s="271" t="e">
        <f>COUNTIFS(#REF!,"&lt;2017",#REF!,"")</f>
        <v>#REF!</v>
      </c>
      <c r="M14" s="272" t="e">
        <f t="shared" si="1"/>
        <v>#REF!</v>
      </c>
      <c r="N14" s="273" t="e">
        <f t="shared" si="2"/>
        <v>#REF!</v>
      </c>
      <c r="O14" s="274" t="e">
        <f t="shared" si="3"/>
        <v>#REF!</v>
      </c>
      <c r="P14" s="299">
        <f>COUNTA(#REF!)-1</f>
        <v>0</v>
      </c>
      <c r="Q14" s="299" t="e">
        <f>COUNTIFS(#REF!,"&gt;01.01.2017",#REF!,"=1")</f>
        <v>#REF!</v>
      </c>
      <c r="R14" s="270" t="e">
        <f>COUNTIFS(#REF!,"&lt;=2010",#REF!,"")</f>
        <v>#REF!</v>
      </c>
      <c r="S14" s="270" t="e">
        <f>COUNTIFS(#REF!,"=2011",#REF!,"")</f>
        <v>#REF!</v>
      </c>
      <c r="T14" s="270" t="e">
        <f>COUNTIFS(#REF!,"=2012",#REF!,"")</f>
        <v>#REF!</v>
      </c>
      <c r="U14" s="270" t="e">
        <f>COUNTIFS(#REF!,"=2013",#REF!,"")</f>
        <v>#REF!</v>
      </c>
      <c r="V14" s="270" t="e">
        <f>COUNTIFS(#REF!,"=2014",#REF!,"")</f>
        <v>#REF!</v>
      </c>
      <c r="W14" s="270" t="e">
        <f>COUNTIFS(#REF!,"=2015",#REF!,"")</f>
        <v>#REF!</v>
      </c>
      <c r="X14" s="270" t="e">
        <f>COUNTIFS(#REF!,"=2016",#REF!,"")</f>
        <v>#REF!</v>
      </c>
      <c r="Y14" s="270" t="e">
        <f>COUNTIFS(#REF!,"=2017",#REF!,"")</f>
        <v>#REF!</v>
      </c>
      <c r="Z14" s="270" t="e">
        <f>COUNTIFS(#REF!,"=2018",#REF!,"")</f>
        <v>#REF!</v>
      </c>
      <c r="AA14" s="262" t="e">
        <f>COUNTIFS(#REF!, "&gt;=01.01.2023",#REF!,"&lt;01.01.2024")</f>
        <v>#REF!</v>
      </c>
      <c r="AB14" s="262" t="e">
        <f>COUNTIFS(#REF!, "&gt;=01.01.2024",#REF!,"&lt;01.01.2025")</f>
        <v>#REF!</v>
      </c>
      <c r="AC14" s="270" t="e">
        <f>COUNTIFS(#REF!,"=2023",#REF!,"")</f>
        <v>#REF!</v>
      </c>
      <c r="AD14" s="270" t="e">
        <f>COUNTIFS(#REF!,"=2024",#REF!,"")</f>
        <v>#REF!</v>
      </c>
      <c r="AE14" s="241">
        <f>COUNTA(#REF!)-1</f>
        <v>0</v>
      </c>
      <c r="AF14" s="275">
        <f>COUNTA(#REF!)-1</f>
        <v>0</v>
      </c>
    </row>
    <row r="15" spans="1:32" ht="15.75" customHeight="1">
      <c r="A15" s="248" t="s">
        <v>2670</v>
      </c>
      <c r="B15" s="260">
        <v>1928</v>
      </c>
      <c r="C15" s="260" t="e">
        <f t="shared" si="5"/>
        <v>#REF!</v>
      </c>
      <c r="D15" s="261">
        <f>COUNTA(#REF!)-1</f>
        <v>0</v>
      </c>
      <c r="E15" s="262">
        <v>1928</v>
      </c>
      <c r="F15" s="262">
        <f>COUNTA(#REF!)-1</f>
        <v>0</v>
      </c>
      <c r="G15" s="262" t="e">
        <f t="shared" si="0"/>
        <v>#REF!</v>
      </c>
      <c r="H15" s="262" t="e">
        <f>COUNTIFS(#REF!,"&gt;01.01.2017",#REF!,"&lt;01.01.2024")</f>
        <v>#REF!</v>
      </c>
      <c r="I15" s="262" t="e">
        <f>COUNTIFS(#REF!,"&gt;01.01.2017",#REF!,"&gt;=01.01.2024")</f>
        <v>#REF!</v>
      </c>
      <c r="J15" s="262" t="e">
        <f>COUNTIF(#REF!, "&gt;=01.01.2024")</f>
        <v>#REF!</v>
      </c>
      <c r="K15" s="262" t="e">
        <f>COUNTIF(#REF!, "&lt;01.01.2024")</f>
        <v>#REF!</v>
      </c>
      <c r="L15" s="263" t="e">
        <f>COUNTIFS(#REF!,"&lt;2017",#REF!,"")</f>
        <v>#REF!</v>
      </c>
      <c r="M15" s="264" t="e">
        <f t="shared" si="1"/>
        <v>#REF!</v>
      </c>
      <c r="N15" s="265" t="e">
        <f t="shared" si="2"/>
        <v>#REF!</v>
      </c>
      <c r="O15" s="266" t="e">
        <f t="shared" si="3"/>
        <v>#REF!</v>
      </c>
      <c r="P15" s="298">
        <f>COUNTA(#REF!)-1</f>
        <v>0</v>
      </c>
      <c r="Q15" s="298" t="e">
        <f>COUNTIFS(#REF!,"&gt;01.01.2017",#REF!,"=1")</f>
        <v>#REF!</v>
      </c>
      <c r="R15" s="262" t="e">
        <f>COUNTIFS(#REF!,"&lt;=2010",#REF!,"")</f>
        <v>#REF!</v>
      </c>
      <c r="S15" s="262" t="e">
        <f>COUNTIFS(#REF!,"=2011",#REF!,"")</f>
        <v>#REF!</v>
      </c>
      <c r="T15" s="262" t="e">
        <f>COUNTIFS(#REF!,"=2012",#REF!,"")</f>
        <v>#REF!</v>
      </c>
      <c r="U15" s="262" t="e">
        <f>COUNTIFS(#REF!,"=2013",#REF!,"")</f>
        <v>#REF!</v>
      </c>
      <c r="V15" s="262" t="e">
        <f>COUNTIFS(#REF!,"=2014",#REF!,"")</f>
        <v>#REF!</v>
      </c>
      <c r="W15" s="262" t="e">
        <f>COUNTIFS(#REF!,"=2015",#REF!,"")</f>
        <v>#REF!</v>
      </c>
      <c r="X15" s="262" t="e">
        <f>COUNTIFS(#REF!,"=2016",#REF!,"")</f>
        <v>#REF!</v>
      </c>
      <c r="Y15" s="262" t="e">
        <f>COUNTIFS(#REF!,"=2017",#REF!,"")</f>
        <v>#REF!</v>
      </c>
      <c r="Z15" s="262" t="e">
        <f>COUNTIFS(#REF!,"=2018",#REF!,"")</f>
        <v>#REF!</v>
      </c>
      <c r="AA15" s="262" t="e">
        <f>COUNTIFS(#REF!, "&gt;=01.01.2023",#REF!,"&lt;01.01.2024")</f>
        <v>#REF!</v>
      </c>
      <c r="AB15" s="262" t="e">
        <f>COUNTIFS(#REF!, "&gt;=01.01.2024",#REF!,"&lt;01.01.2025")</f>
        <v>#REF!</v>
      </c>
      <c r="AC15" s="262" t="e">
        <f>COUNTIFS(#REF!,"=2023",#REF!,"")</f>
        <v>#REF!</v>
      </c>
      <c r="AD15" s="262" t="e">
        <f>COUNTIFS(#REF!,"=2024",#REF!,"")</f>
        <v>#REF!</v>
      </c>
      <c r="AE15" s="241">
        <f>COUNTA(#REF!)-1</f>
        <v>0</v>
      </c>
      <c r="AF15" s="267">
        <f>COUNTA(#REF!)-1</f>
        <v>0</v>
      </c>
    </row>
    <row r="16" spans="1:32" ht="15.75" customHeight="1">
      <c r="A16" s="247" t="s">
        <v>2671</v>
      </c>
      <c r="B16" s="260">
        <v>911</v>
      </c>
      <c r="C16" s="260" t="e">
        <f t="shared" si="5"/>
        <v>#REF!</v>
      </c>
      <c r="D16" s="261">
        <f>COUNTA(#REF!)-1</f>
        <v>0</v>
      </c>
      <c r="E16" s="262">
        <v>911</v>
      </c>
      <c r="F16" s="262">
        <f>COUNTA(#REF!)-1</f>
        <v>0</v>
      </c>
      <c r="G16" s="262" t="e">
        <f t="shared" si="0"/>
        <v>#REF!</v>
      </c>
      <c r="H16" s="262" t="e">
        <f>COUNTIFS(#REF!,"&gt;01.01.2017",#REF!,"&lt;01.01.2024")</f>
        <v>#REF!</v>
      </c>
      <c r="I16" s="262" t="e">
        <f>COUNTIFS(#REF!,"&gt;01.01.2017",#REF!,"&gt;=01.01.2024")</f>
        <v>#REF!</v>
      </c>
      <c r="J16" s="262" t="e">
        <f>COUNTIF(#REF!, "&gt;=01.01.2024")</f>
        <v>#REF!</v>
      </c>
      <c r="K16" s="262" t="e">
        <f>COUNTIF(#REF!, "&lt;01.01.2024")</f>
        <v>#REF!</v>
      </c>
      <c r="L16" s="263" t="e">
        <f>COUNTIFS(#REF!,"&lt;2017",#REF!,"")</f>
        <v>#REF!</v>
      </c>
      <c r="M16" s="264" t="e">
        <f t="shared" si="1"/>
        <v>#REF!</v>
      </c>
      <c r="N16" s="265" t="e">
        <f t="shared" si="2"/>
        <v>#REF!</v>
      </c>
      <c r="O16" s="266" t="e">
        <f t="shared" si="3"/>
        <v>#REF!</v>
      </c>
      <c r="P16" s="298">
        <f>COUNTA(#REF!)-1</f>
        <v>0</v>
      </c>
      <c r="Q16" s="298" t="e">
        <f>COUNTIFS(#REF!,"&gt;01.01.2017",#REF!,"=1")</f>
        <v>#REF!</v>
      </c>
      <c r="R16" s="262" t="e">
        <f>COUNTIFS(#REF!,"&lt;=2010",#REF!,"")</f>
        <v>#REF!</v>
      </c>
      <c r="S16" s="262" t="e">
        <f>COUNTIFS(#REF!,"=2011",#REF!,"")</f>
        <v>#REF!</v>
      </c>
      <c r="T16" s="262" t="e">
        <f>COUNTIFS(#REF!,"=2012",#REF!,"")</f>
        <v>#REF!</v>
      </c>
      <c r="U16" s="262" t="e">
        <f>COUNTIFS(#REF!,"=2013",#REF!,"")</f>
        <v>#REF!</v>
      </c>
      <c r="V16" s="262" t="e">
        <f>COUNTIFS(#REF!,"=2014",#REF!,"")</f>
        <v>#REF!</v>
      </c>
      <c r="W16" s="262" t="e">
        <f>COUNTIFS(#REF!,"=2015",#REF!,"")</f>
        <v>#REF!</v>
      </c>
      <c r="X16" s="262" t="e">
        <f>COUNTIFS(#REF!,"=2016",#REF!,"")</f>
        <v>#REF!</v>
      </c>
      <c r="Y16" s="262" t="e">
        <f>COUNTIFS(#REF!,"=2017",#REF!,"")</f>
        <v>#REF!</v>
      </c>
      <c r="Z16" s="262" t="e">
        <f>COUNTIFS(#REF!,"=2018",#REF!,"")</f>
        <v>#REF!</v>
      </c>
      <c r="AA16" s="262" t="e">
        <f>COUNTIFS(#REF!, "&gt;=01.01.2023",#REF!,"&lt;01.01.2024")</f>
        <v>#REF!</v>
      </c>
      <c r="AB16" s="262" t="e">
        <f>COUNTIFS(#REF!, "&gt;=01.01.2024",#REF!,"&lt;01.01.2025")</f>
        <v>#REF!</v>
      </c>
      <c r="AC16" s="262" t="e">
        <f>COUNTIFS(#REF!,"=2023",#REF!,"")</f>
        <v>#REF!</v>
      </c>
      <c r="AD16" s="262" t="e">
        <f>COUNTIFS(#REF!,"=2024",#REF!,"")</f>
        <v>#REF!</v>
      </c>
      <c r="AE16" s="241">
        <f>COUNTA(#REF!)-1</f>
        <v>0</v>
      </c>
      <c r="AF16" s="267">
        <f>COUNTA(#REF!)-1</f>
        <v>0</v>
      </c>
    </row>
    <row r="17" spans="1:32" ht="15.75" customHeight="1">
      <c r="A17" s="248" t="s">
        <v>2672</v>
      </c>
      <c r="B17" s="260">
        <v>1176</v>
      </c>
      <c r="C17" s="260" t="e">
        <f t="shared" si="5"/>
        <v>#REF!</v>
      </c>
      <c r="D17" s="261">
        <f>COUNTA(#REF!)-1</f>
        <v>0</v>
      </c>
      <c r="E17" s="262">
        <v>1176</v>
      </c>
      <c r="F17" s="262">
        <f>COUNTA(#REF!)-1</f>
        <v>0</v>
      </c>
      <c r="G17" s="262" t="e">
        <f t="shared" si="0"/>
        <v>#REF!</v>
      </c>
      <c r="H17" s="262" t="e">
        <f>COUNTIFS(#REF!,"&gt;01.01.2017",#REF!,"&lt;01.01.2024")</f>
        <v>#REF!</v>
      </c>
      <c r="I17" s="262" t="e">
        <f>COUNTIFS(#REF!,"&gt;01.01.2017",#REF!,"&gt;=01.01.2024")</f>
        <v>#REF!</v>
      </c>
      <c r="J17" s="262" t="e">
        <f>COUNTIF(#REF!, "&gt;=01.01.2024")</f>
        <v>#REF!</v>
      </c>
      <c r="K17" s="262" t="e">
        <f>COUNTIF(#REF!, "&lt;01.01.2024")</f>
        <v>#REF!</v>
      </c>
      <c r="L17" s="263" t="e">
        <f>COUNTIFS(#REF!,"&lt;2017",#REF!,"")</f>
        <v>#REF!</v>
      </c>
      <c r="M17" s="264" t="e">
        <f t="shared" si="1"/>
        <v>#REF!</v>
      </c>
      <c r="N17" s="265" t="e">
        <f t="shared" si="2"/>
        <v>#REF!</v>
      </c>
      <c r="O17" s="266" t="e">
        <f t="shared" si="3"/>
        <v>#REF!</v>
      </c>
      <c r="P17" s="298">
        <f>COUNTA(#REF!)-1</f>
        <v>0</v>
      </c>
      <c r="Q17" s="298" t="e">
        <f>COUNTIFS(#REF!,"&gt;01.01.2017",#REF!,"=1")</f>
        <v>#REF!</v>
      </c>
      <c r="R17" s="262" t="e">
        <f>COUNTIFS(#REF!,"&lt;=2010",#REF!,"")</f>
        <v>#REF!</v>
      </c>
      <c r="S17" s="262" t="e">
        <f>COUNTIFS(#REF!,"=2011",#REF!,"")</f>
        <v>#REF!</v>
      </c>
      <c r="T17" s="262" t="e">
        <f>COUNTIFS(#REF!,"=2012",#REF!,"")</f>
        <v>#REF!</v>
      </c>
      <c r="U17" s="262" t="e">
        <f>COUNTIFS(#REF!,"=2013",#REF!,"")</f>
        <v>#REF!</v>
      </c>
      <c r="V17" s="262" t="e">
        <f>COUNTIFS(#REF!,"=2014",#REF!,"")</f>
        <v>#REF!</v>
      </c>
      <c r="W17" s="262" t="e">
        <f>COUNTIFS(#REF!,"=2015",#REF!,"")</f>
        <v>#REF!</v>
      </c>
      <c r="X17" s="262" t="e">
        <f>COUNTIFS(#REF!,"=2016",#REF!,"")</f>
        <v>#REF!</v>
      </c>
      <c r="Y17" s="262" t="e">
        <f>COUNTIFS(#REF!,"=2017",#REF!,"")</f>
        <v>#REF!</v>
      </c>
      <c r="Z17" s="262" t="e">
        <f>COUNTIFS(#REF!,"=2018",#REF!,"")</f>
        <v>#REF!</v>
      </c>
      <c r="AA17" s="262" t="e">
        <f>COUNTIFS(#REF!, "&gt;=01.01.2023",#REF!,"&lt;01.01.2024")</f>
        <v>#REF!</v>
      </c>
      <c r="AB17" s="262" t="e">
        <f>COUNTIFS(#REF!, "&gt;=01.01.2024",#REF!,"&lt;01.01.2025")</f>
        <v>#REF!</v>
      </c>
      <c r="AC17" s="262" t="e">
        <f>COUNTIFS(#REF!,"=2023",#REF!,"")</f>
        <v>#REF!</v>
      </c>
      <c r="AD17" s="262" t="e">
        <f>COUNTIFS(#REF!,"=2024",#REF!,"")</f>
        <v>#REF!</v>
      </c>
      <c r="AE17" s="241">
        <f>COUNTA(#REF!)-1</f>
        <v>0</v>
      </c>
      <c r="AF17" s="267">
        <f>COUNTA(#REF!)-1</f>
        <v>0</v>
      </c>
    </row>
    <row r="18" spans="1:32" ht="15.75" customHeight="1">
      <c r="A18" s="247" t="s">
        <v>2673</v>
      </c>
      <c r="B18" s="260">
        <v>1841</v>
      </c>
      <c r="C18" s="260" t="e">
        <f>1839+#REF!</f>
        <v>#REF!</v>
      </c>
      <c r="D18" s="261">
        <f>COUNTA(#REF!)-1</f>
        <v>0</v>
      </c>
      <c r="E18" s="262">
        <v>1839</v>
      </c>
      <c r="F18" s="262">
        <f>COUNTA(#REF!)-1</f>
        <v>0</v>
      </c>
      <c r="G18" s="262" t="e">
        <f t="shared" si="0"/>
        <v>#REF!</v>
      </c>
      <c r="H18" s="262" t="e">
        <f>COUNTIFS(#REF!,"&gt;01.01.2017",#REF!,"&lt;01.01.2024")</f>
        <v>#REF!</v>
      </c>
      <c r="I18" s="262" t="e">
        <f>COUNTIFS(#REF!,"&gt;01.01.2017",#REF!,"&gt;=01.01.2024")</f>
        <v>#REF!</v>
      </c>
      <c r="J18" s="262" t="e">
        <f>COUNTIF(#REF!, "&gt;=01.01.2024")</f>
        <v>#REF!</v>
      </c>
      <c r="K18" s="262" t="e">
        <f>COUNTIF(#REF!, "&lt;01.01.2024")</f>
        <v>#REF!</v>
      </c>
      <c r="L18" s="263" t="e">
        <f>COUNTIFS(#REF!,"&lt;2017",#REF!,"")</f>
        <v>#REF!</v>
      </c>
      <c r="M18" s="264" t="e">
        <f t="shared" si="1"/>
        <v>#REF!</v>
      </c>
      <c r="N18" s="265" t="e">
        <f t="shared" si="2"/>
        <v>#REF!</v>
      </c>
      <c r="O18" s="266" t="e">
        <f t="shared" si="3"/>
        <v>#REF!</v>
      </c>
      <c r="P18" s="298">
        <f>COUNTA(#REF!)-1</f>
        <v>0</v>
      </c>
      <c r="Q18" s="298" t="e">
        <f>COUNTIFS(#REF!,"&gt;01.01.2017",#REF!,"=1")</f>
        <v>#REF!</v>
      </c>
      <c r="R18" s="262" t="e">
        <f>COUNTIFS(#REF!,"&lt;=2010",#REF!,"")</f>
        <v>#REF!</v>
      </c>
      <c r="S18" s="262" t="e">
        <f>COUNTIFS(#REF!,"=2011",#REF!,"")</f>
        <v>#REF!</v>
      </c>
      <c r="T18" s="262" t="e">
        <f>COUNTIFS(#REF!,"=2012",#REF!,"")</f>
        <v>#REF!</v>
      </c>
      <c r="U18" s="262" t="e">
        <f>COUNTIFS(#REF!,"=2013",#REF!,"")</f>
        <v>#REF!</v>
      </c>
      <c r="V18" s="262" t="e">
        <f>COUNTIFS(#REF!,"=2014",#REF!,"")</f>
        <v>#REF!</v>
      </c>
      <c r="W18" s="262" t="e">
        <f>COUNTIFS(#REF!,"=2015",#REF!,"")</f>
        <v>#REF!</v>
      </c>
      <c r="X18" s="262" t="e">
        <f>COUNTIFS(#REF!,"=2016",#REF!,"")</f>
        <v>#REF!</v>
      </c>
      <c r="Y18" s="262" t="e">
        <f>COUNTIFS(#REF!,"=2017",#REF!,"")</f>
        <v>#REF!</v>
      </c>
      <c r="Z18" s="262" t="e">
        <f>COUNTIFS(#REF!,"=2018",#REF!,"")</f>
        <v>#REF!</v>
      </c>
      <c r="AA18" s="262" t="e">
        <f>COUNTIFS(#REF!, "&gt;=01.01.2023",#REF!,"&lt;01.01.2024")</f>
        <v>#REF!</v>
      </c>
      <c r="AB18" s="262" t="e">
        <f>COUNTIFS(#REF!, "&gt;=01.01.2024",#REF!,"&lt;01.01.2025")</f>
        <v>#REF!</v>
      </c>
      <c r="AC18" s="262" t="e">
        <f>COUNTIFS(#REF!,"=2023",#REF!,"")</f>
        <v>#REF!</v>
      </c>
      <c r="AD18" s="262" t="e">
        <f>COUNTIFS(#REF!,"=2024",#REF!,"")</f>
        <v>#REF!</v>
      </c>
      <c r="AE18" s="241">
        <f>COUNTA(#REF!)-1</f>
        <v>0</v>
      </c>
      <c r="AF18" s="267">
        <f>COUNTA(#REF!)-1</f>
        <v>0</v>
      </c>
    </row>
    <row r="19" spans="1:32" ht="15.75" customHeight="1">
      <c r="A19" s="248" t="s">
        <v>2674</v>
      </c>
      <c r="B19" s="260">
        <v>1026</v>
      </c>
      <c r="C19" s="260" t="e">
        <f t="shared" ref="C19:C27" si="6">B19+#REF!</f>
        <v>#REF!</v>
      </c>
      <c r="D19" s="261">
        <f>COUNTA(#REF!)-1</f>
        <v>0</v>
      </c>
      <c r="E19" s="262">
        <v>1026</v>
      </c>
      <c r="F19" s="262">
        <f>COUNTA(#REF!)-1</f>
        <v>0</v>
      </c>
      <c r="G19" s="262" t="e">
        <f t="shared" si="0"/>
        <v>#REF!</v>
      </c>
      <c r="H19" s="262" t="e">
        <f>COUNTIFS(#REF!,"&gt;01.01.2017",#REF!,"&lt;01.01.2024")</f>
        <v>#REF!</v>
      </c>
      <c r="I19" s="262" t="e">
        <f>COUNTIFS(#REF!,"&gt;01.01.2017",#REF!,"&gt;=01.01.2024")</f>
        <v>#REF!</v>
      </c>
      <c r="J19" s="262" t="e">
        <f>COUNTIF(#REF!, "&gt;=01.01.2024")</f>
        <v>#REF!</v>
      </c>
      <c r="K19" s="262" t="e">
        <f>COUNTIF(#REF!, "&lt;01.01.2024")</f>
        <v>#REF!</v>
      </c>
      <c r="L19" s="263" t="e">
        <f>COUNTIFS(#REF!,"&lt;2017",#REF!,"")</f>
        <v>#REF!</v>
      </c>
      <c r="M19" s="264" t="e">
        <f t="shared" si="1"/>
        <v>#REF!</v>
      </c>
      <c r="N19" s="265" t="e">
        <f t="shared" si="2"/>
        <v>#REF!</v>
      </c>
      <c r="O19" s="266" t="e">
        <f t="shared" si="3"/>
        <v>#REF!</v>
      </c>
      <c r="P19" s="298">
        <f>COUNTA(#REF!)-1</f>
        <v>0</v>
      </c>
      <c r="Q19" s="298" t="e">
        <f>COUNTIFS(#REF!,"&gt;01.01.2017",#REF!,"=1")</f>
        <v>#REF!</v>
      </c>
      <c r="R19" s="262" t="e">
        <f>COUNTIFS(#REF!,"&lt;=2010",#REF!,"")</f>
        <v>#REF!</v>
      </c>
      <c r="S19" s="262" t="e">
        <f>COUNTIFS(#REF!,"=2011",#REF!,"")</f>
        <v>#REF!</v>
      </c>
      <c r="T19" s="262" t="e">
        <f>COUNTIFS(#REF!,"=2012",#REF!,"")</f>
        <v>#REF!</v>
      </c>
      <c r="U19" s="262" t="e">
        <f>COUNTIFS(#REF!,"=2013",#REF!,"")</f>
        <v>#REF!</v>
      </c>
      <c r="V19" s="262" t="e">
        <f>COUNTIFS(#REF!,"=2014",#REF!,"")</f>
        <v>#REF!</v>
      </c>
      <c r="W19" s="262" t="e">
        <f>COUNTIFS(#REF!,"=2015",#REF!,"")</f>
        <v>#REF!</v>
      </c>
      <c r="X19" s="262" t="e">
        <f>COUNTIFS(#REF!,"=2016",#REF!,"")</f>
        <v>#REF!</v>
      </c>
      <c r="Y19" s="262" t="e">
        <f>COUNTIFS(#REF!,"=2017",#REF!,"")</f>
        <v>#REF!</v>
      </c>
      <c r="Z19" s="262" t="e">
        <f>COUNTIFS(#REF!,"=2018",#REF!,"")</f>
        <v>#REF!</v>
      </c>
      <c r="AA19" s="262" t="e">
        <f>COUNTIFS(#REF!, "&gt;=01.01.2023",#REF!,"&lt;01.01.2024")</f>
        <v>#REF!</v>
      </c>
      <c r="AB19" s="262" t="e">
        <f>COUNTIFS(#REF!, "&gt;=01.01.2024",#REF!,"&lt;01.01.2025")</f>
        <v>#REF!</v>
      </c>
      <c r="AC19" s="262" t="e">
        <f>COUNTIFS(#REF!,"=2023",#REF!,"")</f>
        <v>#REF!</v>
      </c>
      <c r="AD19" s="262" t="e">
        <f>COUNTIFS(#REF!,"=2024",#REF!,"")</f>
        <v>#REF!</v>
      </c>
      <c r="AE19" s="241">
        <f>COUNTA(#REF!)-1</f>
        <v>0</v>
      </c>
      <c r="AF19" s="267">
        <f>COUNTA(#REF!)-1</f>
        <v>0</v>
      </c>
    </row>
    <row r="20" spans="1:32" ht="15.75" customHeight="1">
      <c r="A20" s="248" t="s">
        <v>2675</v>
      </c>
      <c r="B20" s="260">
        <v>1490</v>
      </c>
      <c r="C20" s="260" t="e">
        <f t="shared" si="6"/>
        <v>#REF!</v>
      </c>
      <c r="D20" s="261">
        <f>COUNTA(#REF!)-1</f>
        <v>0</v>
      </c>
      <c r="E20" s="262">
        <v>1490</v>
      </c>
      <c r="F20" s="262">
        <f>COUNTA(#REF!)-1</f>
        <v>0</v>
      </c>
      <c r="G20" s="262" t="e">
        <f t="shared" si="0"/>
        <v>#REF!</v>
      </c>
      <c r="H20" s="262" t="e">
        <f>COUNTIFS(#REF!,"&gt;01.01.2017",#REF!,"&lt;01.01.2024")</f>
        <v>#REF!</v>
      </c>
      <c r="I20" s="262" t="e">
        <f>COUNTIFS(#REF!,"&gt;01.01.2017",#REF!,"&gt;=01.01.2024")</f>
        <v>#REF!</v>
      </c>
      <c r="J20" s="262" t="e">
        <f>COUNTIF(#REF!, "&gt;=01.01.2024")</f>
        <v>#REF!</v>
      </c>
      <c r="K20" s="262" t="e">
        <f>COUNTIF(#REF!, "&lt;01.01.2024")</f>
        <v>#REF!</v>
      </c>
      <c r="L20" s="263" t="e">
        <f>COUNTIFS(#REF!,"&lt;2017",#REF!,"")</f>
        <v>#REF!</v>
      </c>
      <c r="M20" s="264" t="e">
        <f t="shared" si="1"/>
        <v>#REF!</v>
      </c>
      <c r="N20" s="265" t="e">
        <f t="shared" si="2"/>
        <v>#REF!</v>
      </c>
      <c r="O20" s="266" t="e">
        <f t="shared" si="3"/>
        <v>#REF!</v>
      </c>
      <c r="P20" s="298">
        <f>COUNTA(#REF!)-1</f>
        <v>0</v>
      </c>
      <c r="Q20" s="298" t="e">
        <f>COUNTIFS(#REF!,"&gt;01.01.2017",#REF!,"=1")</f>
        <v>#REF!</v>
      </c>
      <c r="R20" s="262" t="e">
        <f>COUNTIFS(#REF!,"&lt;=2010",#REF!,"")</f>
        <v>#REF!</v>
      </c>
      <c r="S20" s="262" t="e">
        <f>COUNTIFS(#REF!,"=2011",#REF!,"")</f>
        <v>#REF!</v>
      </c>
      <c r="T20" s="262" t="e">
        <f>COUNTIFS(#REF!,"=2012",#REF!,"")</f>
        <v>#REF!</v>
      </c>
      <c r="U20" s="262" t="e">
        <f>COUNTIFS(#REF!,"=2013",#REF!,"")</f>
        <v>#REF!</v>
      </c>
      <c r="V20" s="262" t="e">
        <f>COUNTIFS(#REF!,"=2014",#REF!,"")</f>
        <v>#REF!</v>
      </c>
      <c r="W20" s="262" t="e">
        <f>COUNTIFS(#REF!,"=2015",#REF!,"")</f>
        <v>#REF!</v>
      </c>
      <c r="X20" s="262" t="e">
        <f>COUNTIFS(#REF!,"=2016",#REF!,"")</f>
        <v>#REF!</v>
      </c>
      <c r="Y20" s="262" t="e">
        <f>COUNTIFS(#REF!,"=2017",#REF!,"")</f>
        <v>#REF!</v>
      </c>
      <c r="Z20" s="262" t="e">
        <f>COUNTIFS(#REF!,"=2018",#REF!,"")</f>
        <v>#REF!</v>
      </c>
      <c r="AA20" s="262" t="e">
        <f>COUNTIFS(#REF!, "&gt;=01.01.2023",#REF!,"&lt;01.01.2024")</f>
        <v>#REF!</v>
      </c>
      <c r="AB20" s="262" t="e">
        <f>COUNTIFS(#REF!, "&gt;=01.01.2024",#REF!,"&lt;01.01.2025")</f>
        <v>#REF!</v>
      </c>
      <c r="AC20" s="262" t="e">
        <f>COUNTIFS(#REF!,"=2023",#REF!,"")</f>
        <v>#REF!</v>
      </c>
      <c r="AD20" s="262" t="e">
        <f>COUNTIFS(#REF!,"=2024",#REF!,"")</f>
        <v>#REF!</v>
      </c>
      <c r="AE20" s="241">
        <f>COUNTA(#REF!)-1</f>
        <v>0</v>
      </c>
      <c r="AF20" s="267">
        <f>COUNTA(#REF!)-1</f>
        <v>0</v>
      </c>
    </row>
    <row r="21" spans="1:32" ht="15.75" customHeight="1">
      <c r="A21" s="248" t="s">
        <v>2676</v>
      </c>
      <c r="B21" s="260">
        <v>1056</v>
      </c>
      <c r="C21" s="260" t="e">
        <f t="shared" si="6"/>
        <v>#REF!</v>
      </c>
      <c r="D21" s="261">
        <f>COUNTA(#REF!)-1</f>
        <v>0</v>
      </c>
      <c r="E21" s="262">
        <v>1058</v>
      </c>
      <c r="F21" s="262">
        <f>COUNTA(#REF!)-1</f>
        <v>0</v>
      </c>
      <c r="G21" s="262" t="e">
        <f t="shared" si="0"/>
        <v>#REF!</v>
      </c>
      <c r="H21" s="262" t="e">
        <f>COUNTIFS(#REF!,"&gt;01.01.2017",#REF!,"&lt;01.01.2024")</f>
        <v>#REF!</v>
      </c>
      <c r="I21" s="262" t="e">
        <f>COUNTIFS(#REF!,"&gt;01.01.2017",#REF!,"&gt;=01.01.2024")</f>
        <v>#REF!</v>
      </c>
      <c r="J21" s="262" t="e">
        <f>COUNTIF(#REF!, "&gt;=01.01.2024")</f>
        <v>#REF!</v>
      </c>
      <c r="K21" s="262" t="e">
        <f>COUNTIF(#REF!, "&lt;01.01.2024")</f>
        <v>#REF!</v>
      </c>
      <c r="L21" s="263" t="e">
        <f>COUNTIFS(#REF!,"&lt;2017",#REF!,"")</f>
        <v>#REF!</v>
      </c>
      <c r="M21" s="264" t="e">
        <f t="shared" si="1"/>
        <v>#REF!</v>
      </c>
      <c r="N21" s="265" t="e">
        <f t="shared" si="2"/>
        <v>#REF!</v>
      </c>
      <c r="O21" s="266" t="e">
        <f t="shared" si="3"/>
        <v>#REF!</v>
      </c>
      <c r="P21" s="298">
        <f>COUNTA(#REF!)-1</f>
        <v>0</v>
      </c>
      <c r="Q21" s="298" t="e">
        <f>COUNTIFS(#REF!,"&gt;01.01.2017",#REF!,"=1")</f>
        <v>#REF!</v>
      </c>
      <c r="R21" s="262" t="e">
        <f>COUNTIFS(#REF!,"&lt;=2010",#REF!,"")</f>
        <v>#REF!</v>
      </c>
      <c r="S21" s="262" t="e">
        <f>COUNTIFS(#REF!,"=2011",#REF!,"")</f>
        <v>#REF!</v>
      </c>
      <c r="T21" s="262" t="e">
        <f>COUNTIFS(#REF!,"=2012",#REF!,"")</f>
        <v>#REF!</v>
      </c>
      <c r="U21" s="262" t="e">
        <f>COUNTIFS(#REF!,"=2013",#REF!,"")</f>
        <v>#REF!</v>
      </c>
      <c r="V21" s="262" t="e">
        <f>COUNTIFS(#REF!,"=2014",#REF!,"")</f>
        <v>#REF!</v>
      </c>
      <c r="W21" s="262" t="e">
        <f>COUNTIFS(#REF!,"=2015",#REF!,"")</f>
        <v>#REF!</v>
      </c>
      <c r="X21" s="262" t="e">
        <f>COUNTIFS(#REF!,"=2016",#REF!,"")</f>
        <v>#REF!</v>
      </c>
      <c r="Y21" s="262" t="e">
        <f>COUNTIFS(#REF!,"=2017",#REF!,"")</f>
        <v>#REF!</v>
      </c>
      <c r="Z21" s="262" t="e">
        <f>COUNTIFS(#REF!,"=2018",#REF!,"")</f>
        <v>#REF!</v>
      </c>
      <c r="AA21" s="262" t="e">
        <f>COUNTIFS(#REF!, "&gt;=01.01.2023",#REF!,"&lt;01.01.2024")</f>
        <v>#REF!</v>
      </c>
      <c r="AB21" s="262" t="e">
        <f>COUNTIFS(#REF!, "&gt;=01.01.2024",#REF!,"&lt;01.01.2025")</f>
        <v>#REF!</v>
      </c>
      <c r="AC21" s="262" t="e">
        <f>COUNTIFS(#REF!,"=2023",#REF!,"")</f>
        <v>#REF!</v>
      </c>
      <c r="AD21" s="262" t="e">
        <f>COUNTIFS(#REF!,"=2024",#REF!,"")</f>
        <v>#REF!</v>
      </c>
      <c r="AE21" s="241">
        <f>COUNTA(#REF!)-1</f>
        <v>0</v>
      </c>
      <c r="AF21" s="267">
        <f>COUNTA(#REF!)-1</f>
        <v>0</v>
      </c>
    </row>
    <row r="22" spans="1:32" ht="15.75" customHeight="1">
      <c r="A22" s="247" t="s">
        <v>2677</v>
      </c>
      <c r="B22" s="260">
        <v>1751</v>
      </c>
      <c r="C22" s="260" t="e">
        <f t="shared" si="6"/>
        <v>#REF!</v>
      </c>
      <c r="D22" s="261">
        <f>COUNTA(#REF!)-1</f>
        <v>0</v>
      </c>
      <c r="E22" s="262">
        <v>1751</v>
      </c>
      <c r="F22" s="262">
        <f>COUNTA(#REF!)-1</f>
        <v>0</v>
      </c>
      <c r="G22" s="262" t="e">
        <f t="shared" si="0"/>
        <v>#REF!</v>
      </c>
      <c r="H22" s="262" t="e">
        <f>COUNTIFS(#REF!,"&gt;01.01.2017",#REF!,"&lt;01.01.2024")</f>
        <v>#REF!</v>
      </c>
      <c r="I22" s="262" t="e">
        <f>COUNTIFS(#REF!,"&gt;01.01.2017",#REF!,"&gt;=01.01.2024")</f>
        <v>#REF!</v>
      </c>
      <c r="J22" s="262" t="e">
        <f>COUNTIF(#REF!, "&gt;=01.01.2024")</f>
        <v>#REF!</v>
      </c>
      <c r="K22" s="262" t="e">
        <f>COUNTIF(#REF!, "&lt;01.01.2024")</f>
        <v>#REF!</v>
      </c>
      <c r="L22" s="263" t="e">
        <f>COUNTIFS(#REF!,"&lt;2017",#REF!,"")</f>
        <v>#REF!</v>
      </c>
      <c r="M22" s="264" t="e">
        <f t="shared" si="1"/>
        <v>#REF!</v>
      </c>
      <c r="N22" s="265" t="e">
        <f t="shared" si="2"/>
        <v>#REF!</v>
      </c>
      <c r="O22" s="266" t="e">
        <f t="shared" si="3"/>
        <v>#REF!</v>
      </c>
      <c r="P22" s="298">
        <f>COUNTA(#REF!)-1</f>
        <v>0</v>
      </c>
      <c r="Q22" s="298" t="e">
        <f>COUNTIFS(#REF!,"&gt;01.01.2017",#REF!,"=1")</f>
        <v>#REF!</v>
      </c>
      <c r="R22" s="262" t="e">
        <f>COUNTIFS(#REF!,"&lt;=2010",#REF!,"")</f>
        <v>#REF!</v>
      </c>
      <c r="S22" s="262" t="e">
        <f>COUNTIFS(#REF!,"=2011",#REF!,"")</f>
        <v>#REF!</v>
      </c>
      <c r="T22" s="262" t="e">
        <f>COUNTIFS(#REF!,"=2012",#REF!,"")</f>
        <v>#REF!</v>
      </c>
      <c r="U22" s="262" t="e">
        <f>COUNTIFS(#REF!,"=2013",#REF!,"")</f>
        <v>#REF!</v>
      </c>
      <c r="V22" s="262" t="e">
        <f>COUNTIFS(#REF!,"=2014",#REF!,"")</f>
        <v>#REF!</v>
      </c>
      <c r="W22" s="262" t="e">
        <f>COUNTIFS(#REF!,"=2015",#REF!,"")</f>
        <v>#REF!</v>
      </c>
      <c r="X22" s="262" t="e">
        <f>COUNTIFS(#REF!,"=2016",#REF!,"")</f>
        <v>#REF!</v>
      </c>
      <c r="Y22" s="262" t="e">
        <f>COUNTIFS(#REF!,"=2017",#REF!,"")</f>
        <v>#REF!</v>
      </c>
      <c r="Z22" s="262" t="e">
        <f>COUNTIFS(#REF!,"=2018",#REF!,"")</f>
        <v>#REF!</v>
      </c>
      <c r="AA22" s="262" t="e">
        <f>COUNTIFS(#REF!, "&gt;=01.01.2023",#REF!,"&lt;01.01.2024")</f>
        <v>#REF!</v>
      </c>
      <c r="AB22" s="262" t="e">
        <f>COUNTIFS(#REF!, "&gt;=01.01.2024",#REF!,"&lt;01.01.2025")</f>
        <v>#REF!</v>
      </c>
      <c r="AC22" s="262" t="e">
        <f>COUNTIFS(#REF!,"=2023",#REF!,"")</f>
        <v>#REF!</v>
      </c>
      <c r="AD22" s="262" t="e">
        <f>COUNTIFS(#REF!,"=2024",#REF!,"")</f>
        <v>#REF!</v>
      </c>
      <c r="AE22" s="241">
        <f>COUNTA(#REF!)-1</f>
        <v>0</v>
      </c>
      <c r="AF22" s="267">
        <f>COUNTA(#REF!)-1</f>
        <v>0</v>
      </c>
    </row>
    <row r="23" spans="1:32" ht="15.75" customHeight="1">
      <c r="A23" s="249" t="s">
        <v>2678</v>
      </c>
      <c r="B23" s="268">
        <v>698</v>
      </c>
      <c r="C23" s="268" t="e">
        <f t="shared" si="6"/>
        <v>#REF!</v>
      </c>
      <c r="D23" s="269">
        <f>COUNTA(#REF!)-1</f>
        <v>0</v>
      </c>
      <c r="E23" s="270">
        <v>698</v>
      </c>
      <c r="F23" s="270">
        <f>COUNTA(#REF!)-1</f>
        <v>0</v>
      </c>
      <c r="G23" s="270" t="e">
        <f t="shared" si="0"/>
        <v>#REF!</v>
      </c>
      <c r="H23" s="270" t="e">
        <f>COUNTIFS(#REF!,"&gt;01.01.2017",#REF!,"&lt;01.01.2024")</f>
        <v>#REF!</v>
      </c>
      <c r="I23" s="276">
        <v>0</v>
      </c>
      <c r="J23" s="270" t="e">
        <f>COUNTIF(#REF!, "&gt;=01.01.2024")</f>
        <v>#REF!</v>
      </c>
      <c r="K23" s="270" t="e">
        <f>COUNTIF(#REF!, "&lt;01.01.2024")</f>
        <v>#REF!</v>
      </c>
      <c r="L23" s="271" t="e">
        <f>COUNTIFS(#REF!,"&lt;2017",#REF!,"")</f>
        <v>#REF!</v>
      </c>
      <c r="M23" s="272" t="e">
        <f t="shared" si="1"/>
        <v>#REF!</v>
      </c>
      <c r="N23" s="273" t="e">
        <f t="shared" si="2"/>
        <v>#REF!</v>
      </c>
      <c r="O23" s="274" t="e">
        <f t="shared" si="3"/>
        <v>#REF!</v>
      </c>
      <c r="P23" s="299">
        <f>COUNTA(#REF!)-1</f>
        <v>0</v>
      </c>
      <c r="Q23" s="299" t="e">
        <f>COUNTIFS(#REF!,"&gt;01.01.2017",#REF!,"=1")</f>
        <v>#REF!</v>
      </c>
      <c r="R23" s="270" t="e">
        <f>COUNTIFS(#REF!,"&lt;=2010",#REF!,"")</f>
        <v>#REF!</v>
      </c>
      <c r="S23" s="270" t="e">
        <f>COUNTIFS(#REF!,"=2011",#REF!,"")</f>
        <v>#REF!</v>
      </c>
      <c r="T23" s="270" t="e">
        <f>COUNTIFS(#REF!,"=2012",#REF!,"")</f>
        <v>#REF!</v>
      </c>
      <c r="U23" s="270" t="e">
        <f>COUNTIFS(#REF!,"=2013",#REF!,"")</f>
        <v>#REF!</v>
      </c>
      <c r="V23" s="270" t="e">
        <f>COUNTIFS(#REF!,"=2014",#REF!,"")</f>
        <v>#REF!</v>
      </c>
      <c r="W23" s="270" t="e">
        <f>COUNTIFS(#REF!,"=2015",#REF!,"")</f>
        <v>#REF!</v>
      </c>
      <c r="X23" s="270" t="e">
        <f>COUNTIFS(#REF!,"=2016",#REF!,"")</f>
        <v>#REF!</v>
      </c>
      <c r="Y23" s="270" t="e">
        <f>COUNTIFS(#REF!,"=2017",#REF!,"")</f>
        <v>#REF!</v>
      </c>
      <c r="Z23" s="270" t="e">
        <f>COUNTIFS(#REF!,"=2018",#REF!,"")</f>
        <v>#REF!</v>
      </c>
      <c r="AA23" s="262" t="e">
        <f>COUNTIFS(#REF!, "&gt;=01.01.2023",#REF!,"&lt;01.01.2024")</f>
        <v>#REF!</v>
      </c>
      <c r="AB23" s="262" t="e">
        <f>COUNTIFS(#REF!, "&gt;=01.01.2024",#REF!,"&lt;01.01.2025")</f>
        <v>#REF!</v>
      </c>
      <c r="AC23" s="270" t="e">
        <f>COUNTIFS(#REF!,"=2023",#REF!,"")</f>
        <v>#REF!</v>
      </c>
      <c r="AD23" s="270" t="e">
        <f>COUNTIFS(#REF!,"=2024",#REF!,"")</f>
        <v>#REF!</v>
      </c>
      <c r="AE23" s="241">
        <f>COUNTA(#REF!)-1</f>
        <v>0</v>
      </c>
      <c r="AF23" s="275">
        <f>COUNTA(#REF!)-1</f>
        <v>0</v>
      </c>
    </row>
    <row r="24" spans="1:32" ht="15.75" customHeight="1">
      <c r="A24" s="247" t="s">
        <v>2679</v>
      </c>
      <c r="B24" s="260">
        <v>1451</v>
      </c>
      <c r="C24" s="260" t="e">
        <f t="shared" si="6"/>
        <v>#REF!</v>
      </c>
      <c r="D24" s="261">
        <f>COUNTA(#REF!)-1</f>
        <v>0</v>
      </c>
      <c r="E24" s="262">
        <v>1451</v>
      </c>
      <c r="F24" s="262">
        <f>COUNTA(#REF!)-1</f>
        <v>0</v>
      </c>
      <c r="G24" s="262" t="e">
        <f t="shared" si="0"/>
        <v>#REF!</v>
      </c>
      <c r="H24" s="262" t="e">
        <f>COUNTIFS(#REF!,"&gt;01.01.2017",#REF!,"&lt;01.01.2024")</f>
        <v>#REF!</v>
      </c>
      <c r="I24" s="262" t="e">
        <f>COUNTIFS(#REF!,"&gt;01.01.2017",#REF!,"&gt;=01.01.2024")</f>
        <v>#REF!</v>
      </c>
      <c r="J24" s="262" t="e">
        <f>COUNTIF(#REF!, "&gt;=01.01.2024")</f>
        <v>#REF!</v>
      </c>
      <c r="K24" s="262" t="e">
        <f>COUNTIF(#REF!, "&lt;01.01.2024")</f>
        <v>#REF!</v>
      </c>
      <c r="L24" s="263" t="e">
        <f>COUNTIFS(#REF!,"&lt;2017",#REF!,"")</f>
        <v>#REF!</v>
      </c>
      <c r="M24" s="264" t="e">
        <f t="shared" si="1"/>
        <v>#REF!</v>
      </c>
      <c r="N24" s="265" t="e">
        <f t="shared" si="2"/>
        <v>#REF!</v>
      </c>
      <c r="O24" s="266" t="e">
        <f t="shared" si="3"/>
        <v>#REF!</v>
      </c>
      <c r="P24" s="298">
        <f>COUNTA(#REF!)-1</f>
        <v>0</v>
      </c>
      <c r="Q24" s="298" t="e">
        <f>COUNTIFS(#REF!,"&gt;01.01.2017",#REF!,"=1")</f>
        <v>#REF!</v>
      </c>
      <c r="R24" s="262" t="e">
        <f>COUNTIFS(#REF!,"&lt;=2010",#REF!,"")</f>
        <v>#REF!</v>
      </c>
      <c r="S24" s="262" t="e">
        <f>COUNTIFS(#REF!,"=2011",#REF!,"")</f>
        <v>#REF!</v>
      </c>
      <c r="T24" s="262" t="e">
        <f>COUNTIFS(#REF!,"=2012",#REF!,"")</f>
        <v>#REF!</v>
      </c>
      <c r="U24" s="262" t="e">
        <f>COUNTIFS(#REF!,"=2013",#REF!,"")</f>
        <v>#REF!</v>
      </c>
      <c r="V24" s="262" t="e">
        <f>COUNTIFS(#REF!,"=2014",#REF!,"")</f>
        <v>#REF!</v>
      </c>
      <c r="W24" s="262" t="e">
        <f>COUNTIFS(#REF!,"=2015",#REF!,"")</f>
        <v>#REF!</v>
      </c>
      <c r="X24" s="262" t="e">
        <f>COUNTIFS(#REF!,"=2016",#REF!,"")</f>
        <v>#REF!</v>
      </c>
      <c r="Y24" s="262" t="e">
        <f>COUNTIFS(#REF!,"=2017",#REF!,"")</f>
        <v>#REF!</v>
      </c>
      <c r="Z24" s="262" t="e">
        <f>COUNTIFS(#REF!,"=2018",#REF!,"")</f>
        <v>#REF!</v>
      </c>
      <c r="AA24" s="262" t="e">
        <f>COUNTIFS(#REF!, "&gt;=01.01.2023",#REF!,"&lt;01.01.2024")</f>
        <v>#REF!</v>
      </c>
      <c r="AB24" s="262" t="e">
        <f>COUNTIFS(#REF!, "&gt;=01.01.2024",#REF!,"&lt;01.01.2025")</f>
        <v>#REF!</v>
      </c>
      <c r="AC24" s="262" t="e">
        <f>COUNTIFS(#REF!,"=2023",#REF!,"")</f>
        <v>#REF!</v>
      </c>
      <c r="AD24" s="262" t="e">
        <f>COUNTIFS(#REF!,"=2024",#REF!,"")</f>
        <v>#REF!</v>
      </c>
      <c r="AE24" s="241">
        <f>COUNTA(#REF!)-1</f>
        <v>0</v>
      </c>
      <c r="AF24" s="267">
        <f>COUNTA(#REF!)-1</f>
        <v>0</v>
      </c>
    </row>
    <row r="25" spans="1:32" ht="15.75" customHeight="1">
      <c r="A25" s="247" t="s">
        <v>2680</v>
      </c>
      <c r="B25" s="260">
        <v>855</v>
      </c>
      <c r="C25" s="260" t="e">
        <f t="shared" si="6"/>
        <v>#REF!</v>
      </c>
      <c r="D25" s="261">
        <f>COUNTA(#REF!)-1</f>
        <v>0</v>
      </c>
      <c r="E25" s="262">
        <v>855</v>
      </c>
      <c r="F25" s="262">
        <f>COUNTA(#REF!)-1</f>
        <v>0</v>
      </c>
      <c r="G25" s="262" t="e">
        <f t="shared" si="0"/>
        <v>#REF!</v>
      </c>
      <c r="H25" s="262" t="e">
        <f>COUNTIFS(#REF!,"&gt;01.01.2017",#REF!,"&lt;01.01.2024")</f>
        <v>#REF!</v>
      </c>
      <c r="I25" s="262" t="e">
        <f>COUNTIFS(#REF!,"&gt;01.01.2017",#REF!,"&gt;=01.01.2024")</f>
        <v>#REF!</v>
      </c>
      <c r="J25" s="262" t="e">
        <f>COUNTIF(#REF!, "&gt;=01.01.2024")</f>
        <v>#REF!</v>
      </c>
      <c r="K25" s="262" t="e">
        <f>COUNTIF(#REF!, "&lt;01.01.2024")</f>
        <v>#REF!</v>
      </c>
      <c r="L25" s="263" t="e">
        <f>COUNTIFS(#REF!,"&lt;2017",#REF!,"")</f>
        <v>#REF!</v>
      </c>
      <c r="M25" s="264" t="e">
        <f t="shared" si="1"/>
        <v>#REF!</v>
      </c>
      <c r="N25" s="265" t="e">
        <f t="shared" si="2"/>
        <v>#REF!</v>
      </c>
      <c r="O25" s="266" t="e">
        <f t="shared" si="3"/>
        <v>#REF!</v>
      </c>
      <c r="P25" s="298">
        <f>COUNTA(#REF!)-1</f>
        <v>0</v>
      </c>
      <c r="Q25" s="298" t="e">
        <f>COUNTIFS(#REF!,"&gt;01.01.2017",#REF!,"=1")</f>
        <v>#REF!</v>
      </c>
      <c r="R25" s="262" t="e">
        <f>COUNTIFS(#REF!,"&lt;=2010",#REF!,"")</f>
        <v>#REF!</v>
      </c>
      <c r="S25" s="262" t="e">
        <f>COUNTIFS(#REF!,"=2011",#REF!,"")</f>
        <v>#REF!</v>
      </c>
      <c r="T25" s="262" t="e">
        <f>COUNTIFS(#REF!,"=2012",#REF!,"")</f>
        <v>#REF!</v>
      </c>
      <c r="U25" s="262" t="e">
        <f>COUNTIFS(#REF!,"=2013",#REF!,"")</f>
        <v>#REF!</v>
      </c>
      <c r="V25" s="262" t="e">
        <f>COUNTIFS(#REF!,"=2014",#REF!,"")</f>
        <v>#REF!</v>
      </c>
      <c r="W25" s="262" t="e">
        <f>COUNTIFS(#REF!,"=2015",#REF!,"")</f>
        <v>#REF!</v>
      </c>
      <c r="X25" s="262" t="e">
        <f>COUNTIFS(#REF!,"=2016",#REF!,"")</f>
        <v>#REF!</v>
      </c>
      <c r="Y25" s="262" t="e">
        <f>COUNTIFS(#REF!,"=2017",#REF!,"")</f>
        <v>#REF!</v>
      </c>
      <c r="Z25" s="262" t="e">
        <f>COUNTIFS(#REF!,"=2018",#REF!,"")</f>
        <v>#REF!</v>
      </c>
      <c r="AA25" s="262" t="e">
        <f>COUNTIFS(#REF!, "&gt;=01.01.2023",#REF!,"&lt;01.01.2024")</f>
        <v>#REF!</v>
      </c>
      <c r="AB25" s="262" t="e">
        <f>COUNTIFS(#REF!, "&gt;=01.01.2024",#REF!,"&lt;01.01.2025")</f>
        <v>#REF!</v>
      </c>
      <c r="AC25" s="262" t="e">
        <f>COUNTIFS(#REF!,"=2023",#REF!,"")</f>
        <v>#REF!</v>
      </c>
      <c r="AD25" s="262" t="e">
        <f>COUNTIFS(#REF!,"=2024",#REF!,"")</f>
        <v>#REF!</v>
      </c>
      <c r="AE25" s="241">
        <f>COUNTA(#REF!)-1</f>
        <v>0</v>
      </c>
      <c r="AF25" s="267">
        <f>COUNTA(#REF!)-1</f>
        <v>0</v>
      </c>
    </row>
    <row r="26" spans="1:32" ht="15.75" customHeight="1">
      <c r="A26" s="247" t="s">
        <v>2681</v>
      </c>
      <c r="B26" s="260">
        <v>417</v>
      </c>
      <c r="C26" s="260" t="e">
        <f t="shared" si="6"/>
        <v>#REF!</v>
      </c>
      <c r="D26" s="261">
        <f>COUNTA(#REF!)-1</f>
        <v>0</v>
      </c>
      <c r="E26" s="262">
        <v>417</v>
      </c>
      <c r="F26" s="262">
        <f>COUNTA(#REF!)-1</f>
        <v>0</v>
      </c>
      <c r="G26" s="262" t="e">
        <f t="shared" si="0"/>
        <v>#REF!</v>
      </c>
      <c r="H26" s="262" t="e">
        <f>COUNTIFS(#REF!,"&gt;01.01.2017",#REF!,"&lt;01.01.2024")</f>
        <v>#REF!</v>
      </c>
      <c r="I26" s="262" t="e">
        <f>COUNTIFS(#REF!,"&gt;01.01.2017",#REF!,"&gt;=01.01.2024")</f>
        <v>#REF!</v>
      </c>
      <c r="J26" s="262" t="e">
        <f>COUNTIF(#REF!, "&gt;=01.01.2024")</f>
        <v>#REF!</v>
      </c>
      <c r="K26" s="262" t="e">
        <f>COUNTIF(#REF!, "&lt;01.01.2024")</f>
        <v>#REF!</v>
      </c>
      <c r="L26" s="263" t="e">
        <f>COUNTIFS(#REF!,"&lt;2017",#REF!,"")</f>
        <v>#REF!</v>
      </c>
      <c r="M26" s="264" t="e">
        <f t="shared" si="1"/>
        <v>#REF!</v>
      </c>
      <c r="N26" s="265" t="e">
        <f t="shared" si="2"/>
        <v>#REF!</v>
      </c>
      <c r="O26" s="266" t="e">
        <f t="shared" si="3"/>
        <v>#REF!</v>
      </c>
      <c r="P26" s="298">
        <f>COUNTA(#REF!)-1</f>
        <v>0</v>
      </c>
      <c r="Q26" s="298" t="e">
        <f>COUNTIFS(#REF!,"&gt;01.01.2017",#REF!,"=1")</f>
        <v>#REF!</v>
      </c>
      <c r="R26" s="262" t="e">
        <f>COUNTIFS(#REF!,"&lt;=2010",#REF!,"")</f>
        <v>#REF!</v>
      </c>
      <c r="S26" s="262" t="e">
        <f>COUNTIFS(#REF!,"=2011",#REF!,"")</f>
        <v>#REF!</v>
      </c>
      <c r="T26" s="262" t="e">
        <f>COUNTIFS(#REF!,"=2012",#REF!,"")</f>
        <v>#REF!</v>
      </c>
      <c r="U26" s="262" t="e">
        <f>COUNTIFS(#REF!,"=2013",#REF!,"")</f>
        <v>#REF!</v>
      </c>
      <c r="V26" s="262" t="e">
        <f>COUNTIFS(#REF!,"=2014",#REF!,"")</f>
        <v>#REF!</v>
      </c>
      <c r="W26" s="262" t="e">
        <f>COUNTIFS(#REF!,"=2015",#REF!,"")</f>
        <v>#REF!</v>
      </c>
      <c r="X26" s="262" t="e">
        <f>COUNTIFS(#REF!,"=2016",#REF!,"")</f>
        <v>#REF!</v>
      </c>
      <c r="Y26" s="262" t="e">
        <f>COUNTIFS(#REF!,"=2017",#REF!,"")</f>
        <v>#REF!</v>
      </c>
      <c r="Z26" s="262" t="e">
        <f>COUNTIFS(#REF!,"=2018",#REF!,"")</f>
        <v>#REF!</v>
      </c>
      <c r="AA26" s="262" t="e">
        <f>COUNTIFS(#REF!, "&gt;=01.01.2023",#REF!,"&lt;01.01.2024")</f>
        <v>#REF!</v>
      </c>
      <c r="AB26" s="262" t="e">
        <f>COUNTIFS(#REF!, "&gt;=01.01.2024",#REF!,"&lt;01.01.2025")</f>
        <v>#REF!</v>
      </c>
      <c r="AC26" s="262" t="e">
        <f>COUNTIFS(#REF!,"=2023",#REF!,"")</f>
        <v>#REF!</v>
      </c>
      <c r="AD26" s="262" t="e">
        <f>COUNTIFS(#REF!,"=2024",#REF!,"")</f>
        <v>#REF!</v>
      </c>
      <c r="AE26" s="241">
        <f>COUNTA(#REF!)-1</f>
        <v>0</v>
      </c>
      <c r="AF26" s="267">
        <f>COUNTA(#REF!)-1</f>
        <v>0</v>
      </c>
    </row>
    <row r="27" spans="1:32" ht="15.75" customHeight="1">
      <c r="A27" s="248" t="s">
        <v>2682</v>
      </c>
      <c r="B27" s="260">
        <v>1509</v>
      </c>
      <c r="C27" s="260" t="e">
        <f t="shared" si="6"/>
        <v>#REF!</v>
      </c>
      <c r="D27" s="261">
        <f>COUNTA(#REF!)-1</f>
        <v>0</v>
      </c>
      <c r="E27" s="262">
        <v>1509</v>
      </c>
      <c r="F27" s="262">
        <f>COUNTA(#REF!)-1</f>
        <v>0</v>
      </c>
      <c r="G27" s="262" t="e">
        <f t="shared" si="0"/>
        <v>#REF!</v>
      </c>
      <c r="H27" s="262" t="e">
        <f>COUNTIFS(#REF!,"&gt;01.01.2017",#REF!,"&lt;01.01.2024")</f>
        <v>#REF!</v>
      </c>
      <c r="I27" s="262" t="e">
        <f>COUNTIFS(#REF!,"&gt;01.01.2017",#REF!,"&gt;=01.01.2024")</f>
        <v>#REF!</v>
      </c>
      <c r="J27" s="262" t="e">
        <f>COUNTIF(#REF!, "&gt;=01.01.2024")</f>
        <v>#REF!</v>
      </c>
      <c r="K27" s="262" t="e">
        <f>COUNTIF(#REF!, "&lt;01.01.2024")</f>
        <v>#REF!</v>
      </c>
      <c r="L27" s="263" t="e">
        <f>COUNTIFS(#REF!,"&lt;2017",#REF!,"")</f>
        <v>#REF!</v>
      </c>
      <c r="M27" s="264" t="e">
        <f t="shared" si="1"/>
        <v>#REF!</v>
      </c>
      <c r="N27" s="265" t="e">
        <f t="shared" si="2"/>
        <v>#REF!</v>
      </c>
      <c r="O27" s="266" t="e">
        <f t="shared" si="3"/>
        <v>#REF!</v>
      </c>
      <c r="P27" s="298">
        <f>COUNTA(#REF!)-1</f>
        <v>0</v>
      </c>
      <c r="Q27" s="298" t="e">
        <f>COUNTIFS(#REF!,"&gt;01.01.2017",#REF!,"=1")</f>
        <v>#REF!</v>
      </c>
      <c r="R27" s="262" t="e">
        <f>COUNTIFS(#REF!,"&lt;=2010",#REF!,"")</f>
        <v>#REF!</v>
      </c>
      <c r="S27" s="262" t="e">
        <f>COUNTIFS(#REF!,"=2011",#REF!,"")</f>
        <v>#REF!</v>
      </c>
      <c r="T27" s="262" t="e">
        <f>COUNTIFS(#REF!,"=2012",#REF!,"")</f>
        <v>#REF!</v>
      </c>
      <c r="U27" s="262" t="e">
        <f>COUNTIFS(#REF!,"=2013",#REF!,"")</f>
        <v>#REF!</v>
      </c>
      <c r="V27" s="262" t="e">
        <f>COUNTIFS(#REF!,"=2014",#REF!,"")</f>
        <v>#REF!</v>
      </c>
      <c r="W27" s="262" t="e">
        <f>COUNTIFS(#REF!,"=2015",#REF!,"")</f>
        <v>#REF!</v>
      </c>
      <c r="X27" s="262" t="e">
        <f>COUNTIFS(#REF!,"=2016",#REF!,"")</f>
        <v>#REF!</v>
      </c>
      <c r="Y27" s="262" t="e">
        <f>COUNTIFS(#REF!,"=2017",#REF!,"")</f>
        <v>#REF!</v>
      </c>
      <c r="Z27" s="262" t="e">
        <f>COUNTIFS(#REF!,"=2018",#REF!,"")</f>
        <v>#REF!</v>
      </c>
      <c r="AA27" s="262" t="e">
        <f>COUNTIFS(#REF!, "&gt;=01.01.2023",#REF!,"&lt;01.01.2024")</f>
        <v>#REF!</v>
      </c>
      <c r="AB27" s="262" t="e">
        <f>COUNTIFS(#REF!, "&gt;=01.01.2024",#REF!,"&lt;01.01.2025")</f>
        <v>#REF!</v>
      </c>
      <c r="AC27" s="262" t="e">
        <f>COUNTIFS(#REF!,"=2023",#REF!,"")</f>
        <v>#REF!</v>
      </c>
      <c r="AD27" s="262" t="e">
        <f>COUNTIFS(#REF!,"=2024",#REF!,"")</f>
        <v>#REF!</v>
      </c>
      <c r="AE27" s="241">
        <f>COUNTA(#REF!)-1</f>
        <v>0</v>
      </c>
      <c r="AF27" s="267">
        <f>COUNTA(#REF!)-1</f>
        <v>0</v>
      </c>
    </row>
    <row r="28" spans="1:32" ht="15.75" customHeight="1">
      <c r="A28" s="277" t="s">
        <v>2683</v>
      </c>
      <c r="B28" s="278">
        <f>SUM(B4:B27)</f>
        <v>28667</v>
      </c>
      <c r="C28" s="278" t="e">
        <f t="shared" ref="C28:D28" si="7">SUM(C3:C27)</f>
        <v>#REF!</v>
      </c>
      <c r="D28" s="278">
        <f t="shared" si="7"/>
        <v>1128</v>
      </c>
      <c r="E28" s="279">
        <f t="shared" ref="E28:L28" si="8">SUM(E4:E27)</f>
        <v>28660</v>
      </c>
      <c r="F28" s="279">
        <f t="shared" si="8"/>
        <v>0</v>
      </c>
      <c r="G28" s="279" t="e">
        <f t="shared" si="8"/>
        <v>#REF!</v>
      </c>
      <c r="H28" s="279" t="e">
        <f t="shared" si="8"/>
        <v>#REF!</v>
      </c>
      <c r="I28" s="279" t="e">
        <f t="shared" si="8"/>
        <v>#REF!</v>
      </c>
      <c r="J28" s="279" t="e">
        <f t="shared" si="8"/>
        <v>#REF!</v>
      </c>
      <c r="K28" s="279" t="e">
        <f t="shared" si="8"/>
        <v>#REF!</v>
      </c>
      <c r="L28" s="279" t="e">
        <f t="shared" si="8"/>
        <v>#REF!</v>
      </c>
      <c r="M28" s="280" t="e">
        <f t="shared" si="1"/>
        <v>#REF!</v>
      </c>
      <c r="N28" s="279" t="e">
        <f>SUM(N4:N27)</f>
        <v>#REF!</v>
      </c>
      <c r="O28" s="280" t="e">
        <f t="shared" si="3"/>
        <v>#REF!</v>
      </c>
      <c r="P28" s="279">
        <f t="shared" ref="P28:AF28" si="9">SUM(P4:P27)</f>
        <v>0</v>
      </c>
      <c r="Q28" s="279" t="e">
        <f t="shared" si="9"/>
        <v>#REF!</v>
      </c>
      <c r="R28" s="279" t="e">
        <f t="shared" si="9"/>
        <v>#REF!</v>
      </c>
      <c r="S28" s="279" t="e">
        <f t="shared" si="9"/>
        <v>#REF!</v>
      </c>
      <c r="T28" s="279" t="e">
        <f t="shared" si="9"/>
        <v>#REF!</v>
      </c>
      <c r="U28" s="279" t="e">
        <f t="shared" si="9"/>
        <v>#REF!</v>
      </c>
      <c r="V28" s="279" t="e">
        <f t="shared" si="9"/>
        <v>#REF!</v>
      </c>
      <c r="W28" s="279" t="e">
        <f t="shared" si="9"/>
        <v>#REF!</v>
      </c>
      <c r="X28" s="279" t="e">
        <f t="shared" si="9"/>
        <v>#REF!</v>
      </c>
      <c r="Y28" s="279" t="e">
        <f t="shared" si="9"/>
        <v>#REF!</v>
      </c>
      <c r="Z28" s="279" t="e">
        <f t="shared" si="9"/>
        <v>#REF!</v>
      </c>
      <c r="AA28" s="279" t="e">
        <f t="shared" si="9"/>
        <v>#REF!</v>
      </c>
      <c r="AB28" s="279" t="e">
        <f t="shared" si="9"/>
        <v>#REF!</v>
      </c>
      <c r="AC28" s="279" t="e">
        <f t="shared" si="9"/>
        <v>#REF!</v>
      </c>
      <c r="AD28" s="279" t="e">
        <f t="shared" si="9"/>
        <v>#REF!</v>
      </c>
      <c r="AE28" s="279">
        <f t="shared" si="9"/>
        <v>0</v>
      </c>
      <c r="AF28" s="281">
        <f t="shared" si="9"/>
        <v>422</v>
      </c>
    </row>
    <row r="29" spans="1:32" ht="15.75" customHeight="1">
      <c r="A29" s="282"/>
      <c r="B29" s="283"/>
      <c r="C29" s="283"/>
      <c r="D29" s="283"/>
      <c r="E29" s="284"/>
      <c r="F29" s="284"/>
      <c r="G29" s="284"/>
      <c r="H29" s="284"/>
      <c r="I29" s="284"/>
      <c r="J29" s="284"/>
      <c r="K29" s="284"/>
      <c r="L29" s="284"/>
      <c r="M29" s="285"/>
      <c r="N29" s="284"/>
      <c r="O29" s="285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6"/>
    </row>
    <row r="30" spans="1:32" ht="15.75" customHeight="1">
      <c r="A30" s="282"/>
      <c r="B30" s="283"/>
      <c r="C30" s="283"/>
      <c r="D30" s="283"/>
      <c r="E30" s="284"/>
      <c r="F30" s="284"/>
      <c r="G30" s="284"/>
      <c r="H30" s="284"/>
      <c r="I30" s="284"/>
      <c r="J30" s="284"/>
      <c r="K30" s="284"/>
      <c r="L30" s="284"/>
      <c r="M30" s="285"/>
      <c r="N30" s="284"/>
      <c r="O30" s="285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6"/>
    </row>
    <row r="31" spans="1:32" ht="15.75" customHeight="1">
      <c r="A31" s="287">
        <v>45271</v>
      </c>
      <c r="B31" s="283"/>
      <c r="C31" s="283"/>
      <c r="D31" s="283"/>
      <c r="E31" s="284">
        <v>28660</v>
      </c>
      <c r="F31" s="284">
        <v>3458</v>
      </c>
      <c r="G31" s="284">
        <v>11899</v>
      </c>
      <c r="H31" s="284">
        <v>9217</v>
      </c>
      <c r="I31" s="284">
        <v>2682</v>
      </c>
      <c r="J31" s="284">
        <v>3011</v>
      </c>
      <c r="K31" s="284">
        <v>28655</v>
      </c>
      <c r="L31" s="284">
        <v>15806</v>
      </c>
      <c r="M31" s="285">
        <v>0.55150034891835309</v>
      </c>
      <c r="N31" s="284">
        <v>12854</v>
      </c>
      <c r="O31" s="285">
        <v>0.44849965108164691</v>
      </c>
      <c r="P31" s="284">
        <v>3384</v>
      </c>
      <c r="Q31" s="284">
        <v>3022</v>
      </c>
      <c r="R31" s="284">
        <v>1291</v>
      </c>
      <c r="S31" s="284">
        <v>2816</v>
      </c>
      <c r="T31" s="284">
        <v>5772</v>
      </c>
      <c r="U31" s="284">
        <v>2758</v>
      </c>
      <c r="V31" s="284">
        <v>1136</v>
      </c>
      <c r="W31" s="284">
        <v>1095</v>
      </c>
      <c r="X31" s="284">
        <v>938</v>
      </c>
      <c r="Y31" s="284">
        <v>908</v>
      </c>
      <c r="Z31" s="284">
        <v>1558</v>
      </c>
      <c r="AA31" s="284">
        <v>3716</v>
      </c>
      <c r="AB31" s="284"/>
      <c r="AC31" s="284"/>
      <c r="AD31" s="284"/>
      <c r="AE31" s="284">
        <v>1048</v>
      </c>
      <c r="AF31" s="286"/>
    </row>
    <row r="32" spans="1:32" ht="15.75" customHeight="1">
      <c r="A32" s="287">
        <v>45272</v>
      </c>
      <c r="B32" s="283"/>
      <c r="C32" s="283"/>
      <c r="D32" s="283"/>
      <c r="E32" s="284">
        <v>28660</v>
      </c>
      <c r="F32" s="284">
        <v>3458</v>
      </c>
      <c r="G32" s="284">
        <v>11916</v>
      </c>
      <c r="H32" s="284">
        <v>9218</v>
      </c>
      <c r="I32" s="284">
        <v>2698</v>
      </c>
      <c r="J32" s="284">
        <v>3025</v>
      </c>
      <c r="K32" s="284">
        <v>28655</v>
      </c>
      <c r="L32" s="284">
        <v>15818</v>
      </c>
      <c r="M32" s="285">
        <v>0.5519190509420796</v>
      </c>
      <c r="N32" s="284">
        <v>12842</v>
      </c>
      <c r="O32" s="285">
        <v>0.44808094905792045</v>
      </c>
      <c r="P32" s="284">
        <v>3386</v>
      </c>
      <c r="Q32" s="284">
        <v>3038</v>
      </c>
      <c r="R32" s="284">
        <v>1293</v>
      </c>
      <c r="S32" s="284">
        <v>2814</v>
      </c>
      <c r="T32" s="284">
        <v>5786</v>
      </c>
      <c r="U32" s="284">
        <v>2758</v>
      </c>
      <c r="V32" s="284">
        <v>1136</v>
      </c>
      <c r="W32" s="284">
        <v>1093</v>
      </c>
      <c r="X32" s="284">
        <v>938</v>
      </c>
      <c r="Y32" s="284">
        <v>908</v>
      </c>
      <c r="Z32" s="284">
        <v>1558</v>
      </c>
      <c r="AA32" s="284">
        <v>3733</v>
      </c>
      <c r="AB32" s="284"/>
      <c r="AC32" s="284"/>
      <c r="AD32" s="284"/>
      <c r="AE32" s="284">
        <v>1038</v>
      </c>
      <c r="AF32" s="286"/>
    </row>
    <row r="33" spans="1:32" ht="15.75" customHeight="1">
      <c r="A33" s="287">
        <v>45285</v>
      </c>
      <c r="B33" s="283"/>
      <c r="C33" s="283"/>
      <c r="D33" s="283"/>
      <c r="E33" s="284">
        <v>28660</v>
      </c>
      <c r="F33" s="284">
        <v>3458</v>
      </c>
      <c r="G33" s="284">
        <v>12122</v>
      </c>
      <c r="H33" s="284">
        <v>9221</v>
      </c>
      <c r="I33" s="284">
        <v>2901</v>
      </c>
      <c r="J33" s="284">
        <v>3234</v>
      </c>
      <c r="K33" s="284">
        <v>28655</v>
      </c>
      <c r="L33" s="284">
        <v>15837</v>
      </c>
      <c r="M33" s="285">
        <v>0.55258199581297973</v>
      </c>
      <c r="N33" s="284">
        <v>12823</v>
      </c>
      <c r="O33" s="285">
        <v>0.44741800418702021</v>
      </c>
      <c r="P33" s="284">
        <v>3585</v>
      </c>
      <c r="Q33" s="284">
        <v>3238</v>
      </c>
      <c r="R33" s="284">
        <v>1305</v>
      </c>
      <c r="S33" s="284">
        <v>2811</v>
      </c>
      <c r="T33" s="284">
        <v>5779</v>
      </c>
      <c r="U33" s="284">
        <v>2766</v>
      </c>
      <c r="V33" s="284">
        <v>1139</v>
      </c>
      <c r="W33" s="284">
        <v>1102</v>
      </c>
      <c r="X33" s="284">
        <v>935</v>
      </c>
      <c r="Y33" s="284">
        <v>911</v>
      </c>
      <c r="Z33" s="284">
        <v>1551</v>
      </c>
      <c r="AA33" s="284">
        <v>3931</v>
      </c>
      <c r="AB33" s="284"/>
      <c r="AC33" s="284"/>
      <c r="AD33" s="284"/>
      <c r="AE33" s="284">
        <v>1023</v>
      </c>
      <c r="AF33" s="286"/>
    </row>
    <row r="34" spans="1:32" ht="15.75" customHeight="1">
      <c r="A34" s="288">
        <v>45299</v>
      </c>
      <c r="B34" s="283"/>
      <c r="C34" s="283"/>
      <c r="D34" s="283"/>
      <c r="E34" s="284">
        <v>28660</v>
      </c>
      <c r="F34" s="284">
        <v>3456</v>
      </c>
      <c r="G34" s="284">
        <v>12199</v>
      </c>
      <c r="H34" s="284">
        <v>8946</v>
      </c>
      <c r="I34" s="284">
        <v>3253</v>
      </c>
      <c r="J34" s="284">
        <v>3541</v>
      </c>
      <c r="K34" s="284">
        <v>26740</v>
      </c>
      <c r="L34" s="284">
        <v>15745</v>
      </c>
      <c r="M34" s="285">
        <v>0.54937194696441027</v>
      </c>
      <c r="N34" s="284">
        <v>12915</v>
      </c>
      <c r="O34" s="285">
        <v>0.45062805303558967</v>
      </c>
      <c r="P34" s="284">
        <v>3876</v>
      </c>
      <c r="Q34" s="284">
        <v>3591</v>
      </c>
      <c r="R34" s="284">
        <v>1294</v>
      </c>
      <c r="S34" s="284">
        <v>2786</v>
      </c>
      <c r="T34" s="284">
        <v>5774</v>
      </c>
      <c r="U34" s="284">
        <v>2758</v>
      </c>
      <c r="V34" s="284">
        <v>1108</v>
      </c>
      <c r="W34" s="284">
        <v>1102</v>
      </c>
      <c r="X34" s="284">
        <v>923</v>
      </c>
      <c r="Y34" s="284">
        <v>907</v>
      </c>
      <c r="Z34" s="284">
        <v>1546</v>
      </c>
      <c r="AA34" s="289">
        <v>4181</v>
      </c>
      <c r="AB34" s="289"/>
      <c r="AC34" s="284"/>
      <c r="AD34" s="284"/>
      <c r="AE34" s="284">
        <v>974</v>
      </c>
      <c r="AF34" s="286"/>
    </row>
    <row r="35" spans="1:32" ht="15.75" customHeight="1">
      <c r="A35" s="288">
        <v>45301</v>
      </c>
      <c r="B35" s="283"/>
      <c r="C35" s="283"/>
      <c r="D35" s="283"/>
      <c r="E35" s="284">
        <v>28660</v>
      </c>
      <c r="F35" s="284">
        <v>3456</v>
      </c>
      <c r="G35" s="284">
        <v>12214</v>
      </c>
      <c r="H35" s="284">
        <v>8946</v>
      </c>
      <c r="I35" s="284">
        <v>3268</v>
      </c>
      <c r="J35" s="284">
        <v>3547</v>
      </c>
      <c r="K35" s="284">
        <v>26732</v>
      </c>
      <c r="L35" s="284">
        <v>15743</v>
      </c>
      <c r="M35" s="285">
        <v>0.54930216329378923</v>
      </c>
      <c r="N35" s="284">
        <v>12917</v>
      </c>
      <c r="O35" s="285">
        <v>0.45069783670621072</v>
      </c>
      <c r="P35" s="284">
        <v>3882</v>
      </c>
      <c r="Q35" s="284">
        <v>3606</v>
      </c>
      <c r="R35" s="284">
        <v>1294</v>
      </c>
      <c r="S35" s="284">
        <v>2786</v>
      </c>
      <c r="T35" s="284">
        <v>5774</v>
      </c>
      <c r="U35" s="284">
        <v>2757</v>
      </c>
      <c r="V35" s="284">
        <v>1108</v>
      </c>
      <c r="W35" s="284">
        <v>1101</v>
      </c>
      <c r="X35" s="284">
        <v>923</v>
      </c>
      <c r="Y35" s="284">
        <v>907</v>
      </c>
      <c r="Z35" s="284">
        <v>1546</v>
      </c>
      <c r="AA35" s="289">
        <v>4181</v>
      </c>
      <c r="AB35" s="289">
        <v>99</v>
      </c>
      <c r="AC35" s="284">
        <v>2564</v>
      </c>
      <c r="AD35" s="284">
        <v>0</v>
      </c>
      <c r="AE35" s="284">
        <v>971</v>
      </c>
      <c r="AF35" s="286"/>
    </row>
    <row r="36" spans="1:32" ht="15.75" customHeight="1">
      <c r="A36" s="290">
        <v>45310</v>
      </c>
      <c r="B36" s="283"/>
      <c r="C36" s="283"/>
      <c r="D36" s="283"/>
      <c r="E36" s="284">
        <v>28660</v>
      </c>
      <c r="F36" s="284">
        <v>3456</v>
      </c>
      <c r="G36" s="284">
        <v>12293</v>
      </c>
      <c r="H36" s="284">
        <v>8936</v>
      </c>
      <c r="I36" s="284">
        <v>3357</v>
      </c>
      <c r="J36" s="284">
        <v>3636</v>
      </c>
      <c r="K36" s="284">
        <v>26517</v>
      </c>
      <c r="L36" s="284">
        <v>15734</v>
      </c>
      <c r="M36" s="285">
        <v>0.54898813677599445</v>
      </c>
      <c r="N36" s="284">
        <v>12926</v>
      </c>
      <c r="O36" s="285">
        <v>0.4510118632240056</v>
      </c>
      <c r="P36" s="284">
        <v>3970</v>
      </c>
      <c r="Q36" s="284">
        <v>3695</v>
      </c>
      <c r="R36" s="284">
        <v>1294</v>
      </c>
      <c r="S36" s="284">
        <v>2786</v>
      </c>
      <c r="T36" s="284">
        <v>5772</v>
      </c>
      <c r="U36" s="284">
        <v>2757</v>
      </c>
      <c r="V36" s="284">
        <v>1107</v>
      </c>
      <c r="W36" s="284">
        <v>1098</v>
      </c>
      <c r="X36" s="284">
        <v>920</v>
      </c>
      <c r="Y36" s="284">
        <v>907</v>
      </c>
      <c r="Z36" s="284">
        <v>1546</v>
      </c>
      <c r="AA36" s="284">
        <v>4217</v>
      </c>
      <c r="AB36" s="284">
        <v>154</v>
      </c>
      <c r="AC36" s="284">
        <v>2647</v>
      </c>
      <c r="AD36" s="284">
        <v>0</v>
      </c>
      <c r="AE36" s="284">
        <v>933</v>
      </c>
      <c r="AF36" s="286"/>
    </row>
    <row r="37" spans="1:32" ht="15.75" customHeight="1">
      <c r="A37" s="291">
        <v>45592</v>
      </c>
      <c r="B37" s="283"/>
      <c r="C37" s="283"/>
      <c r="D37" s="283"/>
      <c r="E37" s="284">
        <v>28660</v>
      </c>
      <c r="F37" s="284">
        <v>3456</v>
      </c>
      <c r="G37" s="284">
        <v>12390</v>
      </c>
      <c r="H37" s="284">
        <v>8949</v>
      </c>
      <c r="I37" s="284">
        <v>3441</v>
      </c>
      <c r="J37" s="284">
        <v>3661</v>
      </c>
      <c r="K37" s="284">
        <v>26485</v>
      </c>
      <c r="L37" s="284">
        <v>15756</v>
      </c>
      <c r="M37" s="285">
        <v>0.54975575715282621</v>
      </c>
      <c r="N37" s="284">
        <v>12904</v>
      </c>
      <c r="O37" s="285">
        <v>0.45024424284717374</v>
      </c>
      <c r="P37" s="284">
        <v>3995</v>
      </c>
      <c r="Q37" s="284">
        <v>3779</v>
      </c>
      <c r="R37" s="284">
        <v>1292</v>
      </c>
      <c r="S37" s="284">
        <v>2788</v>
      </c>
      <c r="T37" s="284">
        <v>5781</v>
      </c>
      <c r="U37" s="284">
        <v>2756</v>
      </c>
      <c r="V37" s="284">
        <v>1106</v>
      </c>
      <c r="W37" s="284">
        <v>1113</v>
      </c>
      <c r="X37" s="284">
        <v>920</v>
      </c>
      <c r="Y37" s="284">
        <v>909</v>
      </c>
      <c r="Z37" s="284">
        <v>1548</v>
      </c>
      <c r="AA37" s="284">
        <v>4211</v>
      </c>
      <c r="AB37" s="284">
        <v>244</v>
      </c>
      <c r="AC37" s="284">
        <v>2665</v>
      </c>
      <c r="AD37" s="284">
        <v>0</v>
      </c>
      <c r="AE37" s="284">
        <v>911</v>
      </c>
      <c r="AF37" s="286"/>
    </row>
    <row r="38" spans="1:32" ht="15.75" customHeight="1">
      <c r="A38" s="282"/>
      <c r="B38" s="283"/>
      <c r="C38" s="283"/>
      <c r="D38" s="283"/>
      <c r="E38" s="284"/>
      <c r="F38" s="284"/>
      <c r="G38" s="284"/>
      <c r="H38" s="284"/>
      <c r="I38" s="284"/>
      <c r="J38" s="284"/>
      <c r="K38" s="284"/>
      <c r="L38" s="284"/>
      <c r="M38" s="285"/>
      <c r="N38" s="284"/>
      <c r="O38" s="285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6"/>
    </row>
  </sheetData>
  <mergeCells count="17">
    <mergeCell ref="A1:A2"/>
    <mergeCell ref="E1:E2"/>
    <mergeCell ref="F1:F2"/>
    <mergeCell ref="G1:G2"/>
    <mergeCell ref="H1:H2"/>
    <mergeCell ref="I1:I2"/>
    <mergeCell ref="J1:J2"/>
    <mergeCell ref="AC1:AC2"/>
    <mergeCell ref="AD1:AD2"/>
    <mergeCell ref="AE1:AE2"/>
    <mergeCell ref="L1:M1"/>
    <mergeCell ref="N1:O1"/>
    <mergeCell ref="P1:Q1"/>
    <mergeCell ref="R1:X1"/>
    <mergeCell ref="Y1:Z1"/>
    <mergeCell ref="AA1:AA2"/>
    <mergeCell ref="AB1:AB2"/>
  </mergeCells>
  <conditionalFormatting sqref="D3:D27">
    <cfRule type="cellIs" dxfId="7" priority="1" operator="lessThan">
      <formula>C3:C26</formula>
    </cfRule>
  </conditionalFormatting>
  <conditionalFormatting sqref="D3:D27">
    <cfRule type="cellIs" dxfId="6" priority="2" operator="greaterThan">
      <formula>C3</formula>
    </cfRule>
  </conditionalFormatting>
  <conditionalFormatting sqref="D3:D27">
    <cfRule type="cellIs" dxfId="5" priority="3" operator="equal">
      <formula>C3</formula>
    </cfRule>
  </conditionalFormatting>
  <conditionalFormatting sqref="K3:K27">
    <cfRule type="cellIs" dxfId="4" priority="4" operator="notEqual">
      <formula>#REF!</formula>
    </cfRule>
  </conditionalFormatting>
  <conditionalFormatting sqref="Q4:Q27">
    <cfRule type="cellIs" dxfId="3" priority="5" operator="equal">
      <formula>P4</formula>
    </cfRule>
  </conditionalFormatting>
  <conditionalFormatting sqref="Q4:Q27">
    <cfRule type="cellIs" dxfId="2" priority="6" operator="lessThan">
      <formula>P4</formula>
    </cfRule>
  </conditionalFormatting>
  <pageMargins left="0.25" right="0.25" top="0.75" bottom="0.75" header="0" footer="0"/>
  <pageSetup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T1231"/>
  <sheetViews>
    <sheetView tabSelected="1" topLeftCell="A20" workbookViewId="0">
      <selection activeCell="K5" sqref="K5"/>
    </sheetView>
  </sheetViews>
  <sheetFormatPr defaultColWidth="12.5703125" defaultRowHeight="15" customHeight="1"/>
  <cols>
    <col min="1" max="1" width="22" customWidth="1"/>
    <col min="2" max="2" width="18.28515625" customWidth="1"/>
    <col min="3" max="3" width="16" customWidth="1"/>
    <col min="4" max="4" width="24.85546875" customWidth="1"/>
    <col min="5" max="5" width="19.140625" customWidth="1"/>
    <col min="6" max="6" width="17.42578125" customWidth="1"/>
    <col min="7" max="7" width="19.85546875" customWidth="1"/>
    <col min="8" max="8" width="13.140625" style="468" customWidth="1"/>
    <col min="9" max="9" width="11" customWidth="1"/>
    <col min="10" max="10" width="20.5703125" customWidth="1"/>
    <col min="11" max="13" width="11" customWidth="1"/>
    <col min="14" max="14" width="17.5703125" customWidth="1"/>
    <col min="15" max="17" width="11" customWidth="1"/>
    <col min="18" max="18" width="10.7109375" customWidth="1"/>
    <col min="19" max="19" width="21.7109375" customWidth="1"/>
    <col min="20" max="20" width="11" customWidth="1"/>
  </cols>
  <sheetData>
    <row r="1" spans="1:20" s="473" customFormat="1" ht="120" customHeight="1">
      <c r="A1" s="470" t="s">
        <v>11021</v>
      </c>
      <c r="B1" s="470" t="s">
        <v>11012</v>
      </c>
      <c r="C1" s="470" t="s">
        <v>11022</v>
      </c>
      <c r="D1" s="470" t="s">
        <v>11023</v>
      </c>
      <c r="E1" s="470" t="s">
        <v>11024</v>
      </c>
      <c r="F1" s="470" t="s">
        <v>11025</v>
      </c>
      <c r="G1" s="470" t="s">
        <v>11026</v>
      </c>
      <c r="H1" s="471" t="s">
        <v>11038</v>
      </c>
      <c r="I1" s="470" t="s">
        <v>2700</v>
      </c>
      <c r="J1" s="470" t="s">
        <v>2701</v>
      </c>
      <c r="K1" s="470" t="s">
        <v>11027</v>
      </c>
      <c r="L1" s="470" t="s">
        <v>11028</v>
      </c>
      <c r="M1" s="470" t="s">
        <v>11029</v>
      </c>
      <c r="N1" s="470" t="s">
        <v>11030</v>
      </c>
      <c r="O1" s="470" t="s">
        <v>11031</v>
      </c>
      <c r="P1" s="472" t="s">
        <v>11032</v>
      </c>
      <c r="Q1" s="470" t="s">
        <v>11033</v>
      </c>
      <c r="R1" s="472" t="s">
        <v>11034</v>
      </c>
      <c r="S1" s="472" t="s">
        <v>11013</v>
      </c>
      <c r="T1" s="472" t="s">
        <v>11014</v>
      </c>
    </row>
    <row r="2" spans="1:20" ht="15.75" customHeight="1">
      <c r="A2" s="411" t="s">
        <v>73</v>
      </c>
      <c r="B2" s="411" t="s">
        <v>2660</v>
      </c>
      <c r="C2" s="411" t="s">
        <v>74</v>
      </c>
      <c r="D2" s="411" t="s">
        <v>11039</v>
      </c>
      <c r="E2" s="411" t="s">
        <v>111</v>
      </c>
      <c r="F2" s="412" t="s">
        <v>11040</v>
      </c>
      <c r="G2" s="411" t="s">
        <v>113</v>
      </c>
      <c r="H2" s="463" t="s">
        <v>11041</v>
      </c>
      <c r="I2" s="413" t="s">
        <v>9786</v>
      </c>
      <c r="J2" s="413" t="s">
        <v>11042</v>
      </c>
      <c r="K2" s="414">
        <v>145.1</v>
      </c>
      <c r="L2" s="414">
        <v>253</v>
      </c>
      <c r="M2" s="415">
        <v>1630</v>
      </c>
      <c r="N2" s="411" t="s">
        <v>11043</v>
      </c>
      <c r="O2" s="415">
        <v>2012</v>
      </c>
      <c r="P2" s="416">
        <v>40971</v>
      </c>
      <c r="Q2" s="414" t="s">
        <v>11044</v>
      </c>
      <c r="R2" s="417">
        <v>41275</v>
      </c>
      <c r="S2" s="412"/>
      <c r="T2" s="418"/>
    </row>
    <row r="3" spans="1:20" ht="15.75" customHeight="1">
      <c r="A3" s="419" t="s">
        <v>73</v>
      </c>
      <c r="B3" s="419" t="s">
        <v>2660</v>
      </c>
      <c r="C3" s="419" t="s">
        <v>74</v>
      </c>
      <c r="D3" s="419" t="s">
        <v>11039</v>
      </c>
      <c r="E3" s="419" t="s">
        <v>111</v>
      </c>
      <c r="F3" s="412" t="s">
        <v>11040</v>
      </c>
      <c r="G3" s="419" t="s">
        <v>114</v>
      </c>
      <c r="H3" s="464" t="s">
        <v>11045</v>
      </c>
      <c r="I3" s="420" t="s">
        <v>9786</v>
      </c>
      <c r="J3" s="420" t="s">
        <v>11046</v>
      </c>
      <c r="K3" s="421">
        <v>363.8</v>
      </c>
      <c r="L3" s="421">
        <v>640</v>
      </c>
      <c r="M3" s="422">
        <v>4720</v>
      </c>
      <c r="N3" s="419" t="s">
        <v>11043</v>
      </c>
      <c r="O3" s="422">
        <v>2010</v>
      </c>
      <c r="P3" s="423">
        <v>40662</v>
      </c>
      <c r="Q3" s="421" t="s">
        <v>11047</v>
      </c>
      <c r="R3" s="424">
        <v>40909</v>
      </c>
      <c r="S3" s="412"/>
      <c r="T3" s="425"/>
    </row>
    <row r="4" spans="1:20" ht="15.75" customHeight="1">
      <c r="A4" s="419" t="s">
        <v>73</v>
      </c>
      <c r="B4" s="419" t="s">
        <v>2660</v>
      </c>
      <c r="C4" s="419" t="s">
        <v>74</v>
      </c>
      <c r="D4" s="419" t="s">
        <v>11039</v>
      </c>
      <c r="E4" s="419" t="s">
        <v>111</v>
      </c>
      <c r="F4" s="412" t="s">
        <v>11040</v>
      </c>
      <c r="G4" s="419" t="s">
        <v>115</v>
      </c>
      <c r="H4" s="464" t="s">
        <v>11048</v>
      </c>
      <c r="I4" s="420" t="s">
        <v>9786</v>
      </c>
      <c r="J4" s="420" t="s">
        <v>11049</v>
      </c>
      <c r="K4" s="421">
        <v>83.8</v>
      </c>
      <c r="L4" s="421">
        <v>101</v>
      </c>
      <c r="M4" s="422">
        <v>1790</v>
      </c>
      <c r="N4" s="419" t="s">
        <v>11043</v>
      </c>
      <c r="O4" s="422">
        <v>2012</v>
      </c>
      <c r="P4" s="423">
        <v>41219</v>
      </c>
      <c r="Q4" s="421" t="s">
        <v>11050</v>
      </c>
      <c r="R4" s="424">
        <v>41640</v>
      </c>
      <c r="S4" s="412"/>
      <c r="T4" s="425"/>
    </row>
    <row r="5" spans="1:20" ht="15.75" customHeight="1">
      <c r="A5" s="419" t="s">
        <v>73</v>
      </c>
      <c r="B5" s="419" t="s">
        <v>2660</v>
      </c>
      <c r="C5" s="419" t="s">
        <v>74</v>
      </c>
      <c r="D5" s="419" t="s">
        <v>11039</v>
      </c>
      <c r="E5" s="419" t="s">
        <v>111</v>
      </c>
      <c r="F5" s="412" t="s">
        <v>11040</v>
      </c>
      <c r="G5" s="419" t="s">
        <v>125</v>
      </c>
      <c r="H5" s="464" t="s">
        <v>11051</v>
      </c>
      <c r="I5" s="420" t="s">
        <v>9786</v>
      </c>
      <c r="J5" s="420" t="s">
        <v>11052</v>
      </c>
      <c r="K5" s="421">
        <v>36.799999999999997</v>
      </c>
      <c r="L5" s="421">
        <v>63</v>
      </c>
      <c r="M5" s="422">
        <v>1810</v>
      </c>
      <c r="N5" s="419" t="s">
        <v>11043</v>
      </c>
      <c r="O5" s="422">
        <v>2012</v>
      </c>
      <c r="P5" s="423">
        <v>41219</v>
      </c>
      <c r="Q5" s="421" t="s">
        <v>11053</v>
      </c>
      <c r="R5" s="424">
        <v>41640</v>
      </c>
      <c r="S5" s="412"/>
      <c r="T5" s="425"/>
    </row>
    <row r="6" spans="1:20" ht="15.75" customHeight="1">
      <c r="A6" s="419" t="s">
        <v>73</v>
      </c>
      <c r="B6" s="419" t="s">
        <v>2660</v>
      </c>
      <c r="C6" s="419" t="s">
        <v>74</v>
      </c>
      <c r="D6" s="419" t="s">
        <v>11039</v>
      </c>
      <c r="E6" s="419" t="s">
        <v>111</v>
      </c>
      <c r="F6" s="412" t="s">
        <v>11040</v>
      </c>
      <c r="G6" s="419" t="s">
        <v>134</v>
      </c>
      <c r="H6" s="464" t="s">
        <v>11054</v>
      </c>
      <c r="I6" s="420" t="s">
        <v>9786</v>
      </c>
      <c r="J6" s="420" t="s">
        <v>11055</v>
      </c>
      <c r="K6" s="421">
        <v>85.5</v>
      </c>
      <c r="L6" s="421">
        <v>151</v>
      </c>
      <c r="M6" s="422">
        <v>3000</v>
      </c>
      <c r="N6" s="419" t="s">
        <v>11043</v>
      </c>
      <c r="O6" s="422">
        <v>2012</v>
      </c>
      <c r="P6" s="423">
        <v>41219</v>
      </c>
      <c r="Q6" s="421" t="s">
        <v>11056</v>
      </c>
      <c r="R6" s="424">
        <v>41640</v>
      </c>
      <c r="S6" s="412"/>
      <c r="T6" s="425"/>
    </row>
    <row r="7" spans="1:20" ht="15.75" customHeight="1">
      <c r="A7" s="419" t="s">
        <v>73</v>
      </c>
      <c r="B7" s="419" t="s">
        <v>2660</v>
      </c>
      <c r="C7" s="419" t="s">
        <v>74</v>
      </c>
      <c r="D7" s="419" t="s">
        <v>11039</v>
      </c>
      <c r="E7" s="419" t="s">
        <v>111</v>
      </c>
      <c r="F7" s="412" t="s">
        <v>11040</v>
      </c>
      <c r="G7" s="419" t="s">
        <v>141</v>
      </c>
      <c r="H7" s="464" t="s">
        <v>11057</v>
      </c>
      <c r="I7" s="420" t="s">
        <v>9786</v>
      </c>
      <c r="J7" s="420" t="s">
        <v>11058</v>
      </c>
      <c r="K7" s="421">
        <v>121.1</v>
      </c>
      <c r="L7" s="421">
        <v>185</v>
      </c>
      <c r="M7" s="422">
        <v>1200</v>
      </c>
      <c r="N7" s="419" t="s">
        <v>11043</v>
      </c>
      <c r="O7" s="422">
        <v>2012</v>
      </c>
      <c r="P7" s="423">
        <v>40971</v>
      </c>
      <c r="Q7" s="421" t="s">
        <v>11044</v>
      </c>
      <c r="R7" s="424">
        <v>41275</v>
      </c>
      <c r="S7" s="412"/>
      <c r="T7" s="425"/>
    </row>
    <row r="8" spans="1:20" ht="15.75" customHeight="1">
      <c r="A8" s="419" t="s">
        <v>73</v>
      </c>
      <c r="B8" s="419" t="s">
        <v>2660</v>
      </c>
      <c r="C8" s="419" t="s">
        <v>74</v>
      </c>
      <c r="D8" s="419" t="s">
        <v>11039</v>
      </c>
      <c r="E8" s="419" t="s">
        <v>200</v>
      </c>
      <c r="F8" s="412" t="s">
        <v>11059</v>
      </c>
      <c r="G8" s="419" t="s">
        <v>202</v>
      </c>
      <c r="H8" s="464" t="s">
        <v>11060</v>
      </c>
      <c r="I8" s="420" t="s">
        <v>9786</v>
      </c>
      <c r="J8" s="420" t="s">
        <v>11061</v>
      </c>
      <c r="K8" s="421">
        <v>203</v>
      </c>
      <c r="L8" s="421">
        <v>411</v>
      </c>
      <c r="M8" s="422">
        <v>4090</v>
      </c>
      <c r="N8" s="419" t="s">
        <v>11043</v>
      </c>
      <c r="O8" s="422">
        <v>2011</v>
      </c>
      <c r="P8" s="423">
        <v>40919</v>
      </c>
      <c r="Q8" s="421" t="s">
        <v>11062</v>
      </c>
      <c r="R8" s="424">
        <v>41275</v>
      </c>
      <c r="S8" s="412"/>
      <c r="T8" s="425"/>
    </row>
    <row r="9" spans="1:20" ht="15.75" customHeight="1">
      <c r="A9" s="419" t="s">
        <v>73</v>
      </c>
      <c r="B9" s="419" t="s">
        <v>2660</v>
      </c>
      <c r="C9" s="419" t="s">
        <v>74</v>
      </c>
      <c r="D9" s="419" t="s">
        <v>11039</v>
      </c>
      <c r="E9" s="419" t="s">
        <v>200</v>
      </c>
      <c r="F9" s="412" t="s">
        <v>11059</v>
      </c>
      <c r="G9" s="419" t="s">
        <v>211</v>
      </c>
      <c r="H9" s="464" t="s">
        <v>11063</v>
      </c>
      <c r="I9" s="420" t="s">
        <v>9786</v>
      </c>
      <c r="J9" s="420" t="s">
        <v>11064</v>
      </c>
      <c r="K9" s="421">
        <v>59.4</v>
      </c>
      <c r="L9" s="421">
        <v>73</v>
      </c>
      <c r="M9" s="422">
        <v>930</v>
      </c>
      <c r="N9" s="419" t="s">
        <v>11043</v>
      </c>
      <c r="O9" s="422">
        <v>2011</v>
      </c>
      <c r="P9" s="423">
        <v>40919</v>
      </c>
      <c r="Q9" s="421" t="s">
        <v>11062</v>
      </c>
      <c r="R9" s="424">
        <v>41275</v>
      </c>
      <c r="S9" s="412"/>
      <c r="T9" s="425"/>
    </row>
    <row r="10" spans="1:20" ht="15.75" customHeight="1">
      <c r="A10" s="419" t="s">
        <v>73</v>
      </c>
      <c r="B10" s="419" t="s">
        <v>2660</v>
      </c>
      <c r="C10" s="419" t="s">
        <v>74</v>
      </c>
      <c r="D10" s="419" t="s">
        <v>11039</v>
      </c>
      <c r="E10" s="419" t="s">
        <v>200</v>
      </c>
      <c r="F10" s="412" t="s">
        <v>11059</v>
      </c>
      <c r="G10" s="419" t="s">
        <v>215</v>
      </c>
      <c r="H10" s="464" t="s">
        <v>11065</v>
      </c>
      <c r="I10" s="420" t="s">
        <v>9786</v>
      </c>
      <c r="J10" s="420" t="s">
        <v>11066</v>
      </c>
      <c r="K10" s="421">
        <v>142.80000000000001</v>
      </c>
      <c r="L10" s="421">
        <v>329</v>
      </c>
      <c r="M10" s="422">
        <v>3320</v>
      </c>
      <c r="N10" s="419" t="s">
        <v>11043</v>
      </c>
      <c r="O10" s="422">
        <v>2011</v>
      </c>
      <c r="P10" s="423">
        <v>40919</v>
      </c>
      <c r="Q10" s="421" t="s">
        <v>11062</v>
      </c>
      <c r="R10" s="424">
        <v>41275</v>
      </c>
      <c r="S10" s="412"/>
      <c r="T10" s="425"/>
    </row>
    <row r="11" spans="1:20" ht="15.75" customHeight="1">
      <c r="A11" s="419" t="s">
        <v>73</v>
      </c>
      <c r="B11" s="419" t="s">
        <v>2660</v>
      </c>
      <c r="C11" s="419" t="s">
        <v>74</v>
      </c>
      <c r="D11" s="419" t="s">
        <v>11039</v>
      </c>
      <c r="E11" s="419" t="s">
        <v>200</v>
      </c>
      <c r="F11" s="412" t="s">
        <v>11059</v>
      </c>
      <c r="G11" s="419" t="s">
        <v>216</v>
      </c>
      <c r="H11" s="464" t="s">
        <v>11067</v>
      </c>
      <c r="I11" s="420" t="s">
        <v>9786</v>
      </c>
      <c r="J11" s="420" t="s">
        <v>11068</v>
      </c>
      <c r="K11" s="421">
        <v>20.2</v>
      </c>
      <c r="L11" s="421">
        <v>14</v>
      </c>
      <c r="M11" s="422">
        <v>1240</v>
      </c>
      <c r="N11" s="419" t="s">
        <v>11043</v>
      </c>
      <c r="O11" s="422">
        <v>2012</v>
      </c>
      <c r="P11" s="426">
        <v>41271</v>
      </c>
      <c r="Q11" s="421" t="s">
        <v>11069</v>
      </c>
      <c r="R11" s="424">
        <v>41640</v>
      </c>
      <c r="S11" s="412"/>
      <c r="T11" s="425"/>
    </row>
    <row r="12" spans="1:20" ht="15.75" customHeight="1">
      <c r="A12" s="419" t="s">
        <v>73</v>
      </c>
      <c r="B12" s="419" t="s">
        <v>2660</v>
      </c>
      <c r="C12" s="419" t="s">
        <v>74</v>
      </c>
      <c r="D12" s="419" t="s">
        <v>11039</v>
      </c>
      <c r="E12" s="419" t="s">
        <v>111</v>
      </c>
      <c r="F12" s="412" t="s">
        <v>11070</v>
      </c>
      <c r="G12" s="419" t="s">
        <v>116</v>
      </c>
      <c r="H12" s="464" t="s">
        <v>11071</v>
      </c>
      <c r="I12" s="420" t="s">
        <v>9786</v>
      </c>
      <c r="J12" s="420" t="s">
        <v>11072</v>
      </c>
      <c r="K12" s="421">
        <v>208.1</v>
      </c>
      <c r="L12" s="421">
        <v>572</v>
      </c>
      <c r="M12" s="422">
        <v>4550</v>
      </c>
      <c r="N12" s="419" t="s">
        <v>11043</v>
      </c>
      <c r="O12" s="422">
        <v>2012</v>
      </c>
      <c r="P12" s="423">
        <v>40920</v>
      </c>
      <c r="Q12" s="421" t="s">
        <v>11073</v>
      </c>
      <c r="R12" s="424">
        <v>41275</v>
      </c>
      <c r="S12" s="412"/>
      <c r="T12" s="425"/>
    </row>
    <row r="13" spans="1:20" ht="15.75" customHeight="1">
      <c r="A13" s="419" t="s">
        <v>73</v>
      </c>
      <c r="B13" s="419" t="s">
        <v>2660</v>
      </c>
      <c r="C13" s="419" t="s">
        <v>74</v>
      </c>
      <c r="D13" s="419" t="s">
        <v>11039</v>
      </c>
      <c r="E13" s="419" t="s">
        <v>111</v>
      </c>
      <c r="F13" s="412" t="s">
        <v>11070</v>
      </c>
      <c r="G13" s="419" t="s">
        <v>123</v>
      </c>
      <c r="H13" s="464" t="s">
        <v>11074</v>
      </c>
      <c r="I13" s="420" t="s">
        <v>9786</v>
      </c>
      <c r="J13" s="420" t="s">
        <v>11075</v>
      </c>
      <c r="K13" s="421">
        <v>88.7</v>
      </c>
      <c r="L13" s="421">
        <v>81</v>
      </c>
      <c r="M13" s="422">
        <v>1790</v>
      </c>
      <c r="N13" s="419" t="s">
        <v>11043</v>
      </c>
      <c r="O13" s="422">
        <v>2012</v>
      </c>
      <c r="P13" s="426">
        <v>41272</v>
      </c>
      <c r="Q13" s="421" t="s">
        <v>11076</v>
      </c>
      <c r="R13" s="424">
        <v>41640</v>
      </c>
      <c r="S13" s="412"/>
      <c r="T13" s="425"/>
    </row>
    <row r="14" spans="1:20" ht="15.75" customHeight="1">
      <c r="A14" s="419" t="s">
        <v>73</v>
      </c>
      <c r="B14" s="419" t="s">
        <v>2660</v>
      </c>
      <c r="C14" s="419" t="s">
        <v>74</v>
      </c>
      <c r="D14" s="419" t="s">
        <v>11039</v>
      </c>
      <c r="E14" s="419" t="s">
        <v>111</v>
      </c>
      <c r="F14" s="412" t="s">
        <v>11070</v>
      </c>
      <c r="G14" s="419" t="s">
        <v>131</v>
      </c>
      <c r="H14" s="464" t="s">
        <v>11077</v>
      </c>
      <c r="I14" s="420" t="s">
        <v>9786</v>
      </c>
      <c r="J14" s="420" t="s">
        <v>11078</v>
      </c>
      <c r="K14" s="421">
        <v>154.69999999999999</v>
      </c>
      <c r="L14" s="421">
        <v>303</v>
      </c>
      <c r="M14" s="422">
        <v>2410</v>
      </c>
      <c r="N14" s="419" t="s">
        <v>11043</v>
      </c>
      <c r="O14" s="422">
        <v>2012</v>
      </c>
      <c r="P14" s="423">
        <v>40920</v>
      </c>
      <c r="Q14" s="421" t="s">
        <v>11079</v>
      </c>
      <c r="R14" s="424">
        <v>41275</v>
      </c>
      <c r="S14" s="412"/>
      <c r="T14" s="425"/>
    </row>
    <row r="15" spans="1:20" ht="15.75" customHeight="1">
      <c r="A15" s="419" t="s">
        <v>73</v>
      </c>
      <c r="B15" s="419" t="s">
        <v>2660</v>
      </c>
      <c r="C15" s="419" t="s">
        <v>74</v>
      </c>
      <c r="D15" s="419" t="s">
        <v>11039</v>
      </c>
      <c r="E15" s="419" t="s">
        <v>111</v>
      </c>
      <c r="F15" s="412" t="s">
        <v>11070</v>
      </c>
      <c r="G15" s="419" t="s">
        <v>138</v>
      </c>
      <c r="H15" s="464" t="s">
        <v>11080</v>
      </c>
      <c r="I15" s="420" t="s">
        <v>9786</v>
      </c>
      <c r="J15" s="420" t="s">
        <v>11081</v>
      </c>
      <c r="K15" s="421">
        <v>105.5</v>
      </c>
      <c r="L15" s="421">
        <v>163</v>
      </c>
      <c r="M15" s="422">
        <v>920</v>
      </c>
      <c r="N15" s="419" t="s">
        <v>11082</v>
      </c>
      <c r="O15" s="422">
        <v>2010</v>
      </c>
      <c r="P15" s="423">
        <v>40555</v>
      </c>
      <c r="Q15" s="421" t="s">
        <v>11083</v>
      </c>
      <c r="R15" s="424">
        <v>40909</v>
      </c>
      <c r="S15" s="412"/>
      <c r="T15" s="425"/>
    </row>
    <row r="16" spans="1:20" ht="15.75" customHeight="1">
      <c r="A16" s="419" t="s">
        <v>73</v>
      </c>
      <c r="B16" s="419" t="s">
        <v>2660</v>
      </c>
      <c r="C16" s="419" t="s">
        <v>74</v>
      </c>
      <c r="D16" s="419" t="s">
        <v>11039</v>
      </c>
      <c r="E16" s="419" t="s">
        <v>200</v>
      </c>
      <c r="F16" s="412" t="s">
        <v>11084</v>
      </c>
      <c r="G16" s="419" t="s">
        <v>204</v>
      </c>
      <c r="H16" s="464" t="s">
        <v>11085</v>
      </c>
      <c r="I16" s="420" t="s">
        <v>9786</v>
      </c>
      <c r="J16" s="420" t="s">
        <v>11086</v>
      </c>
      <c r="K16" s="421">
        <v>57.6</v>
      </c>
      <c r="L16" s="421">
        <v>82</v>
      </c>
      <c r="M16" s="422">
        <v>1230</v>
      </c>
      <c r="N16" s="419" t="s">
        <v>11043</v>
      </c>
      <c r="O16" s="422">
        <v>2010</v>
      </c>
      <c r="P16" s="423">
        <v>40645</v>
      </c>
      <c r="Q16" s="421" t="s">
        <v>11087</v>
      </c>
      <c r="R16" s="424">
        <v>40909</v>
      </c>
      <c r="S16" s="412"/>
      <c r="T16" s="425"/>
    </row>
    <row r="17" spans="1:20" ht="15.75" customHeight="1">
      <c r="A17" s="419" t="s">
        <v>73</v>
      </c>
      <c r="B17" s="419" t="s">
        <v>2660</v>
      </c>
      <c r="C17" s="419" t="s">
        <v>74</v>
      </c>
      <c r="D17" s="419" t="s">
        <v>11039</v>
      </c>
      <c r="E17" s="419" t="s">
        <v>200</v>
      </c>
      <c r="F17" s="412" t="s">
        <v>11084</v>
      </c>
      <c r="G17" s="419" t="s">
        <v>206</v>
      </c>
      <c r="H17" s="464" t="s">
        <v>11088</v>
      </c>
      <c r="I17" s="420" t="s">
        <v>9786</v>
      </c>
      <c r="J17" s="420" t="s">
        <v>11089</v>
      </c>
      <c r="K17" s="421">
        <v>162.69999999999999</v>
      </c>
      <c r="L17" s="421">
        <v>387</v>
      </c>
      <c r="M17" s="422">
        <v>2560</v>
      </c>
      <c r="N17" s="419" t="s">
        <v>11043</v>
      </c>
      <c r="O17" s="422">
        <v>2011</v>
      </c>
      <c r="P17" s="423">
        <v>40983</v>
      </c>
      <c r="Q17" s="421" t="s">
        <v>11079</v>
      </c>
      <c r="R17" s="424">
        <v>41275</v>
      </c>
      <c r="S17" s="412"/>
      <c r="T17" s="425"/>
    </row>
    <row r="18" spans="1:20" ht="15.75" customHeight="1">
      <c r="A18" s="419" t="s">
        <v>73</v>
      </c>
      <c r="B18" s="419" t="s">
        <v>2660</v>
      </c>
      <c r="C18" s="419" t="s">
        <v>74</v>
      </c>
      <c r="D18" s="419" t="s">
        <v>11039</v>
      </c>
      <c r="E18" s="419" t="s">
        <v>200</v>
      </c>
      <c r="F18" s="412" t="s">
        <v>11084</v>
      </c>
      <c r="G18" s="419" t="s">
        <v>207</v>
      </c>
      <c r="H18" s="464" t="s">
        <v>11090</v>
      </c>
      <c r="I18" s="420" t="s">
        <v>9786</v>
      </c>
      <c r="J18" s="420" t="s">
        <v>11091</v>
      </c>
      <c r="K18" s="421">
        <v>9</v>
      </c>
      <c r="L18" s="421">
        <v>1</v>
      </c>
      <c r="M18" s="422">
        <v>500</v>
      </c>
      <c r="N18" s="419" t="s">
        <v>11043</v>
      </c>
      <c r="O18" s="422">
        <v>2012</v>
      </c>
      <c r="P18" s="423">
        <v>40983</v>
      </c>
      <c r="Q18" s="421" t="s">
        <v>11092</v>
      </c>
      <c r="R18" s="424">
        <v>41275</v>
      </c>
      <c r="S18" s="412"/>
      <c r="T18" s="425"/>
    </row>
    <row r="19" spans="1:20" ht="15.75" customHeight="1">
      <c r="A19" s="419" t="s">
        <v>73</v>
      </c>
      <c r="B19" s="419" t="s">
        <v>2660</v>
      </c>
      <c r="C19" s="419" t="s">
        <v>74</v>
      </c>
      <c r="D19" s="419" t="s">
        <v>11039</v>
      </c>
      <c r="E19" s="419" t="s">
        <v>200</v>
      </c>
      <c r="F19" s="412" t="s">
        <v>11084</v>
      </c>
      <c r="G19" s="419" t="s">
        <v>218</v>
      </c>
      <c r="H19" s="464" t="s">
        <v>11093</v>
      </c>
      <c r="I19" s="420" t="s">
        <v>9786</v>
      </c>
      <c r="J19" s="420" t="s">
        <v>11094</v>
      </c>
      <c r="K19" s="421">
        <v>37</v>
      </c>
      <c r="L19" s="421">
        <v>6</v>
      </c>
      <c r="M19" s="422">
        <v>1290</v>
      </c>
      <c r="N19" s="419" t="s">
        <v>11043</v>
      </c>
      <c r="O19" s="422">
        <v>2012</v>
      </c>
      <c r="P19" s="426">
        <v>41264</v>
      </c>
      <c r="Q19" s="421" t="s">
        <v>11095</v>
      </c>
      <c r="R19" s="424">
        <v>41640</v>
      </c>
      <c r="S19" s="412"/>
      <c r="T19" s="425"/>
    </row>
    <row r="20" spans="1:20" ht="15.75" customHeight="1">
      <c r="A20" s="419" t="s">
        <v>73</v>
      </c>
      <c r="B20" s="419" t="s">
        <v>2660</v>
      </c>
      <c r="C20" s="419" t="s">
        <v>74</v>
      </c>
      <c r="D20" s="419" t="s">
        <v>11096</v>
      </c>
      <c r="E20" s="419" t="s">
        <v>75</v>
      </c>
      <c r="F20" s="413" t="s">
        <v>11097</v>
      </c>
      <c r="G20" s="419" t="s">
        <v>76</v>
      </c>
      <c r="H20" s="464" t="s">
        <v>11098</v>
      </c>
      <c r="I20" s="420" t="s">
        <v>10296</v>
      </c>
      <c r="J20" s="420" t="s">
        <v>11096</v>
      </c>
      <c r="K20" s="421">
        <v>1720</v>
      </c>
      <c r="L20" s="421">
        <v>38901</v>
      </c>
      <c r="M20" s="422">
        <v>187566</v>
      </c>
      <c r="N20" s="419" t="s">
        <v>11099</v>
      </c>
      <c r="O20" s="422">
        <v>2020</v>
      </c>
      <c r="P20" s="426">
        <v>44526</v>
      </c>
      <c r="Q20" s="421" t="s">
        <v>11100</v>
      </c>
      <c r="R20" s="427">
        <v>44927</v>
      </c>
      <c r="S20" s="413"/>
      <c r="T20" s="428">
        <v>44908</v>
      </c>
    </row>
    <row r="21" spans="1:20" ht="15.75" customHeight="1">
      <c r="A21" s="429" t="s">
        <v>73</v>
      </c>
      <c r="B21" s="429" t="s">
        <v>2660</v>
      </c>
      <c r="C21" s="429" t="s">
        <v>456</v>
      </c>
      <c r="D21" s="429" t="s">
        <v>11101</v>
      </c>
      <c r="E21" s="429" t="s">
        <v>582</v>
      </c>
      <c r="F21" s="430" t="s">
        <v>11102</v>
      </c>
      <c r="G21" s="429" t="s">
        <v>583</v>
      </c>
      <c r="H21" s="469" t="s">
        <v>11103</v>
      </c>
      <c r="I21" s="431" t="s">
        <v>10296</v>
      </c>
      <c r="J21" s="431" t="s">
        <v>11104</v>
      </c>
      <c r="K21" s="432"/>
      <c r="L21" s="432">
        <v>67575</v>
      </c>
      <c r="M21" s="433">
        <v>73380</v>
      </c>
      <c r="N21" s="429" t="s">
        <v>11105</v>
      </c>
      <c r="O21" s="433">
        <v>2023</v>
      </c>
      <c r="P21" s="434">
        <v>45253</v>
      </c>
      <c r="Q21" s="432" t="s">
        <v>11106</v>
      </c>
      <c r="R21" s="435">
        <v>45658</v>
      </c>
      <c r="S21" s="430" t="s">
        <v>11018</v>
      </c>
      <c r="T21" s="436">
        <v>45286</v>
      </c>
    </row>
    <row r="22" spans="1:20" ht="15.75" customHeight="1">
      <c r="A22" s="419" t="s">
        <v>73</v>
      </c>
      <c r="B22" s="419" t="s">
        <v>2660</v>
      </c>
      <c r="C22" s="419" t="s">
        <v>74</v>
      </c>
      <c r="D22" s="419" t="s">
        <v>11039</v>
      </c>
      <c r="E22" s="419" t="s">
        <v>75</v>
      </c>
      <c r="F22" s="412" t="s">
        <v>11107</v>
      </c>
      <c r="G22" s="419" t="s">
        <v>81</v>
      </c>
      <c r="H22" s="464" t="s">
        <v>11108</v>
      </c>
      <c r="I22" s="420" t="s">
        <v>9786</v>
      </c>
      <c r="J22" s="420" t="s">
        <v>11109</v>
      </c>
      <c r="K22" s="421">
        <v>155.69999999999999</v>
      </c>
      <c r="L22" s="421">
        <v>559</v>
      </c>
      <c r="M22" s="422">
        <v>4120</v>
      </c>
      <c r="N22" s="419" t="s">
        <v>11043</v>
      </c>
      <c r="O22" s="422">
        <v>2010</v>
      </c>
      <c r="P22" s="423">
        <v>40334</v>
      </c>
      <c r="Q22" s="421" t="s">
        <v>11110</v>
      </c>
      <c r="R22" s="424">
        <v>40544</v>
      </c>
      <c r="S22" s="412"/>
      <c r="T22" s="425"/>
    </row>
    <row r="23" spans="1:20" ht="15.75" customHeight="1">
      <c r="A23" s="419" t="s">
        <v>73</v>
      </c>
      <c r="B23" s="419" t="s">
        <v>2660</v>
      </c>
      <c r="C23" s="419" t="s">
        <v>74</v>
      </c>
      <c r="D23" s="419" t="s">
        <v>11039</v>
      </c>
      <c r="E23" s="419" t="s">
        <v>75</v>
      </c>
      <c r="F23" s="412" t="s">
        <v>11107</v>
      </c>
      <c r="G23" s="419" t="s">
        <v>82</v>
      </c>
      <c r="H23" s="464" t="s">
        <v>11111</v>
      </c>
      <c r="I23" s="420" t="s">
        <v>9786</v>
      </c>
      <c r="J23" s="420" t="s">
        <v>11112</v>
      </c>
      <c r="K23" s="421">
        <v>37</v>
      </c>
      <c r="L23" s="421">
        <v>6</v>
      </c>
      <c r="M23" s="422">
        <v>1290</v>
      </c>
      <c r="N23" s="419" t="s">
        <v>11043</v>
      </c>
      <c r="O23" s="422">
        <v>2012</v>
      </c>
      <c r="P23" s="426">
        <v>41264</v>
      </c>
      <c r="Q23" s="421" t="s">
        <v>11095</v>
      </c>
      <c r="R23" s="424">
        <v>41640</v>
      </c>
      <c r="S23" s="412"/>
      <c r="T23" s="425"/>
    </row>
    <row r="24" spans="1:20" ht="15.75" customHeight="1">
      <c r="A24" s="419" t="s">
        <v>73</v>
      </c>
      <c r="B24" s="419" t="s">
        <v>2660</v>
      </c>
      <c r="C24" s="419" t="s">
        <v>74</v>
      </c>
      <c r="D24" s="419" t="s">
        <v>11039</v>
      </c>
      <c r="E24" s="419" t="s">
        <v>75</v>
      </c>
      <c r="F24" s="412" t="s">
        <v>11107</v>
      </c>
      <c r="G24" s="419" t="s">
        <v>79</v>
      </c>
      <c r="H24" s="464" t="s">
        <v>11113</v>
      </c>
      <c r="I24" s="420" t="s">
        <v>9786</v>
      </c>
      <c r="J24" s="420" t="s">
        <v>10812</v>
      </c>
      <c r="K24" s="421">
        <v>501.4676</v>
      </c>
      <c r="L24" s="421">
        <v>1704</v>
      </c>
      <c r="M24" s="422">
        <v>35191</v>
      </c>
      <c r="N24" s="419" t="s">
        <v>11082</v>
      </c>
      <c r="O24" s="422">
        <v>2018</v>
      </c>
      <c r="P24" s="423">
        <v>43516</v>
      </c>
      <c r="Q24" s="421" t="s">
        <v>11114</v>
      </c>
      <c r="R24" s="424">
        <v>43831</v>
      </c>
      <c r="S24" s="412"/>
      <c r="T24" s="425">
        <v>43560</v>
      </c>
    </row>
    <row r="25" spans="1:20" ht="15.75" customHeight="1">
      <c r="A25" s="419" t="s">
        <v>73</v>
      </c>
      <c r="B25" s="419" t="s">
        <v>2660</v>
      </c>
      <c r="C25" s="419" t="s">
        <v>74</v>
      </c>
      <c r="D25" s="419" t="s">
        <v>11039</v>
      </c>
      <c r="E25" s="419" t="s">
        <v>75</v>
      </c>
      <c r="F25" s="437" t="s">
        <v>11097</v>
      </c>
      <c r="G25" s="419" t="s">
        <v>78</v>
      </c>
      <c r="H25" s="464" t="s">
        <v>11115</v>
      </c>
      <c r="I25" s="420" t="s">
        <v>9786</v>
      </c>
      <c r="J25" s="420" t="s">
        <v>11116</v>
      </c>
      <c r="K25" s="421">
        <v>124.7</v>
      </c>
      <c r="L25" s="421">
        <v>302</v>
      </c>
      <c r="M25" s="422">
        <v>35401</v>
      </c>
      <c r="N25" s="419" t="s">
        <v>11117</v>
      </c>
      <c r="O25" s="422">
        <v>2021</v>
      </c>
      <c r="P25" s="423">
        <v>44615</v>
      </c>
      <c r="Q25" s="421" t="s">
        <v>11118</v>
      </c>
      <c r="R25" s="424">
        <v>44927</v>
      </c>
      <c r="S25" s="412"/>
      <c r="T25" s="428">
        <v>44924</v>
      </c>
    </row>
    <row r="26" spans="1:20" ht="15.75" customHeight="1">
      <c r="A26" s="419" t="s">
        <v>73</v>
      </c>
      <c r="B26" s="419" t="s">
        <v>2660</v>
      </c>
      <c r="C26" s="419" t="s">
        <v>74</v>
      </c>
      <c r="D26" s="419" t="s">
        <v>11039</v>
      </c>
      <c r="E26" s="419" t="s">
        <v>111</v>
      </c>
      <c r="F26" s="412" t="s">
        <v>11119</v>
      </c>
      <c r="G26" s="419" t="s">
        <v>118</v>
      </c>
      <c r="H26" s="464" t="s">
        <v>11120</v>
      </c>
      <c r="I26" s="420" t="s">
        <v>9786</v>
      </c>
      <c r="J26" s="420" t="s">
        <v>11121</v>
      </c>
      <c r="K26" s="421">
        <v>182.6</v>
      </c>
      <c r="L26" s="421">
        <v>205</v>
      </c>
      <c r="M26" s="422">
        <v>1510</v>
      </c>
      <c r="N26" s="419" t="s">
        <v>11043</v>
      </c>
      <c r="O26" s="422">
        <v>2010</v>
      </c>
      <c r="P26" s="423">
        <v>40190</v>
      </c>
      <c r="Q26" s="421" t="s">
        <v>11122</v>
      </c>
      <c r="R26" s="424">
        <v>40544</v>
      </c>
      <c r="S26" s="412"/>
      <c r="T26" s="425"/>
    </row>
    <row r="27" spans="1:20" ht="15.75" customHeight="1">
      <c r="A27" s="419" t="s">
        <v>73</v>
      </c>
      <c r="B27" s="419" t="s">
        <v>2660</v>
      </c>
      <c r="C27" s="419" t="s">
        <v>74</v>
      </c>
      <c r="D27" s="419" t="s">
        <v>11039</v>
      </c>
      <c r="E27" s="419" t="s">
        <v>111</v>
      </c>
      <c r="F27" s="412" t="s">
        <v>11119</v>
      </c>
      <c r="G27" s="419" t="s">
        <v>112</v>
      </c>
      <c r="H27" s="464" t="s">
        <v>11123</v>
      </c>
      <c r="I27" s="420" t="s">
        <v>9786</v>
      </c>
      <c r="J27" s="420" t="s">
        <v>11124</v>
      </c>
      <c r="K27" s="421">
        <v>340.1</v>
      </c>
      <c r="L27" s="421">
        <v>904</v>
      </c>
      <c r="M27" s="422">
        <v>6700</v>
      </c>
      <c r="N27" s="419" t="s">
        <v>11043</v>
      </c>
      <c r="O27" s="422">
        <v>2010</v>
      </c>
      <c r="P27" s="423">
        <v>40190</v>
      </c>
      <c r="Q27" s="421" t="s">
        <v>11122</v>
      </c>
      <c r="R27" s="424">
        <v>40544</v>
      </c>
      <c r="S27" s="412"/>
      <c r="T27" s="425"/>
    </row>
    <row r="28" spans="1:20" ht="15.75" customHeight="1">
      <c r="A28" s="419" t="s">
        <v>73</v>
      </c>
      <c r="B28" s="419" t="s">
        <v>2660</v>
      </c>
      <c r="C28" s="419" t="s">
        <v>74</v>
      </c>
      <c r="D28" s="419" t="s">
        <v>11039</v>
      </c>
      <c r="E28" s="419" t="s">
        <v>111</v>
      </c>
      <c r="F28" s="412" t="s">
        <v>11119</v>
      </c>
      <c r="G28" s="419" t="s">
        <v>127</v>
      </c>
      <c r="H28" s="464" t="s">
        <v>11125</v>
      </c>
      <c r="I28" s="420" t="s">
        <v>9786</v>
      </c>
      <c r="J28" s="420" t="s">
        <v>11126</v>
      </c>
      <c r="K28" s="421">
        <v>17</v>
      </c>
      <c r="L28" s="421">
        <v>1</v>
      </c>
      <c r="M28" s="422">
        <v>1240</v>
      </c>
      <c r="N28" s="419" t="s">
        <v>11043</v>
      </c>
      <c r="O28" s="422">
        <v>2012</v>
      </c>
      <c r="P28" s="426">
        <v>41271</v>
      </c>
      <c r="Q28" s="421" t="s">
        <v>11127</v>
      </c>
      <c r="R28" s="424">
        <v>41640</v>
      </c>
      <c r="S28" s="412"/>
      <c r="T28" s="425"/>
    </row>
    <row r="29" spans="1:20" ht="15.75" customHeight="1">
      <c r="A29" s="419" t="s">
        <v>73</v>
      </c>
      <c r="B29" s="419" t="s">
        <v>2660</v>
      </c>
      <c r="C29" s="419" t="s">
        <v>74</v>
      </c>
      <c r="D29" s="419" t="s">
        <v>11039</v>
      </c>
      <c r="E29" s="419" t="s">
        <v>111</v>
      </c>
      <c r="F29" s="412" t="s">
        <v>11119</v>
      </c>
      <c r="G29" s="419" t="s">
        <v>133</v>
      </c>
      <c r="H29" s="464" t="s">
        <v>11128</v>
      </c>
      <c r="I29" s="420" t="s">
        <v>9786</v>
      </c>
      <c r="J29" s="420" t="s">
        <v>11129</v>
      </c>
      <c r="K29" s="421">
        <v>113.3</v>
      </c>
      <c r="L29" s="421">
        <v>213</v>
      </c>
      <c r="M29" s="422">
        <v>1570</v>
      </c>
      <c r="N29" s="419" t="s">
        <v>11043</v>
      </c>
      <c r="O29" s="422">
        <v>2010</v>
      </c>
      <c r="P29" s="423">
        <v>40190</v>
      </c>
      <c r="Q29" s="421" t="s">
        <v>11122</v>
      </c>
      <c r="R29" s="424">
        <v>40544</v>
      </c>
      <c r="S29" s="412"/>
      <c r="T29" s="425"/>
    </row>
    <row r="30" spans="1:20" ht="15.75" customHeight="1">
      <c r="A30" s="419" t="s">
        <v>73</v>
      </c>
      <c r="B30" s="419" t="s">
        <v>2660</v>
      </c>
      <c r="C30" s="419" t="s">
        <v>74</v>
      </c>
      <c r="D30" s="419" t="s">
        <v>11039</v>
      </c>
      <c r="E30" s="419" t="s">
        <v>111</v>
      </c>
      <c r="F30" s="412" t="s">
        <v>11119</v>
      </c>
      <c r="G30" s="419" t="s">
        <v>140</v>
      </c>
      <c r="H30" s="464" t="s">
        <v>11130</v>
      </c>
      <c r="I30" s="420" t="s">
        <v>9786</v>
      </c>
      <c r="J30" s="420" t="s">
        <v>11131</v>
      </c>
      <c r="K30" s="421">
        <v>83.9</v>
      </c>
      <c r="L30" s="421">
        <v>147</v>
      </c>
      <c r="M30" s="422">
        <v>2620</v>
      </c>
      <c r="N30" s="419" t="s">
        <v>11043</v>
      </c>
      <c r="O30" s="422">
        <v>2012</v>
      </c>
      <c r="P30" s="426">
        <v>41240</v>
      </c>
      <c r="Q30" s="421" t="s">
        <v>11132</v>
      </c>
      <c r="R30" s="424">
        <v>41640</v>
      </c>
      <c r="S30" s="412"/>
      <c r="T30" s="425"/>
    </row>
    <row r="31" spans="1:20" ht="15.75" customHeight="1">
      <c r="A31" s="419" t="s">
        <v>73</v>
      </c>
      <c r="B31" s="419" t="s">
        <v>2660</v>
      </c>
      <c r="C31" s="419" t="s">
        <v>74</v>
      </c>
      <c r="D31" s="419" t="s">
        <v>11039</v>
      </c>
      <c r="E31" s="419" t="s">
        <v>262</v>
      </c>
      <c r="F31" s="412" t="s">
        <v>11133</v>
      </c>
      <c r="G31" s="419" t="s">
        <v>265</v>
      </c>
      <c r="H31" s="464" t="s">
        <v>11134</v>
      </c>
      <c r="I31" s="420" t="s">
        <v>9786</v>
      </c>
      <c r="J31" s="420" t="s">
        <v>11135</v>
      </c>
      <c r="K31" s="421">
        <v>60</v>
      </c>
      <c r="L31" s="421">
        <v>97</v>
      </c>
      <c r="M31" s="422">
        <v>870</v>
      </c>
      <c r="N31" s="419" t="s">
        <v>11043</v>
      </c>
      <c r="O31" s="422">
        <v>2012</v>
      </c>
      <c r="P31" s="423">
        <v>40968</v>
      </c>
      <c r="Q31" s="421" t="s">
        <v>11136</v>
      </c>
      <c r="R31" s="424">
        <v>41275</v>
      </c>
      <c r="S31" s="412"/>
      <c r="T31" s="425"/>
    </row>
    <row r="32" spans="1:20" ht="15.75" customHeight="1">
      <c r="A32" s="419" t="s">
        <v>73</v>
      </c>
      <c r="B32" s="419" t="s">
        <v>2660</v>
      </c>
      <c r="C32" s="419" t="s">
        <v>74</v>
      </c>
      <c r="D32" s="419" t="s">
        <v>11039</v>
      </c>
      <c r="E32" s="419" t="s">
        <v>75</v>
      </c>
      <c r="F32" s="412" t="s">
        <v>11107</v>
      </c>
      <c r="G32" s="419" t="s">
        <v>83</v>
      </c>
      <c r="H32" s="464" t="s">
        <v>11137</v>
      </c>
      <c r="I32" s="420" t="s">
        <v>9786</v>
      </c>
      <c r="J32" s="420" t="s">
        <v>11138</v>
      </c>
      <c r="K32" s="421">
        <v>269.10000000000002</v>
      </c>
      <c r="L32" s="421">
        <v>964</v>
      </c>
      <c r="M32" s="422">
        <v>44484</v>
      </c>
      <c r="N32" s="419" t="s">
        <v>11139</v>
      </c>
      <c r="O32" s="422">
        <v>2019</v>
      </c>
      <c r="P32" s="423">
        <v>44026</v>
      </c>
      <c r="Q32" s="421" t="s">
        <v>11140</v>
      </c>
      <c r="R32" s="424">
        <v>44562</v>
      </c>
      <c r="S32" s="412"/>
      <c r="T32" s="425">
        <v>44168</v>
      </c>
    </row>
    <row r="33" spans="1:20" ht="15.75" customHeight="1">
      <c r="A33" s="419" t="s">
        <v>73</v>
      </c>
      <c r="B33" s="419" t="s">
        <v>2660</v>
      </c>
      <c r="C33" s="419" t="s">
        <v>74</v>
      </c>
      <c r="D33" s="419" t="s">
        <v>11039</v>
      </c>
      <c r="E33" s="419" t="s">
        <v>262</v>
      </c>
      <c r="F33" s="412" t="s">
        <v>11133</v>
      </c>
      <c r="G33" s="419" t="s">
        <v>282</v>
      </c>
      <c r="H33" s="464" t="s">
        <v>11141</v>
      </c>
      <c r="I33" s="420" t="s">
        <v>9786</v>
      </c>
      <c r="J33" s="420" t="s">
        <v>11142</v>
      </c>
      <c r="K33" s="421">
        <v>40</v>
      </c>
      <c r="L33" s="421">
        <v>74</v>
      </c>
      <c r="M33" s="422">
        <v>1290</v>
      </c>
      <c r="N33" s="419" t="s">
        <v>11043</v>
      </c>
      <c r="O33" s="422">
        <v>2012</v>
      </c>
      <c r="P33" s="426">
        <v>41264</v>
      </c>
      <c r="Q33" s="421" t="s">
        <v>11143</v>
      </c>
      <c r="R33" s="424">
        <v>41640</v>
      </c>
      <c r="S33" s="412"/>
      <c r="T33" s="425"/>
    </row>
    <row r="34" spans="1:20" ht="15.75" customHeight="1">
      <c r="A34" s="419" t="s">
        <v>73</v>
      </c>
      <c r="B34" s="419" t="s">
        <v>2660</v>
      </c>
      <c r="C34" s="419" t="s">
        <v>74</v>
      </c>
      <c r="D34" s="419" t="s">
        <v>11039</v>
      </c>
      <c r="E34" s="419" t="s">
        <v>200</v>
      </c>
      <c r="F34" s="412" t="s">
        <v>11144</v>
      </c>
      <c r="G34" s="419" t="s">
        <v>209</v>
      </c>
      <c r="H34" s="464" t="s">
        <v>11145</v>
      </c>
      <c r="I34" s="420" t="s">
        <v>9786</v>
      </c>
      <c r="J34" s="420" t="s">
        <v>11146</v>
      </c>
      <c r="K34" s="421">
        <v>267</v>
      </c>
      <c r="L34" s="421">
        <v>454</v>
      </c>
      <c r="M34" s="422">
        <v>3630</v>
      </c>
      <c r="N34" s="419" t="s">
        <v>11043</v>
      </c>
      <c r="O34" s="422">
        <v>2011</v>
      </c>
      <c r="P34" s="423">
        <v>40996</v>
      </c>
      <c r="Q34" s="421" t="s">
        <v>11147</v>
      </c>
      <c r="R34" s="424">
        <v>41275</v>
      </c>
      <c r="S34" s="412"/>
      <c r="T34" s="425"/>
    </row>
    <row r="35" spans="1:20" ht="15.75" customHeight="1">
      <c r="A35" s="419" t="s">
        <v>73</v>
      </c>
      <c r="B35" s="419" t="s">
        <v>2660</v>
      </c>
      <c r="C35" s="419" t="s">
        <v>74</v>
      </c>
      <c r="D35" s="419" t="s">
        <v>11039</v>
      </c>
      <c r="E35" s="419" t="s">
        <v>200</v>
      </c>
      <c r="F35" s="412" t="s">
        <v>11144</v>
      </c>
      <c r="G35" s="419" t="s">
        <v>212</v>
      </c>
      <c r="H35" s="464" t="s">
        <v>11148</v>
      </c>
      <c r="I35" s="420" t="s">
        <v>9786</v>
      </c>
      <c r="J35" s="420" t="s">
        <v>11149</v>
      </c>
      <c r="K35" s="421">
        <v>44</v>
      </c>
      <c r="L35" s="421">
        <v>90</v>
      </c>
      <c r="M35" s="422">
        <v>1290</v>
      </c>
      <c r="N35" s="419" t="s">
        <v>11043</v>
      </c>
      <c r="O35" s="422">
        <v>2012</v>
      </c>
      <c r="P35" s="426">
        <v>41271</v>
      </c>
      <c r="Q35" s="421" t="s">
        <v>11150</v>
      </c>
      <c r="R35" s="424">
        <v>41275</v>
      </c>
      <c r="S35" s="412"/>
      <c r="T35" s="425"/>
    </row>
    <row r="36" spans="1:20" ht="15.75" customHeight="1">
      <c r="A36" s="419" t="s">
        <v>73</v>
      </c>
      <c r="B36" s="419" t="s">
        <v>2660</v>
      </c>
      <c r="C36" s="419" t="s">
        <v>74</v>
      </c>
      <c r="D36" s="419" t="s">
        <v>11039</v>
      </c>
      <c r="E36" s="419" t="s">
        <v>75</v>
      </c>
      <c r="F36" s="412" t="s">
        <v>11107</v>
      </c>
      <c r="G36" s="419" t="s">
        <v>84</v>
      </c>
      <c r="H36" s="464" t="s">
        <v>11151</v>
      </c>
      <c r="I36" s="420" t="s">
        <v>9786</v>
      </c>
      <c r="J36" s="420" t="s">
        <v>11152</v>
      </c>
      <c r="K36" s="421">
        <v>152.69999999999999</v>
      </c>
      <c r="L36" s="421">
        <v>569</v>
      </c>
      <c r="M36" s="422">
        <v>32090</v>
      </c>
      <c r="N36" s="419" t="s">
        <v>11139</v>
      </c>
      <c r="O36" s="422">
        <v>2019</v>
      </c>
      <c r="P36" s="423">
        <v>44026</v>
      </c>
      <c r="Q36" s="421" t="s">
        <v>11153</v>
      </c>
      <c r="R36" s="424">
        <v>44562</v>
      </c>
      <c r="S36" s="412"/>
      <c r="T36" s="425">
        <v>44175</v>
      </c>
    </row>
    <row r="37" spans="1:20" ht="15.75" customHeight="1">
      <c r="A37" s="419" t="s">
        <v>73</v>
      </c>
      <c r="B37" s="419" t="s">
        <v>2660</v>
      </c>
      <c r="C37" s="419" t="s">
        <v>74</v>
      </c>
      <c r="D37" s="419" t="s">
        <v>11154</v>
      </c>
      <c r="E37" s="419" t="s">
        <v>262</v>
      </c>
      <c r="F37" s="412" t="s">
        <v>11155</v>
      </c>
      <c r="G37" s="419" t="s">
        <v>269</v>
      </c>
      <c r="H37" s="464" t="s">
        <v>11156</v>
      </c>
      <c r="I37" s="420" t="s">
        <v>9786</v>
      </c>
      <c r="J37" s="420" t="s">
        <v>11157</v>
      </c>
      <c r="K37" s="421">
        <v>113.9</v>
      </c>
      <c r="L37" s="421">
        <v>339</v>
      </c>
      <c r="M37" s="422">
        <v>29000</v>
      </c>
      <c r="N37" s="419" t="s">
        <v>11158</v>
      </c>
      <c r="O37" s="422">
        <v>2023</v>
      </c>
      <c r="P37" s="426">
        <v>45279</v>
      </c>
      <c r="Q37" s="421" t="s">
        <v>11159</v>
      </c>
      <c r="R37" s="382">
        <v>45292</v>
      </c>
      <c r="S37" s="412"/>
      <c r="T37" s="425">
        <v>45288</v>
      </c>
    </row>
    <row r="38" spans="1:20" ht="15.75" customHeight="1">
      <c r="A38" s="419" t="s">
        <v>73</v>
      </c>
      <c r="B38" s="419" t="s">
        <v>2660</v>
      </c>
      <c r="C38" s="419" t="s">
        <v>74</v>
      </c>
      <c r="D38" s="419" t="s">
        <v>11039</v>
      </c>
      <c r="E38" s="419" t="s">
        <v>262</v>
      </c>
      <c r="F38" s="412" t="s">
        <v>11160</v>
      </c>
      <c r="G38" s="419" t="s">
        <v>264</v>
      </c>
      <c r="H38" s="464" t="s">
        <v>11161</v>
      </c>
      <c r="I38" s="420" t="s">
        <v>9786</v>
      </c>
      <c r="J38" s="420" t="s">
        <v>11162</v>
      </c>
      <c r="K38" s="421">
        <v>139</v>
      </c>
      <c r="L38" s="421">
        <v>217</v>
      </c>
      <c r="M38" s="422">
        <v>1730</v>
      </c>
      <c r="N38" s="419" t="s">
        <v>11043</v>
      </c>
      <c r="O38" s="422">
        <v>2011</v>
      </c>
      <c r="P38" s="423">
        <v>40983</v>
      </c>
      <c r="Q38" s="421" t="s">
        <v>11163</v>
      </c>
      <c r="R38" s="424">
        <v>41275</v>
      </c>
      <c r="S38" s="412"/>
      <c r="T38" s="425"/>
    </row>
    <row r="39" spans="1:20" ht="15.75" customHeight="1">
      <c r="A39" s="419" t="s">
        <v>73</v>
      </c>
      <c r="B39" s="419" t="s">
        <v>2660</v>
      </c>
      <c r="C39" s="419" t="s">
        <v>74</v>
      </c>
      <c r="D39" s="419" t="s">
        <v>11039</v>
      </c>
      <c r="E39" s="419" t="s">
        <v>75</v>
      </c>
      <c r="F39" s="437" t="s">
        <v>11097</v>
      </c>
      <c r="G39" s="419" t="s">
        <v>80</v>
      </c>
      <c r="H39" s="464" t="s">
        <v>11164</v>
      </c>
      <c r="I39" s="420" t="s">
        <v>9786</v>
      </c>
      <c r="J39" s="420" t="s">
        <v>11165</v>
      </c>
      <c r="K39" s="421">
        <v>244.4</v>
      </c>
      <c r="L39" s="421">
        <v>681</v>
      </c>
      <c r="M39" s="422">
        <v>43146</v>
      </c>
      <c r="N39" s="419" t="s">
        <v>11099</v>
      </c>
      <c r="O39" s="422">
        <v>2021</v>
      </c>
      <c r="P39" s="423">
        <v>44414</v>
      </c>
      <c r="Q39" s="421" t="s">
        <v>11166</v>
      </c>
      <c r="R39" s="424">
        <v>44927</v>
      </c>
      <c r="S39" s="412"/>
      <c r="T39" s="425">
        <v>44900</v>
      </c>
    </row>
    <row r="40" spans="1:20" ht="15.75" customHeight="1">
      <c r="A40" s="419" t="s">
        <v>73</v>
      </c>
      <c r="B40" s="419" t="s">
        <v>2660</v>
      </c>
      <c r="C40" s="419" t="s">
        <v>74</v>
      </c>
      <c r="D40" s="419" t="s">
        <v>11039</v>
      </c>
      <c r="E40" s="419" t="s">
        <v>262</v>
      </c>
      <c r="F40" s="412" t="s">
        <v>11160</v>
      </c>
      <c r="G40" s="419" t="s">
        <v>280</v>
      </c>
      <c r="H40" s="464" t="s">
        <v>11167</v>
      </c>
      <c r="I40" s="420" t="s">
        <v>9786</v>
      </c>
      <c r="J40" s="420" t="s">
        <v>11168</v>
      </c>
      <c r="K40" s="421">
        <v>69</v>
      </c>
      <c r="L40" s="421">
        <v>150</v>
      </c>
      <c r="M40" s="422">
        <v>1250</v>
      </c>
      <c r="N40" s="419" t="s">
        <v>11043</v>
      </c>
      <c r="O40" s="422">
        <v>2011</v>
      </c>
      <c r="P40" s="423">
        <v>40983</v>
      </c>
      <c r="Q40" s="421" t="s">
        <v>11163</v>
      </c>
      <c r="R40" s="424">
        <v>41275</v>
      </c>
      <c r="S40" s="412"/>
      <c r="T40" s="425"/>
    </row>
    <row r="41" spans="1:20" ht="15.75" customHeight="1">
      <c r="A41" s="419" t="s">
        <v>73</v>
      </c>
      <c r="B41" s="419" t="s">
        <v>2660</v>
      </c>
      <c r="C41" s="419" t="s">
        <v>74</v>
      </c>
      <c r="D41" s="419" t="s">
        <v>11039</v>
      </c>
      <c r="E41" s="419" t="s">
        <v>262</v>
      </c>
      <c r="F41" s="412" t="s">
        <v>11160</v>
      </c>
      <c r="G41" s="419" t="s">
        <v>288</v>
      </c>
      <c r="H41" s="464" t="s">
        <v>11169</v>
      </c>
      <c r="I41" s="420" t="s">
        <v>9786</v>
      </c>
      <c r="J41" s="420" t="s">
        <v>11170</v>
      </c>
      <c r="K41" s="421">
        <v>129</v>
      </c>
      <c r="L41" s="421">
        <v>168</v>
      </c>
      <c r="M41" s="422">
        <v>1340</v>
      </c>
      <c r="N41" s="419" t="s">
        <v>11043</v>
      </c>
      <c r="O41" s="422">
        <v>2011</v>
      </c>
      <c r="P41" s="423">
        <v>40983</v>
      </c>
      <c r="Q41" s="421" t="s">
        <v>11163</v>
      </c>
      <c r="R41" s="424">
        <v>41275</v>
      </c>
      <c r="S41" s="412"/>
      <c r="T41" s="425"/>
    </row>
    <row r="42" spans="1:20" ht="15.75" customHeight="1">
      <c r="A42" s="419" t="s">
        <v>73</v>
      </c>
      <c r="B42" s="419" t="s">
        <v>2660</v>
      </c>
      <c r="C42" s="419" t="s">
        <v>74</v>
      </c>
      <c r="D42" s="419" t="s">
        <v>11039</v>
      </c>
      <c r="E42" s="419" t="s">
        <v>111</v>
      </c>
      <c r="F42" s="412" t="s">
        <v>11171</v>
      </c>
      <c r="G42" s="419" t="s">
        <v>117</v>
      </c>
      <c r="H42" s="464" t="s">
        <v>11172</v>
      </c>
      <c r="I42" s="420" t="s">
        <v>9786</v>
      </c>
      <c r="J42" s="420" t="s">
        <v>11173</v>
      </c>
      <c r="K42" s="421">
        <v>106.7</v>
      </c>
      <c r="L42" s="421">
        <v>289</v>
      </c>
      <c r="M42" s="422">
        <v>2390</v>
      </c>
      <c r="N42" s="419" t="s">
        <v>11043</v>
      </c>
      <c r="O42" s="422">
        <v>2011</v>
      </c>
      <c r="P42" s="423">
        <v>40988</v>
      </c>
      <c r="Q42" s="421" t="s">
        <v>11174</v>
      </c>
      <c r="R42" s="424">
        <v>41275</v>
      </c>
      <c r="S42" s="412"/>
      <c r="T42" s="425"/>
    </row>
    <row r="43" spans="1:20" ht="15.75" customHeight="1">
      <c r="A43" s="419" t="s">
        <v>73</v>
      </c>
      <c r="B43" s="419" t="s">
        <v>2660</v>
      </c>
      <c r="C43" s="419" t="s">
        <v>74</v>
      </c>
      <c r="D43" s="419" t="s">
        <v>11039</v>
      </c>
      <c r="E43" s="419" t="s">
        <v>111</v>
      </c>
      <c r="F43" s="412" t="s">
        <v>11171</v>
      </c>
      <c r="G43" s="419" t="s">
        <v>120</v>
      </c>
      <c r="H43" s="464" t="s">
        <v>11175</v>
      </c>
      <c r="I43" s="420" t="s">
        <v>9786</v>
      </c>
      <c r="J43" s="420" t="s">
        <v>11176</v>
      </c>
      <c r="K43" s="421">
        <v>137.80000000000001</v>
      </c>
      <c r="L43" s="421">
        <v>304</v>
      </c>
      <c r="M43" s="422">
        <v>4790</v>
      </c>
      <c r="N43" s="419" t="s">
        <v>11043</v>
      </c>
      <c r="O43" s="422">
        <v>2012</v>
      </c>
      <c r="P43" s="426">
        <v>41241</v>
      </c>
      <c r="Q43" s="421" t="s">
        <v>11177</v>
      </c>
      <c r="R43" s="424">
        <v>41640</v>
      </c>
      <c r="S43" s="412"/>
      <c r="T43" s="425"/>
    </row>
    <row r="44" spans="1:20" ht="15.75" customHeight="1">
      <c r="A44" s="419" t="s">
        <v>73</v>
      </c>
      <c r="B44" s="419" t="s">
        <v>2660</v>
      </c>
      <c r="C44" s="419" t="s">
        <v>74</v>
      </c>
      <c r="D44" s="419" t="s">
        <v>11039</v>
      </c>
      <c r="E44" s="419" t="s">
        <v>111</v>
      </c>
      <c r="F44" s="412" t="s">
        <v>11171</v>
      </c>
      <c r="G44" s="419" t="s">
        <v>121</v>
      </c>
      <c r="H44" s="464" t="s">
        <v>11178</v>
      </c>
      <c r="I44" s="420" t="s">
        <v>9786</v>
      </c>
      <c r="J44" s="420" t="s">
        <v>11179</v>
      </c>
      <c r="K44" s="421">
        <v>183.7</v>
      </c>
      <c r="L44" s="421">
        <v>1222</v>
      </c>
      <c r="M44" s="422">
        <v>9760</v>
      </c>
      <c r="N44" s="419" t="s">
        <v>11043</v>
      </c>
      <c r="O44" s="422">
        <v>2011</v>
      </c>
      <c r="P44" s="426">
        <v>40900</v>
      </c>
      <c r="Q44" s="421" t="s">
        <v>11180</v>
      </c>
      <c r="R44" s="424">
        <v>41275</v>
      </c>
      <c r="S44" s="412"/>
      <c r="T44" s="425"/>
    </row>
    <row r="45" spans="1:20" ht="15.75" customHeight="1">
      <c r="A45" s="419" t="s">
        <v>73</v>
      </c>
      <c r="B45" s="419" t="s">
        <v>2660</v>
      </c>
      <c r="C45" s="419" t="s">
        <v>74</v>
      </c>
      <c r="D45" s="419" t="s">
        <v>11039</v>
      </c>
      <c r="E45" s="419" t="s">
        <v>111</v>
      </c>
      <c r="F45" s="412" t="s">
        <v>11171</v>
      </c>
      <c r="G45" s="419" t="s">
        <v>128</v>
      </c>
      <c r="H45" s="464" t="s">
        <v>11181</v>
      </c>
      <c r="I45" s="420" t="s">
        <v>9786</v>
      </c>
      <c r="J45" s="420" t="s">
        <v>11182</v>
      </c>
      <c r="K45" s="421">
        <v>142.80000000000001</v>
      </c>
      <c r="L45" s="421">
        <v>602</v>
      </c>
      <c r="M45" s="422">
        <v>4070</v>
      </c>
      <c r="N45" s="419" t="s">
        <v>11043</v>
      </c>
      <c r="O45" s="422">
        <v>2012</v>
      </c>
      <c r="P45" s="423">
        <v>40988</v>
      </c>
      <c r="Q45" s="421" t="s">
        <v>11183</v>
      </c>
      <c r="R45" s="424">
        <v>41275</v>
      </c>
      <c r="S45" s="412"/>
      <c r="T45" s="425"/>
    </row>
    <row r="46" spans="1:20" ht="15.75" customHeight="1">
      <c r="A46" s="419" t="s">
        <v>73</v>
      </c>
      <c r="B46" s="419" t="s">
        <v>2660</v>
      </c>
      <c r="C46" s="419" t="s">
        <v>74</v>
      </c>
      <c r="D46" s="419" t="s">
        <v>11039</v>
      </c>
      <c r="E46" s="419" t="s">
        <v>111</v>
      </c>
      <c r="F46" s="412" t="s">
        <v>11171</v>
      </c>
      <c r="G46" s="419" t="s">
        <v>130</v>
      </c>
      <c r="H46" s="464" t="s">
        <v>11184</v>
      </c>
      <c r="I46" s="420" t="s">
        <v>9786</v>
      </c>
      <c r="J46" s="420" t="s">
        <v>11185</v>
      </c>
      <c r="K46" s="421">
        <v>131</v>
      </c>
      <c r="L46" s="421">
        <v>208</v>
      </c>
      <c r="M46" s="422">
        <v>1800</v>
      </c>
      <c r="N46" s="419" t="s">
        <v>11043</v>
      </c>
      <c r="O46" s="422">
        <v>2012</v>
      </c>
      <c r="P46" s="426">
        <v>41268</v>
      </c>
      <c r="Q46" s="421" t="s">
        <v>11186</v>
      </c>
      <c r="R46" s="424">
        <v>41640</v>
      </c>
      <c r="S46" s="412"/>
      <c r="T46" s="425"/>
    </row>
    <row r="47" spans="1:20" ht="15.75" customHeight="1">
      <c r="A47" s="419" t="s">
        <v>73</v>
      </c>
      <c r="B47" s="419" t="s">
        <v>2660</v>
      </c>
      <c r="C47" s="419" t="s">
        <v>74</v>
      </c>
      <c r="D47" s="419" t="s">
        <v>11039</v>
      </c>
      <c r="E47" s="419" t="s">
        <v>262</v>
      </c>
      <c r="F47" s="412" t="s">
        <v>11187</v>
      </c>
      <c r="G47" s="419" t="s">
        <v>271</v>
      </c>
      <c r="H47" s="464" t="s">
        <v>11188</v>
      </c>
      <c r="I47" s="420" t="s">
        <v>9786</v>
      </c>
      <c r="J47" s="420" t="s">
        <v>11189</v>
      </c>
      <c r="K47" s="421">
        <v>23.2</v>
      </c>
      <c r="L47" s="421">
        <v>1</v>
      </c>
      <c r="M47" s="422">
        <v>1270</v>
      </c>
      <c r="N47" s="419" t="s">
        <v>11043</v>
      </c>
      <c r="O47" s="422">
        <v>2012</v>
      </c>
      <c r="P47" s="426">
        <v>41264</v>
      </c>
      <c r="Q47" s="421" t="s">
        <v>11190</v>
      </c>
      <c r="R47" s="424">
        <v>41640</v>
      </c>
      <c r="S47" s="412"/>
      <c r="T47" s="425"/>
    </row>
    <row r="48" spans="1:20" ht="15.75" customHeight="1">
      <c r="A48" s="419" t="s">
        <v>73</v>
      </c>
      <c r="B48" s="419" t="s">
        <v>2660</v>
      </c>
      <c r="C48" s="419" t="s">
        <v>74</v>
      </c>
      <c r="D48" s="419" t="s">
        <v>11039</v>
      </c>
      <c r="E48" s="419" t="s">
        <v>262</v>
      </c>
      <c r="F48" s="412" t="s">
        <v>11187</v>
      </c>
      <c r="G48" s="419" t="s">
        <v>272</v>
      </c>
      <c r="H48" s="464" t="s">
        <v>11191</v>
      </c>
      <c r="I48" s="420" t="s">
        <v>9786</v>
      </c>
      <c r="J48" s="420" t="s">
        <v>11192</v>
      </c>
      <c r="K48" s="421">
        <v>115.3</v>
      </c>
      <c r="L48" s="421">
        <v>302</v>
      </c>
      <c r="M48" s="422">
        <v>2370</v>
      </c>
      <c r="N48" s="419" t="s">
        <v>11043</v>
      </c>
      <c r="O48" s="422">
        <v>2012</v>
      </c>
      <c r="P48" s="423">
        <v>40963</v>
      </c>
      <c r="Q48" s="421" t="s">
        <v>11193</v>
      </c>
      <c r="R48" s="424">
        <v>41275</v>
      </c>
      <c r="S48" s="412"/>
      <c r="T48" s="425"/>
    </row>
    <row r="49" spans="1:20" ht="15.75" customHeight="1">
      <c r="A49" s="419" t="s">
        <v>73</v>
      </c>
      <c r="B49" s="419" t="s">
        <v>2660</v>
      </c>
      <c r="C49" s="419" t="s">
        <v>74</v>
      </c>
      <c r="D49" s="419" t="s">
        <v>11039</v>
      </c>
      <c r="E49" s="419" t="s">
        <v>75</v>
      </c>
      <c r="F49" s="437" t="s">
        <v>11097</v>
      </c>
      <c r="G49" s="419" t="s">
        <v>77</v>
      </c>
      <c r="H49" s="464" t="s">
        <v>11194</v>
      </c>
      <c r="I49" s="420" t="s">
        <v>9786</v>
      </c>
      <c r="J49" s="420" t="s">
        <v>11195</v>
      </c>
      <c r="K49" s="421">
        <v>140.5</v>
      </c>
      <c r="L49" s="421">
        <v>269</v>
      </c>
      <c r="M49" s="422">
        <v>30632</v>
      </c>
      <c r="N49" s="419" t="s">
        <v>11099</v>
      </c>
      <c r="O49" s="422">
        <v>2021</v>
      </c>
      <c r="P49" s="423">
        <v>44470</v>
      </c>
      <c r="Q49" s="421" t="s">
        <v>11196</v>
      </c>
      <c r="R49" s="424">
        <v>44927</v>
      </c>
      <c r="S49" s="412"/>
      <c r="T49" s="425">
        <v>44900</v>
      </c>
    </row>
    <row r="50" spans="1:20" ht="15.75" customHeight="1">
      <c r="A50" s="419" t="s">
        <v>73</v>
      </c>
      <c r="B50" s="419" t="s">
        <v>2660</v>
      </c>
      <c r="C50" s="419" t="s">
        <v>74</v>
      </c>
      <c r="D50" s="419" t="s">
        <v>11039</v>
      </c>
      <c r="E50" s="419" t="s">
        <v>262</v>
      </c>
      <c r="F50" s="412" t="s">
        <v>11187</v>
      </c>
      <c r="G50" s="419" t="s">
        <v>275</v>
      </c>
      <c r="H50" s="464" t="s">
        <v>11197</v>
      </c>
      <c r="I50" s="420" t="s">
        <v>9786</v>
      </c>
      <c r="J50" s="420" t="s">
        <v>11198</v>
      </c>
      <c r="K50" s="421">
        <v>41.8</v>
      </c>
      <c r="L50" s="421">
        <v>77</v>
      </c>
      <c r="M50" s="422">
        <v>1790</v>
      </c>
      <c r="N50" s="419" t="s">
        <v>11043</v>
      </c>
      <c r="O50" s="422">
        <v>2012</v>
      </c>
      <c r="P50" s="426">
        <v>41207</v>
      </c>
      <c r="Q50" s="421" t="s">
        <v>11186</v>
      </c>
      <c r="R50" s="424">
        <v>41640</v>
      </c>
      <c r="S50" s="412"/>
      <c r="T50" s="425"/>
    </row>
    <row r="51" spans="1:20" ht="15.75" customHeight="1">
      <c r="A51" s="419" t="s">
        <v>73</v>
      </c>
      <c r="B51" s="419" t="s">
        <v>2660</v>
      </c>
      <c r="C51" s="419" t="s">
        <v>74</v>
      </c>
      <c r="D51" s="419" t="s">
        <v>11039</v>
      </c>
      <c r="E51" s="419" t="s">
        <v>200</v>
      </c>
      <c r="F51" s="412" t="s">
        <v>11199</v>
      </c>
      <c r="G51" s="419" t="s">
        <v>203</v>
      </c>
      <c r="H51" s="464" t="s">
        <v>11200</v>
      </c>
      <c r="I51" s="420" t="s">
        <v>9786</v>
      </c>
      <c r="J51" s="420" t="s">
        <v>11201</v>
      </c>
      <c r="K51" s="421">
        <v>300.60000000000002</v>
      </c>
      <c r="L51" s="421">
        <v>538</v>
      </c>
      <c r="M51" s="422">
        <v>4400</v>
      </c>
      <c r="N51" s="419" t="s">
        <v>11043</v>
      </c>
      <c r="O51" s="422">
        <v>2012</v>
      </c>
      <c r="P51" s="423">
        <v>40948</v>
      </c>
      <c r="Q51" s="421" t="s">
        <v>11202</v>
      </c>
      <c r="R51" s="424">
        <v>41275</v>
      </c>
      <c r="S51" s="412"/>
      <c r="T51" s="425"/>
    </row>
    <row r="52" spans="1:20" ht="15.75" customHeight="1">
      <c r="A52" s="419" t="s">
        <v>73</v>
      </c>
      <c r="B52" s="419" t="s">
        <v>2660</v>
      </c>
      <c r="C52" s="419" t="s">
        <v>74</v>
      </c>
      <c r="D52" s="419" t="s">
        <v>11039</v>
      </c>
      <c r="E52" s="419" t="s">
        <v>200</v>
      </c>
      <c r="F52" s="412" t="s">
        <v>11199</v>
      </c>
      <c r="G52" s="419" t="s">
        <v>213</v>
      </c>
      <c r="H52" s="464" t="s">
        <v>11203</v>
      </c>
      <c r="I52" s="420" t="s">
        <v>9786</v>
      </c>
      <c r="J52" s="420" t="s">
        <v>11204</v>
      </c>
      <c r="K52" s="421">
        <v>31.6</v>
      </c>
      <c r="L52" s="421">
        <v>89</v>
      </c>
      <c r="M52" s="422">
        <v>1290</v>
      </c>
      <c r="N52" s="419" t="s">
        <v>11043</v>
      </c>
      <c r="O52" s="422">
        <v>2012</v>
      </c>
      <c r="P52" s="426">
        <v>41271</v>
      </c>
      <c r="Q52" s="421" t="s">
        <v>11205</v>
      </c>
      <c r="R52" s="424">
        <v>41640</v>
      </c>
      <c r="S52" s="412"/>
      <c r="T52" s="425"/>
    </row>
    <row r="53" spans="1:20" ht="15.75" customHeight="1">
      <c r="A53" s="419" t="s">
        <v>73</v>
      </c>
      <c r="B53" s="419" t="s">
        <v>2660</v>
      </c>
      <c r="C53" s="419" t="s">
        <v>74</v>
      </c>
      <c r="D53" s="419" t="s">
        <v>11039</v>
      </c>
      <c r="E53" s="419" t="s">
        <v>200</v>
      </c>
      <c r="F53" s="412" t="s">
        <v>11199</v>
      </c>
      <c r="G53" s="419" t="s">
        <v>201</v>
      </c>
      <c r="H53" s="464" t="s">
        <v>11206</v>
      </c>
      <c r="I53" s="420" t="s">
        <v>9786</v>
      </c>
      <c r="J53" s="420" t="s">
        <v>11207</v>
      </c>
      <c r="K53" s="421">
        <v>260.68</v>
      </c>
      <c r="L53" s="421">
        <v>1254</v>
      </c>
      <c r="M53" s="422">
        <v>6750</v>
      </c>
      <c r="N53" s="419" t="s">
        <v>11043</v>
      </c>
      <c r="O53" s="422">
        <v>2011</v>
      </c>
      <c r="P53" s="423">
        <v>40966</v>
      </c>
      <c r="Q53" s="421" t="s">
        <v>11208</v>
      </c>
      <c r="R53" s="424">
        <v>41275</v>
      </c>
      <c r="S53" s="412"/>
      <c r="T53" s="425"/>
    </row>
    <row r="54" spans="1:20" ht="15.75" customHeight="1">
      <c r="A54" s="419" t="s">
        <v>73</v>
      </c>
      <c r="B54" s="419" t="s">
        <v>2660</v>
      </c>
      <c r="C54" s="419" t="s">
        <v>74</v>
      </c>
      <c r="D54" s="419" t="s">
        <v>11039</v>
      </c>
      <c r="E54" s="419" t="s">
        <v>200</v>
      </c>
      <c r="F54" s="412" t="s">
        <v>11199</v>
      </c>
      <c r="G54" s="419" t="s">
        <v>220</v>
      </c>
      <c r="H54" s="464" t="s">
        <v>11209</v>
      </c>
      <c r="I54" s="420" t="s">
        <v>9786</v>
      </c>
      <c r="J54" s="420" t="s">
        <v>11210</v>
      </c>
      <c r="K54" s="421">
        <v>160.19999999999999</v>
      </c>
      <c r="L54" s="421">
        <v>822</v>
      </c>
      <c r="M54" s="422">
        <v>5860</v>
      </c>
      <c r="N54" s="419" t="s">
        <v>11043</v>
      </c>
      <c r="O54" s="422">
        <v>2012</v>
      </c>
      <c r="P54" s="423">
        <v>41222</v>
      </c>
      <c r="Q54" s="421" t="s">
        <v>11211</v>
      </c>
      <c r="R54" s="424">
        <v>41640</v>
      </c>
      <c r="S54" s="412"/>
      <c r="T54" s="425"/>
    </row>
    <row r="55" spans="1:20" ht="15.75" customHeight="1">
      <c r="A55" s="419" t="s">
        <v>73</v>
      </c>
      <c r="B55" s="419" t="s">
        <v>2660</v>
      </c>
      <c r="C55" s="419" t="s">
        <v>74</v>
      </c>
      <c r="D55" s="419" t="s">
        <v>11039</v>
      </c>
      <c r="E55" s="419" t="s">
        <v>262</v>
      </c>
      <c r="F55" s="412" t="s">
        <v>11212</v>
      </c>
      <c r="G55" s="419" t="s">
        <v>278</v>
      </c>
      <c r="H55" s="464" t="s">
        <v>11213</v>
      </c>
      <c r="I55" s="420" t="s">
        <v>9786</v>
      </c>
      <c r="J55" s="420" t="s">
        <v>11214</v>
      </c>
      <c r="K55" s="421">
        <v>385.14510000000001</v>
      </c>
      <c r="L55" s="421">
        <v>920</v>
      </c>
      <c r="M55" s="422">
        <v>7618</v>
      </c>
      <c r="N55" s="419" t="s">
        <v>11215</v>
      </c>
      <c r="O55" s="422">
        <v>2015</v>
      </c>
      <c r="P55" s="423">
        <v>42192</v>
      </c>
      <c r="Q55" s="421" t="s">
        <v>11216</v>
      </c>
      <c r="R55" s="424">
        <v>42736</v>
      </c>
      <c r="S55" s="412"/>
      <c r="T55" s="425"/>
    </row>
    <row r="56" spans="1:20" ht="15.75" customHeight="1">
      <c r="A56" s="419" t="s">
        <v>73</v>
      </c>
      <c r="B56" s="419" t="s">
        <v>2660</v>
      </c>
      <c r="C56" s="419" t="s">
        <v>74</v>
      </c>
      <c r="D56" s="419" t="s">
        <v>11154</v>
      </c>
      <c r="E56" s="419" t="s">
        <v>262</v>
      </c>
      <c r="F56" s="412" t="s">
        <v>11155</v>
      </c>
      <c r="G56" s="419" t="s">
        <v>273</v>
      </c>
      <c r="H56" s="464" t="s">
        <v>11217</v>
      </c>
      <c r="I56" s="420" t="s">
        <v>9786</v>
      </c>
      <c r="J56" s="420" t="s">
        <v>11218</v>
      </c>
      <c r="K56" s="421">
        <v>323.26</v>
      </c>
      <c r="L56" s="421">
        <v>377</v>
      </c>
      <c r="M56" s="422">
        <v>39800</v>
      </c>
      <c r="N56" s="419" t="s">
        <v>11158</v>
      </c>
      <c r="O56" s="422">
        <v>2023</v>
      </c>
      <c r="P56" s="423">
        <v>45279</v>
      </c>
      <c r="Q56" s="421" t="s">
        <v>11219</v>
      </c>
      <c r="R56" s="382">
        <v>45292</v>
      </c>
      <c r="S56" s="412"/>
      <c r="T56" s="425">
        <v>45299</v>
      </c>
    </row>
    <row r="57" spans="1:20" ht="15.75" customHeight="1">
      <c r="A57" s="419" t="s">
        <v>73</v>
      </c>
      <c r="B57" s="419" t="s">
        <v>2660</v>
      </c>
      <c r="C57" s="419" t="s">
        <v>74</v>
      </c>
      <c r="D57" s="419" t="s">
        <v>11039</v>
      </c>
      <c r="E57" s="419" t="s">
        <v>262</v>
      </c>
      <c r="F57" s="412" t="s">
        <v>11220</v>
      </c>
      <c r="G57" s="419" t="s">
        <v>270</v>
      </c>
      <c r="H57" s="464" t="s">
        <v>11221</v>
      </c>
      <c r="I57" s="420" t="s">
        <v>9786</v>
      </c>
      <c r="J57" s="420" t="s">
        <v>11222</v>
      </c>
      <c r="K57" s="421">
        <v>112.6</v>
      </c>
      <c r="L57" s="421">
        <v>153</v>
      </c>
      <c r="M57" s="422">
        <v>2910</v>
      </c>
      <c r="N57" s="419" t="s">
        <v>11043</v>
      </c>
      <c r="O57" s="422">
        <v>2012</v>
      </c>
      <c r="P57" s="426">
        <v>41239</v>
      </c>
      <c r="Q57" s="421" t="s">
        <v>11223</v>
      </c>
      <c r="R57" s="424">
        <v>41640</v>
      </c>
      <c r="S57" s="412"/>
      <c r="T57" s="425"/>
    </row>
    <row r="58" spans="1:20" ht="15.75" customHeight="1">
      <c r="A58" s="419" t="s">
        <v>73</v>
      </c>
      <c r="B58" s="419" t="s">
        <v>2660</v>
      </c>
      <c r="C58" s="419" t="s">
        <v>74</v>
      </c>
      <c r="D58" s="419" t="s">
        <v>11154</v>
      </c>
      <c r="E58" s="419" t="s">
        <v>262</v>
      </c>
      <c r="F58" s="412" t="s">
        <v>11155</v>
      </c>
      <c r="G58" s="419" t="s">
        <v>274</v>
      </c>
      <c r="H58" s="464" t="s">
        <v>11224</v>
      </c>
      <c r="I58" s="420" t="s">
        <v>9786</v>
      </c>
      <c r="J58" s="420" t="s">
        <v>11225</v>
      </c>
      <c r="K58" s="421">
        <v>140.80000000000001</v>
      </c>
      <c r="L58" s="421">
        <v>324</v>
      </c>
      <c r="M58" s="422">
        <v>29500</v>
      </c>
      <c r="N58" s="419" t="s">
        <v>11158</v>
      </c>
      <c r="O58" s="422">
        <v>2023</v>
      </c>
      <c r="P58" s="426">
        <v>45279</v>
      </c>
      <c r="Q58" s="421" t="s">
        <v>11226</v>
      </c>
      <c r="R58" s="382">
        <v>45292</v>
      </c>
      <c r="S58" s="412"/>
      <c r="T58" s="425">
        <v>45289</v>
      </c>
    </row>
    <row r="59" spans="1:20" ht="15.75" customHeight="1">
      <c r="A59" s="419" t="s">
        <v>73</v>
      </c>
      <c r="B59" s="419" t="s">
        <v>2660</v>
      </c>
      <c r="C59" s="419" t="s">
        <v>74</v>
      </c>
      <c r="D59" s="419" t="s">
        <v>11039</v>
      </c>
      <c r="E59" s="419" t="s">
        <v>111</v>
      </c>
      <c r="F59" s="412" t="s">
        <v>11227</v>
      </c>
      <c r="G59" s="419" t="s">
        <v>122</v>
      </c>
      <c r="H59" s="464" t="s">
        <v>11228</v>
      </c>
      <c r="I59" s="420" t="s">
        <v>9786</v>
      </c>
      <c r="J59" s="420" t="s">
        <v>11229</v>
      </c>
      <c r="K59" s="421">
        <v>86.7</v>
      </c>
      <c r="L59" s="421">
        <v>81</v>
      </c>
      <c r="M59" s="422">
        <v>1780</v>
      </c>
      <c r="N59" s="419" t="s">
        <v>11043</v>
      </c>
      <c r="O59" s="422">
        <v>2012</v>
      </c>
      <c r="P59" s="426">
        <v>41239</v>
      </c>
      <c r="Q59" s="421" t="s">
        <v>11230</v>
      </c>
      <c r="R59" s="424">
        <v>41640</v>
      </c>
      <c r="S59" s="412"/>
      <c r="T59" s="425"/>
    </row>
    <row r="60" spans="1:20" ht="15.75" customHeight="1">
      <c r="A60" s="419" t="s">
        <v>73</v>
      </c>
      <c r="B60" s="419" t="s">
        <v>2660</v>
      </c>
      <c r="C60" s="419" t="s">
        <v>74</v>
      </c>
      <c r="D60" s="419" t="s">
        <v>11039</v>
      </c>
      <c r="E60" s="419" t="s">
        <v>111</v>
      </c>
      <c r="F60" s="412" t="s">
        <v>11227</v>
      </c>
      <c r="G60" s="419" t="s">
        <v>132</v>
      </c>
      <c r="H60" s="464" t="s">
        <v>11231</v>
      </c>
      <c r="I60" s="420" t="s">
        <v>9786</v>
      </c>
      <c r="J60" s="420" t="s">
        <v>11232</v>
      </c>
      <c r="K60" s="421">
        <v>200</v>
      </c>
      <c r="L60" s="421">
        <v>407</v>
      </c>
      <c r="M60" s="422">
        <v>3210</v>
      </c>
      <c r="N60" s="419" t="s">
        <v>11043</v>
      </c>
      <c r="O60" s="422">
        <v>2011</v>
      </c>
      <c r="P60" s="423">
        <v>41003</v>
      </c>
      <c r="Q60" s="421" t="s">
        <v>11233</v>
      </c>
      <c r="R60" s="424">
        <v>41275</v>
      </c>
      <c r="S60" s="412"/>
      <c r="T60" s="425"/>
    </row>
    <row r="61" spans="1:20" ht="15.75" customHeight="1">
      <c r="A61" s="419" t="s">
        <v>73</v>
      </c>
      <c r="B61" s="419" t="s">
        <v>2660</v>
      </c>
      <c r="C61" s="419" t="s">
        <v>74</v>
      </c>
      <c r="D61" s="419" t="s">
        <v>11039</v>
      </c>
      <c r="E61" s="419" t="s">
        <v>111</v>
      </c>
      <c r="F61" s="412" t="s">
        <v>11227</v>
      </c>
      <c r="G61" s="419" t="s">
        <v>139</v>
      </c>
      <c r="H61" s="464" t="s">
        <v>11234</v>
      </c>
      <c r="I61" s="420" t="s">
        <v>9786</v>
      </c>
      <c r="J61" s="420" t="s">
        <v>11235</v>
      </c>
      <c r="K61" s="421">
        <v>133.5</v>
      </c>
      <c r="L61" s="421">
        <v>204</v>
      </c>
      <c r="M61" s="422">
        <v>3360</v>
      </c>
      <c r="N61" s="419" t="s">
        <v>11043</v>
      </c>
      <c r="O61" s="422">
        <v>2012</v>
      </c>
      <c r="P61" s="423">
        <v>41122</v>
      </c>
      <c r="Q61" s="421" t="s">
        <v>11211</v>
      </c>
      <c r="R61" s="424">
        <v>41640</v>
      </c>
      <c r="S61" s="412"/>
      <c r="T61" s="425"/>
    </row>
    <row r="62" spans="1:20" ht="15.75" customHeight="1">
      <c r="A62" s="419" t="s">
        <v>73</v>
      </c>
      <c r="B62" s="419" t="s">
        <v>2660</v>
      </c>
      <c r="C62" s="419" t="s">
        <v>74</v>
      </c>
      <c r="D62" s="419" t="s">
        <v>11039</v>
      </c>
      <c r="E62" s="419" t="s">
        <v>262</v>
      </c>
      <c r="F62" s="412" t="s">
        <v>11236</v>
      </c>
      <c r="G62" s="419" t="s">
        <v>267</v>
      </c>
      <c r="H62" s="464" t="s">
        <v>11237</v>
      </c>
      <c r="I62" s="420" t="s">
        <v>9786</v>
      </c>
      <c r="J62" s="420" t="s">
        <v>11238</v>
      </c>
      <c r="K62" s="421">
        <v>58.8</v>
      </c>
      <c r="L62" s="421">
        <v>20</v>
      </c>
      <c r="M62" s="422">
        <v>1300</v>
      </c>
      <c r="N62" s="419" t="s">
        <v>11043</v>
      </c>
      <c r="O62" s="422">
        <v>2012</v>
      </c>
      <c r="P62" s="426">
        <v>41271</v>
      </c>
      <c r="Q62" s="421" t="s">
        <v>11211</v>
      </c>
      <c r="R62" s="424">
        <v>41640</v>
      </c>
      <c r="S62" s="412"/>
      <c r="T62" s="425"/>
    </row>
    <row r="63" spans="1:20" ht="15.75" customHeight="1">
      <c r="A63" s="419" t="s">
        <v>73</v>
      </c>
      <c r="B63" s="419" t="s">
        <v>2660</v>
      </c>
      <c r="C63" s="419" t="s">
        <v>74</v>
      </c>
      <c r="D63" s="419" t="s">
        <v>11039</v>
      </c>
      <c r="E63" s="419" t="s">
        <v>262</v>
      </c>
      <c r="F63" s="438" t="s">
        <v>11236</v>
      </c>
      <c r="G63" s="419" t="s">
        <v>277</v>
      </c>
      <c r="H63" s="464" t="s">
        <v>11239</v>
      </c>
      <c r="I63" s="420" t="s">
        <v>9786</v>
      </c>
      <c r="J63" s="420" t="s">
        <v>11240</v>
      </c>
      <c r="K63" s="421">
        <v>69.8</v>
      </c>
      <c r="L63" s="421">
        <v>40</v>
      </c>
      <c r="M63" s="422">
        <v>1200</v>
      </c>
      <c r="N63" s="419" t="s">
        <v>11043</v>
      </c>
      <c r="O63" s="422">
        <v>2012</v>
      </c>
      <c r="P63" s="426">
        <v>41271</v>
      </c>
      <c r="Q63" s="421" t="s">
        <v>11211</v>
      </c>
      <c r="R63" s="424">
        <v>41640</v>
      </c>
      <c r="S63" s="412"/>
      <c r="T63" s="425"/>
    </row>
    <row r="64" spans="1:20" ht="15.75" customHeight="1">
      <c r="A64" s="419" t="s">
        <v>73</v>
      </c>
      <c r="B64" s="419" t="s">
        <v>2660</v>
      </c>
      <c r="C64" s="419" t="s">
        <v>74</v>
      </c>
      <c r="D64" s="419" t="s">
        <v>11154</v>
      </c>
      <c r="E64" s="419" t="s">
        <v>262</v>
      </c>
      <c r="F64" s="439" t="s">
        <v>11155</v>
      </c>
      <c r="G64" s="419" t="s">
        <v>287</v>
      </c>
      <c r="H64" s="464" t="s">
        <v>11241</v>
      </c>
      <c r="I64" s="420" t="s">
        <v>9786</v>
      </c>
      <c r="J64" s="420" t="s">
        <v>11242</v>
      </c>
      <c r="K64" s="421">
        <v>102.34529999999999</v>
      </c>
      <c r="L64" s="421">
        <v>231</v>
      </c>
      <c r="M64" s="422">
        <v>43700</v>
      </c>
      <c r="N64" s="419" t="s">
        <v>11158</v>
      </c>
      <c r="O64" s="422">
        <v>2023</v>
      </c>
      <c r="P64" s="426">
        <v>45279</v>
      </c>
      <c r="Q64" s="421" t="s">
        <v>11243</v>
      </c>
      <c r="R64" s="382">
        <v>45292</v>
      </c>
      <c r="S64" s="412"/>
      <c r="T64" s="425">
        <v>45294</v>
      </c>
    </row>
    <row r="65" spans="1:20" ht="15.75" customHeight="1">
      <c r="A65" s="419" t="s">
        <v>73</v>
      </c>
      <c r="B65" s="419" t="s">
        <v>2660</v>
      </c>
      <c r="C65" s="419" t="s">
        <v>74</v>
      </c>
      <c r="D65" s="419" t="s">
        <v>11039</v>
      </c>
      <c r="E65" s="419" t="s">
        <v>262</v>
      </c>
      <c r="F65" s="439" t="s">
        <v>11236</v>
      </c>
      <c r="G65" s="419" t="s">
        <v>285</v>
      </c>
      <c r="H65" s="464" t="s">
        <v>11244</v>
      </c>
      <c r="I65" s="420" t="s">
        <v>9786</v>
      </c>
      <c r="J65" s="420" t="s">
        <v>11245</v>
      </c>
      <c r="K65" s="421">
        <v>77</v>
      </c>
      <c r="L65" s="421">
        <v>111</v>
      </c>
      <c r="M65" s="422">
        <v>2040</v>
      </c>
      <c r="N65" s="419" t="s">
        <v>11043</v>
      </c>
      <c r="O65" s="422">
        <v>2012</v>
      </c>
      <c r="P65" s="426">
        <v>41243</v>
      </c>
      <c r="Q65" s="421" t="s">
        <v>11246</v>
      </c>
      <c r="R65" s="424">
        <v>41640</v>
      </c>
      <c r="S65" s="412"/>
      <c r="T65" s="425"/>
    </row>
    <row r="66" spans="1:20" ht="15.75" customHeight="1">
      <c r="A66" s="419" t="s">
        <v>73</v>
      </c>
      <c r="B66" s="419" t="s">
        <v>2660</v>
      </c>
      <c r="C66" s="419" t="s">
        <v>74</v>
      </c>
      <c r="D66" s="419" t="s">
        <v>11039</v>
      </c>
      <c r="E66" s="419" t="s">
        <v>262</v>
      </c>
      <c r="F66" s="439" t="s">
        <v>11155</v>
      </c>
      <c r="G66" s="419" t="s">
        <v>268</v>
      </c>
      <c r="H66" s="464" t="s">
        <v>11247</v>
      </c>
      <c r="I66" s="420" t="s">
        <v>9786</v>
      </c>
      <c r="J66" s="420" t="s">
        <v>11248</v>
      </c>
      <c r="K66" s="421">
        <v>143</v>
      </c>
      <c r="L66" s="421">
        <v>291</v>
      </c>
      <c r="M66" s="422">
        <v>1610</v>
      </c>
      <c r="N66" s="419" t="s">
        <v>11043</v>
      </c>
      <c r="O66" s="422">
        <v>2012</v>
      </c>
      <c r="P66" s="423">
        <v>40963</v>
      </c>
      <c r="Q66" s="421" t="s">
        <v>11249</v>
      </c>
      <c r="R66" s="424">
        <v>41275</v>
      </c>
      <c r="S66" s="412"/>
      <c r="T66" s="425"/>
    </row>
    <row r="67" spans="1:20" ht="15.75" customHeight="1">
      <c r="A67" s="419" t="s">
        <v>73</v>
      </c>
      <c r="B67" s="419" t="s">
        <v>2660</v>
      </c>
      <c r="C67" s="419" t="s">
        <v>74</v>
      </c>
      <c r="D67" s="419" t="s">
        <v>11039</v>
      </c>
      <c r="E67" s="419" t="s">
        <v>262</v>
      </c>
      <c r="F67" s="439" t="s">
        <v>11155</v>
      </c>
      <c r="G67" s="419" t="s">
        <v>276</v>
      </c>
      <c r="H67" s="464" t="s">
        <v>11250</v>
      </c>
      <c r="I67" s="420" t="s">
        <v>9786</v>
      </c>
      <c r="J67" s="420" t="s">
        <v>11251</v>
      </c>
      <c r="K67" s="421">
        <v>35</v>
      </c>
      <c r="L67" s="421">
        <v>51</v>
      </c>
      <c r="M67" s="422">
        <v>1290</v>
      </c>
      <c r="N67" s="419" t="s">
        <v>11043</v>
      </c>
      <c r="O67" s="422">
        <v>2012</v>
      </c>
      <c r="P67" s="426">
        <v>41270</v>
      </c>
      <c r="Q67" s="421" t="s">
        <v>11252</v>
      </c>
      <c r="R67" s="424">
        <v>41640</v>
      </c>
      <c r="S67" s="412"/>
      <c r="T67" s="425"/>
    </row>
    <row r="68" spans="1:20" ht="15.75" customHeight="1">
      <c r="A68" s="419" t="s">
        <v>73</v>
      </c>
      <c r="B68" s="419" t="s">
        <v>2660</v>
      </c>
      <c r="C68" s="419" t="s">
        <v>74</v>
      </c>
      <c r="D68" s="419" t="s">
        <v>11039</v>
      </c>
      <c r="E68" s="419" t="s">
        <v>262</v>
      </c>
      <c r="F68" s="439" t="s">
        <v>11155</v>
      </c>
      <c r="G68" s="419" t="s">
        <v>284</v>
      </c>
      <c r="H68" s="464" t="s">
        <v>11253</v>
      </c>
      <c r="I68" s="420" t="s">
        <v>9786</v>
      </c>
      <c r="J68" s="420" t="s">
        <v>11254</v>
      </c>
      <c r="K68" s="421">
        <v>116</v>
      </c>
      <c r="L68" s="421">
        <v>180</v>
      </c>
      <c r="M68" s="422">
        <v>1430</v>
      </c>
      <c r="N68" s="419" t="s">
        <v>11043</v>
      </c>
      <c r="O68" s="422">
        <v>2012</v>
      </c>
      <c r="P68" s="423">
        <v>40963</v>
      </c>
      <c r="Q68" s="421" t="s">
        <v>11255</v>
      </c>
      <c r="R68" s="424">
        <v>41275</v>
      </c>
      <c r="S68" s="412"/>
      <c r="T68" s="425"/>
    </row>
    <row r="69" spans="1:20" ht="15.75" customHeight="1">
      <c r="A69" s="419" t="s">
        <v>73</v>
      </c>
      <c r="B69" s="419" t="s">
        <v>2660</v>
      </c>
      <c r="C69" s="419" t="s">
        <v>74</v>
      </c>
      <c r="D69" s="419" t="s">
        <v>11039</v>
      </c>
      <c r="E69" s="419" t="s">
        <v>262</v>
      </c>
      <c r="F69" s="439" t="s">
        <v>11155</v>
      </c>
      <c r="G69" s="419" t="s">
        <v>263</v>
      </c>
      <c r="H69" s="464" t="s">
        <v>11256</v>
      </c>
      <c r="I69" s="420" t="s">
        <v>10296</v>
      </c>
      <c r="J69" s="420" t="s">
        <v>11257</v>
      </c>
      <c r="K69" s="421">
        <v>536.45000000000005</v>
      </c>
      <c r="L69" s="421">
        <v>2211</v>
      </c>
      <c r="M69" s="422">
        <v>22694</v>
      </c>
      <c r="N69" s="419" t="s">
        <v>11258</v>
      </c>
      <c r="O69" s="422">
        <v>2016</v>
      </c>
      <c r="P69" s="423">
        <v>42550</v>
      </c>
      <c r="Q69" s="440">
        <v>45208</v>
      </c>
      <c r="R69" s="424">
        <v>42736</v>
      </c>
      <c r="S69" s="412"/>
      <c r="T69" s="425"/>
    </row>
    <row r="70" spans="1:20" ht="15.75" customHeight="1">
      <c r="A70" s="419" t="s">
        <v>73</v>
      </c>
      <c r="B70" s="419" t="s">
        <v>2660</v>
      </c>
      <c r="C70" s="419" t="s">
        <v>74</v>
      </c>
      <c r="D70" s="419" t="s">
        <v>11039</v>
      </c>
      <c r="E70" s="419" t="s">
        <v>111</v>
      </c>
      <c r="F70" s="439" t="s">
        <v>11259</v>
      </c>
      <c r="G70" s="419" t="s">
        <v>119</v>
      </c>
      <c r="H70" s="464" t="s">
        <v>11260</v>
      </c>
      <c r="I70" s="420" t="s">
        <v>9786</v>
      </c>
      <c r="J70" s="420" t="s">
        <v>11261</v>
      </c>
      <c r="K70" s="421">
        <v>179.55</v>
      </c>
      <c r="L70" s="421">
        <v>255</v>
      </c>
      <c r="M70" s="422">
        <v>2080</v>
      </c>
      <c r="N70" s="419" t="s">
        <v>11043</v>
      </c>
      <c r="O70" s="422">
        <v>2012</v>
      </c>
      <c r="P70" s="423">
        <v>40963</v>
      </c>
      <c r="Q70" s="421" t="s">
        <v>11262</v>
      </c>
      <c r="R70" s="424">
        <v>41275</v>
      </c>
      <c r="S70" s="412"/>
      <c r="T70" s="425"/>
    </row>
    <row r="71" spans="1:20" ht="15.75" customHeight="1">
      <c r="A71" s="419" t="s">
        <v>73</v>
      </c>
      <c r="B71" s="419" t="s">
        <v>2660</v>
      </c>
      <c r="C71" s="419" t="s">
        <v>74</v>
      </c>
      <c r="D71" s="419" t="s">
        <v>11039</v>
      </c>
      <c r="E71" s="419" t="s">
        <v>111</v>
      </c>
      <c r="F71" s="439" t="s">
        <v>11259</v>
      </c>
      <c r="G71" s="419" t="s">
        <v>126</v>
      </c>
      <c r="H71" s="464" t="s">
        <v>11263</v>
      </c>
      <c r="I71" s="420" t="s">
        <v>9786</v>
      </c>
      <c r="J71" s="420" t="s">
        <v>11264</v>
      </c>
      <c r="K71" s="421">
        <v>188</v>
      </c>
      <c r="L71" s="421">
        <v>194</v>
      </c>
      <c r="M71" s="422">
        <v>1560</v>
      </c>
      <c r="N71" s="419" t="s">
        <v>11043</v>
      </c>
      <c r="O71" s="422">
        <v>2012</v>
      </c>
      <c r="P71" s="423">
        <v>40963</v>
      </c>
      <c r="Q71" s="421" t="s">
        <v>11262</v>
      </c>
      <c r="R71" s="424">
        <v>41275</v>
      </c>
      <c r="S71" s="412"/>
      <c r="T71" s="425"/>
    </row>
    <row r="72" spans="1:20" ht="15.75" customHeight="1">
      <c r="A72" s="419" t="s">
        <v>73</v>
      </c>
      <c r="B72" s="419" t="s">
        <v>2660</v>
      </c>
      <c r="C72" s="419" t="s">
        <v>74</v>
      </c>
      <c r="D72" s="419" t="s">
        <v>11039</v>
      </c>
      <c r="E72" s="419" t="s">
        <v>111</v>
      </c>
      <c r="F72" s="439" t="s">
        <v>11259</v>
      </c>
      <c r="G72" s="419" t="s">
        <v>135</v>
      </c>
      <c r="H72" s="464" t="s">
        <v>11265</v>
      </c>
      <c r="I72" s="420" t="s">
        <v>9786</v>
      </c>
      <c r="J72" s="420" t="s">
        <v>10653</v>
      </c>
      <c r="K72" s="421">
        <v>198</v>
      </c>
      <c r="L72" s="421">
        <v>229</v>
      </c>
      <c r="M72" s="422">
        <v>1660</v>
      </c>
      <c r="N72" s="419" t="s">
        <v>11043</v>
      </c>
      <c r="O72" s="422">
        <v>2012</v>
      </c>
      <c r="P72" s="423">
        <v>40963</v>
      </c>
      <c r="Q72" s="421" t="s">
        <v>11262</v>
      </c>
      <c r="R72" s="424">
        <v>41275</v>
      </c>
      <c r="S72" s="412"/>
      <c r="T72" s="425"/>
    </row>
    <row r="73" spans="1:20" ht="15.75" customHeight="1">
      <c r="A73" s="419" t="s">
        <v>73</v>
      </c>
      <c r="B73" s="419" t="s">
        <v>2660</v>
      </c>
      <c r="C73" s="419" t="s">
        <v>74</v>
      </c>
      <c r="D73" s="419" t="s">
        <v>11154</v>
      </c>
      <c r="E73" s="419" t="s">
        <v>262</v>
      </c>
      <c r="F73" s="439" t="s">
        <v>11155</v>
      </c>
      <c r="G73" s="419" t="s">
        <v>279</v>
      </c>
      <c r="H73" s="464" t="s">
        <v>11266</v>
      </c>
      <c r="I73" s="420" t="s">
        <v>9786</v>
      </c>
      <c r="J73" s="420" t="s">
        <v>11267</v>
      </c>
      <c r="K73" s="421">
        <v>180</v>
      </c>
      <c r="L73" s="421">
        <v>311</v>
      </c>
      <c r="M73" s="422">
        <v>33500</v>
      </c>
      <c r="N73" s="419" t="s">
        <v>11158</v>
      </c>
      <c r="O73" s="422">
        <v>2023</v>
      </c>
      <c r="P73" s="426">
        <v>45279</v>
      </c>
      <c r="Q73" s="421" t="s">
        <v>11268</v>
      </c>
      <c r="R73" s="382">
        <v>45292</v>
      </c>
      <c r="S73" s="412"/>
      <c r="T73" s="425">
        <v>45292</v>
      </c>
    </row>
    <row r="74" spans="1:20" ht="15.75" customHeight="1">
      <c r="A74" s="419" t="s">
        <v>73</v>
      </c>
      <c r="B74" s="419" t="s">
        <v>2660</v>
      </c>
      <c r="C74" s="419" t="s">
        <v>74</v>
      </c>
      <c r="D74" s="419" t="s">
        <v>11154</v>
      </c>
      <c r="E74" s="419" t="s">
        <v>262</v>
      </c>
      <c r="F74" s="439" t="s">
        <v>11155</v>
      </c>
      <c r="G74" s="419" t="s">
        <v>283</v>
      </c>
      <c r="H74" s="464" t="s">
        <v>11269</v>
      </c>
      <c r="I74" s="420" t="s">
        <v>9786</v>
      </c>
      <c r="J74" s="420" t="s">
        <v>11270</v>
      </c>
      <c r="K74" s="421">
        <v>212</v>
      </c>
      <c r="L74" s="421">
        <v>373</v>
      </c>
      <c r="M74" s="422">
        <v>37600</v>
      </c>
      <c r="N74" s="419" t="s">
        <v>11158</v>
      </c>
      <c r="O74" s="422">
        <v>2023</v>
      </c>
      <c r="P74" s="426">
        <v>45279</v>
      </c>
      <c r="Q74" s="421" t="s">
        <v>11271</v>
      </c>
      <c r="R74" s="382">
        <v>45292</v>
      </c>
      <c r="S74" s="412"/>
      <c r="T74" s="425">
        <v>45296</v>
      </c>
    </row>
    <row r="75" spans="1:20" ht="15.75" customHeight="1">
      <c r="A75" s="419" t="s">
        <v>73</v>
      </c>
      <c r="B75" s="419" t="s">
        <v>2660</v>
      </c>
      <c r="C75" s="419" t="s">
        <v>74</v>
      </c>
      <c r="D75" s="419" t="s">
        <v>11039</v>
      </c>
      <c r="E75" s="419" t="s">
        <v>111</v>
      </c>
      <c r="F75" s="439" t="s">
        <v>11272</v>
      </c>
      <c r="G75" s="419" t="s">
        <v>129</v>
      </c>
      <c r="H75" s="464" t="s">
        <v>11273</v>
      </c>
      <c r="I75" s="420" t="s">
        <v>9786</v>
      </c>
      <c r="J75" s="420" t="s">
        <v>11274</v>
      </c>
      <c r="K75" s="421">
        <v>75.3</v>
      </c>
      <c r="L75" s="421">
        <v>160</v>
      </c>
      <c r="M75" s="422">
        <v>1280</v>
      </c>
      <c r="N75" s="419" t="s">
        <v>11043</v>
      </c>
      <c r="O75" s="422">
        <v>2011</v>
      </c>
      <c r="P75" s="423">
        <v>41033</v>
      </c>
      <c r="Q75" s="421" t="s">
        <v>11275</v>
      </c>
      <c r="R75" s="424">
        <v>41275</v>
      </c>
      <c r="S75" s="412"/>
      <c r="T75" s="425"/>
    </row>
    <row r="76" spans="1:20" ht="15.75" customHeight="1">
      <c r="A76" s="419" t="s">
        <v>73</v>
      </c>
      <c r="B76" s="419" t="s">
        <v>2660</v>
      </c>
      <c r="C76" s="419" t="s">
        <v>74</v>
      </c>
      <c r="D76" s="419" t="s">
        <v>11039</v>
      </c>
      <c r="E76" s="419" t="s">
        <v>111</v>
      </c>
      <c r="F76" s="439" t="s">
        <v>11259</v>
      </c>
      <c r="G76" s="419" t="s">
        <v>136</v>
      </c>
      <c r="H76" s="464" t="s">
        <v>11276</v>
      </c>
      <c r="I76" s="420" t="s">
        <v>9786</v>
      </c>
      <c r="J76" s="420" t="s">
        <v>11277</v>
      </c>
      <c r="K76" s="421">
        <v>288.17</v>
      </c>
      <c r="L76" s="421">
        <v>415</v>
      </c>
      <c r="M76" s="422">
        <v>29745</v>
      </c>
      <c r="N76" s="419" t="s">
        <v>11082</v>
      </c>
      <c r="O76" s="422">
        <v>2020</v>
      </c>
      <c r="P76" s="423">
        <v>44225</v>
      </c>
      <c r="Q76" s="421" t="s">
        <v>11278</v>
      </c>
      <c r="R76" s="424">
        <v>44562</v>
      </c>
      <c r="S76" s="412"/>
      <c r="T76" s="425">
        <v>44256</v>
      </c>
    </row>
    <row r="77" spans="1:20" ht="15.75" customHeight="1">
      <c r="A77" s="419" t="s">
        <v>73</v>
      </c>
      <c r="B77" s="419" t="s">
        <v>2660</v>
      </c>
      <c r="C77" s="419" t="s">
        <v>74</v>
      </c>
      <c r="D77" s="419" t="s">
        <v>11039</v>
      </c>
      <c r="E77" s="419" t="s">
        <v>262</v>
      </c>
      <c r="F77" s="441" t="s">
        <v>11279</v>
      </c>
      <c r="G77" s="419" t="s">
        <v>266</v>
      </c>
      <c r="H77" s="464" t="s">
        <v>11280</v>
      </c>
      <c r="I77" s="420" t="s">
        <v>9786</v>
      </c>
      <c r="J77" s="420" t="s">
        <v>11281</v>
      </c>
      <c r="K77" s="421">
        <v>56.3</v>
      </c>
      <c r="L77" s="421">
        <v>78</v>
      </c>
      <c r="M77" s="422">
        <v>1790</v>
      </c>
      <c r="N77" s="419" t="s">
        <v>11043</v>
      </c>
      <c r="O77" s="422">
        <v>2012</v>
      </c>
      <c r="P77" s="426">
        <v>41242</v>
      </c>
      <c r="Q77" s="421" t="s">
        <v>11282</v>
      </c>
      <c r="R77" s="424">
        <v>41640</v>
      </c>
      <c r="S77" s="412"/>
      <c r="T77" s="425"/>
    </row>
    <row r="78" spans="1:20" ht="15.75" customHeight="1">
      <c r="A78" s="419" t="s">
        <v>73</v>
      </c>
      <c r="B78" s="419" t="s">
        <v>2660</v>
      </c>
      <c r="C78" s="419" t="s">
        <v>74</v>
      </c>
      <c r="D78" s="419" t="s">
        <v>11039</v>
      </c>
      <c r="E78" s="419" t="s">
        <v>262</v>
      </c>
      <c r="F78" s="441" t="s">
        <v>11279</v>
      </c>
      <c r="G78" s="419" t="s">
        <v>281</v>
      </c>
      <c r="H78" s="464" t="s">
        <v>11283</v>
      </c>
      <c r="I78" s="420" t="s">
        <v>9786</v>
      </c>
      <c r="J78" s="420" t="s">
        <v>11284</v>
      </c>
      <c r="K78" s="421">
        <v>47</v>
      </c>
      <c r="L78" s="421">
        <v>153</v>
      </c>
      <c r="M78" s="422">
        <v>2410</v>
      </c>
      <c r="N78" s="419" t="s">
        <v>11043</v>
      </c>
      <c r="O78" s="422">
        <v>2012</v>
      </c>
      <c r="P78" s="423">
        <v>41180</v>
      </c>
      <c r="Q78" s="421" t="s">
        <v>11202</v>
      </c>
      <c r="R78" s="424">
        <v>41640</v>
      </c>
      <c r="S78" s="412"/>
      <c r="T78" s="425"/>
    </row>
    <row r="79" spans="1:20" ht="15.75" customHeight="1">
      <c r="A79" s="419" t="s">
        <v>73</v>
      </c>
      <c r="B79" s="419" t="s">
        <v>2660</v>
      </c>
      <c r="C79" s="419" t="s">
        <v>74</v>
      </c>
      <c r="D79" s="419" t="s">
        <v>11039</v>
      </c>
      <c r="E79" s="419" t="s">
        <v>111</v>
      </c>
      <c r="F79" s="441" t="s">
        <v>11272</v>
      </c>
      <c r="G79" s="419" t="s">
        <v>137</v>
      </c>
      <c r="H79" s="464" t="s">
        <v>11285</v>
      </c>
      <c r="I79" s="420" t="s">
        <v>9786</v>
      </c>
      <c r="J79" s="420" t="s">
        <v>11286</v>
      </c>
      <c r="K79" s="421">
        <v>513.89</v>
      </c>
      <c r="L79" s="421">
        <v>714</v>
      </c>
      <c r="M79" s="422">
        <v>40280</v>
      </c>
      <c r="N79" s="419" t="s">
        <v>11082</v>
      </c>
      <c r="O79" s="422">
        <v>2020</v>
      </c>
      <c r="P79" s="423">
        <v>44225</v>
      </c>
      <c r="Q79" s="421" t="s">
        <v>11278</v>
      </c>
      <c r="R79" s="424">
        <v>41275</v>
      </c>
      <c r="S79" s="412"/>
      <c r="T79" s="425">
        <v>44256</v>
      </c>
    </row>
    <row r="80" spans="1:20" ht="15.75" customHeight="1">
      <c r="A80" s="419" t="s">
        <v>73</v>
      </c>
      <c r="B80" s="419" t="s">
        <v>2660</v>
      </c>
      <c r="C80" s="419" t="s">
        <v>866</v>
      </c>
      <c r="D80" s="419" t="s">
        <v>11287</v>
      </c>
      <c r="E80" s="419" t="s">
        <v>915</v>
      </c>
      <c r="F80" s="441" t="s">
        <v>11288</v>
      </c>
      <c r="G80" s="419" t="s">
        <v>918</v>
      </c>
      <c r="H80" s="464" t="s">
        <v>11289</v>
      </c>
      <c r="I80" s="420" t="s">
        <v>9786</v>
      </c>
      <c r="J80" s="420" t="s">
        <v>11290</v>
      </c>
      <c r="K80" s="421">
        <v>280.2</v>
      </c>
      <c r="L80" s="421">
        <v>568</v>
      </c>
      <c r="M80" s="422">
        <v>4980</v>
      </c>
      <c r="N80" s="419" t="s">
        <v>11082</v>
      </c>
      <c r="O80" s="422">
        <v>2012</v>
      </c>
      <c r="P80" s="423">
        <v>41047</v>
      </c>
      <c r="Q80" s="421" t="s">
        <v>11291</v>
      </c>
      <c r="R80" s="424">
        <v>41275</v>
      </c>
      <c r="S80" s="412"/>
      <c r="T80" s="425"/>
    </row>
    <row r="81" spans="1:20" ht="15.75" customHeight="1">
      <c r="A81" s="419" t="s">
        <v>73</v>
      </c>
      <c r="B81" s="419" t="s">
        <v>2660</v>
      </c>
      <c r="C81" s="419" t="s">
        <v>866</v>
      </c>
      <c r="D81" s="419" t="s">
        <v>11287</v>
      </c>
      <c r="E81" s="419" t="s">
        <v>867</v>
      </c>
      <c r="F81" s="441" t="s">
        <v>11292</v>
      </c>
      <c r="G81" s="419" t="s">
        <v>868</v>
      </c>
      <c r="H81" s="464" t="s">
        <v>11293</v>
      </c>
      <c r="I81" s="420" t="s">
        <v>10296</v>
      </c>
      <c r="J81" s="420" t="s">
        <v>11294</v>
      </c>
      <c r="K81" s="421">
        <v>198</v>
      </c>
      <c r="L81" s="421">
        <v>1830</v>
      </c>
      <c r="M81" s="422">
        <v>9310</v>
      </c>
      <c r="N81" s="419" t="s">
        <v>11082</v>
      </c>
      <c r="O81" s="422">
        <v>2011</v>
      </c>
      <c r="P81" s="423">
        <v>40819</v>
      </c>
      <c r="Q81" s="421" t="s">
        <v>11295</v>
      </c>
      <c r="R81" s="424">
        <v>40909</v>
      </c>
      <c r="S81" s="412"/>
      <c r="T81" s="425"/>
    </row>
    <row r="82" spans="1:20" ht="15.75" customHeight="1">
      <c r="A82" s="419" t="s">
        <v>73</v>
      </c>
      <c r="B82" s="419" t="s">
        <v>2660</v>
      </c>
      <c r="C82" s="419" t="s">
        <v>74</v>
      </c>
      <c r="D82" s="419" t="s">
        <v>11039</v>
      </c>
      <c r="E82" s="419" t="s">
        <v>111</v>
      </c>
      <c r="F82" s="441" t="s">
        <v>11272</v>
      </c>
      <c r="G82" s="419" t="s">
        <v>124</v>
      </c>
      <c r="H82" s="464" t="s">
        <v>11296</v>
      </c>
      <c r="I82" s="420" t="s">
        <v>9786</v>
      </c>
      <c r="J82" s="420" t="s">
        <v>11297</v>
      </c>
      <c r="K82" s="421">
        <v>303.91000000000003</v>
      </c>
      <c r="L82" s="421">
        <v>391</v>
      </c>
      <c r="M82" s="422">
        <v>29972</v>
      </c>
      <c r="N82" s="419" t="s">
        <v>11082</v>
      </c>
      <c r="O82" s="422">
        <v>2020</v>
      </c>
      <c r="P82" s="423">
        <v>44225</v>
      </c>
      <c r="Q82" s="421" t="s">
        <v>11278</v>
      </c>
      <c r="R82" s="424">
        <v>44562</v>
      </c>
      <c r="S82" s="412"/>
      <c r="T82" s="425">
        <v>44288</v>
      </c>
    </row>
    <row r="83" spans="1:20" ht="15.75" customHeight="1">
      <c r="A83" s="419" t="s">
        <v>73</v>
      </c>
      <c r="B83" s="419" t="s">
        <v>2660</v>
      </c>
      <c r="C83" s="419" t="s">
        <v>74</v>
      </c>
      <c r="D83" s="419" t="s">
        <v>11154</v>
      </c>
      <c r="E83" s="419" t="s">
        <v>262</v>
      </c>
      <c r="F83" s="441" t="s">
        <v>11155</v>
      </c>
      <c r="G83" s="419" t="s">
        <v>286</v>
      </c>
      <c r="H83" s="464" t="s">
        <v>11298</v>
      </c>
      <c r="I83" s="420" t="s">
        <v>9786</v>
      </c>
      <c r="J83" s="420" t="s">
        <v>11299</v>
      </c>
      <c r="K83" s="421">
        <v>115.3</v>
      </c>
      <c r="L83" s="421">
        <v>220</v>
      </c>
      <c r="M83" s="422">
        <v>28400</v>
      </c>
      <c r="N83" s="419" t="s">
        <v>11158</v>
      </c>
      <c r="O83" s="422">
        <v>2023</v>
      </c>
      <c r="P83" s="423">
        <v>45279</v>
      </c>
      <c r="Q83" s="421" t="s">
        <v>11300</v>
      </c>
      <c r="R83" s="382">
        <v>45292</v>
      </c>
      <c r="S83" s="412"/>
      <c r="T83" s="425">
        <v>45293</v>
      </c>
    </row>
    <row r="84" spans="1:20" ht="15.75" customHeight="1">
      <c r="A84" s="419" t="s">
        <v>73</v>
      </c>
      <c r="B84" s="419" t="s">
        <v>2660</v>
      </c>
      <c r="C84" s="419" t="s">
        <v>866</v>
      </c>
      <c r="D84" s="419" t="s">
        <v>11287</v>
      </c>
      <c r="E84" s="419" t="s">
        <v>1100</v>
      </c>
      <c r="F84" s="441" t="s">
        <v>11301</v>
      </c>
      <c r="G84" s="419" t="s">
        <v>1104</v>
      </c>
      <c r="H84" s="464" t="s">
        <v>11302</v>
      </c>
      <c r="I84" s="420" t="s">
        <v>9786</v>
      </c>
      <c r="J84" s="420" t="s">
        <v>11303</v>
      </c>
      <c r="K84" s="421">
        <v>228.2</v>
      </c>
      <c r="L84" s="421">
        <v>759</v>
      </c>
      <c r="M84" s="422">
        <v>27671</v>
      </c>
      <c r="N84" s="419" t="s">
        <v>11139</v>
      </c>
      <c r="O84" s="422">
        <v>2019</v>
      </c>
      <c r="P84" s="426">
        <v>44183</v>
      </c>
      <c r="Q84" s="421" t="s">
        <v>11304</v>
      </c>
      <c r="R84" s="424">
        <v>44562</v>
      </c>
      <c r="S84" s="412"/>
      <c r="T84" s="425">
        <v>44900</v>
      </c>
    </row>
    <row r="85" spans="1:20" ht="15.75" customHeight="1">
      <c r="A85" s="419" t="s">
        <v>73</v>
      </c>
      <c r="B85" s="419" t="s">
        <v>2660</v>
      </c>
      <c r="C85" s="419" t="s">
        <v>866</v>
      </c>
      <c r="D85" s="419" t="s">
        <v>11287</v>
      </c>
      <c r="E85" s="419" t="s">
        <v>1100</v>
      </c>
      <c r="F85" s="441" t="s">
        <v>11301</v>
      </c>
      <c r="G85" s="419" t="s">
        <v>1102</v>
      </c>
      <c r="H85" s="464" t="s">
        <v>11305</v>
      </c>
      <c r="I85" s="420" t="s">
        <v>9786</v>
      </c>
      <c r="J85" s="420" t="s">
        <v>11306</v>
      </c>
      <c r="K85" s="421">
        <v>190.2</v>
      </c>
      <c r="L85" s="421">
        <v>467</v>
      </c>
      <c r="M85" s="422">
        <v>49289</v>
      </c>
      <c r="N85" s="419" t="s">
        <v>11139</v>
      </c>
      <c r="O85" s="422">
        <v>2019</v>
      </c>
      <c r="P85" s="426">
        <v>44183</v>
      </c>
      <c r="Q85" s="421" t="s">
        <v>11304</v>
      </c>
      <c r="R85" s="424">
        <v>44562</v>
      </c>
      <c r="S85" s="412"/>
      <c r="T85" s="425">
        <v>44893</v>
      </c>
    </row>
    <row r="86" spans="1:20" ht="15.75" customHeight="1">
      <c r="A86" s="419" t="s">
        <v>73</v>
      </c>
      <c r="B86" s="419" t="s">
        <v>2660</v>
      </c>
      <c r="C86" s="419" t="s">
        <v>866</v>
      </c>
      <c r="D86" s="419" t="s">
        <v>11287</v>
      </c>
      <c r="E86" s="419" t="s">
        <v>1100</v>
      </c>
      <c r="F86" s="441" t="s">
        <v>11301</v>
      </c>
      <c r="G86" s="419" t="s">
        <v>1107</v>
      </c>
      <c r="H86" s="464" t="s">
        <v>11307</v>
      </c>
      <c r="I86" s="420" t="s">
        <v>9786</v>
      </c>
      <c r="J86" s="420" t="s">
        <v>11308</v>
      </c>
      <c r="K86" s="421">
        <v>229.7</v>
      </c>
      <c r="L86" s="421">
        <v>599</v>
      </c>
      <c r="M86" s="422">
        <v>49221</v>
      </c>
      <c r="N86" s="419" t="s">
        <v>11139</v>
      </c>
      <c r="O86" s="422">
        <v>2019</v>
      </c>
      <c r="P86" s="426">
        <v>44183</v>
      </c>
      <c r="Q86" s="421" t="s">
        <v>11304</v>
      </c>
      <c r="R86" s="424">
        <v>44562</v>
      </c>
      <c r="S86" s="412"/>
      <c r="T86" s="425">
        <v>44900</v>
      </c>
    </row>
    <row r="87" spans="1:20" ht="15.75" customHeight="1">
      <c r="A87" s="419" t="s">
        <v>73</v>
      </c>
      <c r="B87" s="419" t="s">
        <v>2660</v>
      </c>
      <c r="C87" s="419" t="s">
        <v>866</v>
      </c>
      <c r="D87" s="419" t="s">
        <v>11287</v>
      </c>
      <c r="E87" s="419" t="s">
        <v>937</v>
      </c>
      <c r="F87" s="441" t="s">
        <v>11309</v>
      </c>
      <c r="G87" s="419" t="s">
        <v>940</v>
      </c>
      <c r="H87" s="464" t="s">
        <v>11310</v>
      </c>
      <c r="I87" s="420" t="s">
        <v>9786</v>
      </c>
      <c r="J87" s="420" t="s">
        <v>11311</v>
      </c>
      <c r="K87" s="421">
        <v>149.4</v>
      </c>
      <c r="L87" s="421">
        <v>330</v>
      </c>
      <c r="M87" s="422">
        <v>3170</v>
      </c>
      <c r="N87" s="419" t="s">
        <v>11312</v>
      </c>
      <c r="O87" s="422">
        <v>2012</v>
      </c>
      <c r="P87" s="423">
        <v>41164</v>
      </c>
      <c r="Q87" s="421" t="s">
        <v>11313</v>
      </c>
      <c r="R87" s="424">
        <v>41275</v>
      </c>
      <c r="S87" s="412"/>
      <c r="T87" s="425"/>
    </row>
    <row r="88" spans="1:20" ht="15.75" customHeight="1">
      <c r="A88" s="419" t="s">
        <v>73</v>
      </c>
      <c r="B88" s="419" t="s">
        <v>2660</v>
      </c>
      <c r="C88" s="419" t="s">
        <v>866</v>
      </c>
      <c r="D88" s="419" t="s">
        <v>11287</v>
      </c>
      <c r="E88" s="419" t="s">
        <v>937</v>
      </c>
      <c r="F88" s="441" t="s">
        <v>11309</v>
      </c>
      <c r="G88" s="419" t="s">
        <v>941</v>
      </c>
      <c r="H88" s="464" t="s">
        <v>11314</v>
      </c>
      <c r="I88" s="420" t="s">
        <v>9786</v>
      </c>
      <c r="J88" s="420" t="s">
        <v>11315</v>
      </c>
      <c r="K88" s="421">
        <v>91.9</v>
      </c>
      <c r="L88" s="421">
        <v>176</v>
      </c>
      <c r="M88" s="422">
        <v>2090</v>
      </c>
      <c r="N88" s="419" t="s">
        <v>11312</v>
      </c>
      <c r="O88" s="422">
        <v>2012</v>
      </c>
      <c r="P88" s="423">
        <v>41164</v>
      </c>
      <c r="Q88" s="421" t="s">
        <v>11313</v>
      </c>
      <c r="R88" s="424">
        <v>41275</v>
      </c>
      <c r="S88" s="412"/>
      <c r="T88" s="425"/>
    </row>
    <row r="89" spans="1:20" ht="15.75" customHeight="1">
      <c r="A89" s="419" t="s">
        <v>73</v>
      </c>
      <c r="B89" s="419" t="s">
        <v>2660</v>
      </c>
      <c r="C89" s="419" t="s">
        <v>866</v>
      </c>
      <c r="D89" s="419" t="s">
        <v>11287</v>
      </c>
      <c r="E89" s="419" t="s">
        <v>937</v>
      </c>
      <c r="F89" s="441" t="s">
        <v>11316</v>
      </c>
      <c r="G89" s="419" t="s">
        <v>942</v>
      </c>
      <c r="H89" s="464" t="s">
        <v>11317</v>
      </c>
      <c r="I89" s="420" t="s">
        <v>9786</v>
      </c>
      <c r="J89" s="420" t="s">
        <v>11318</v>
      </c>
      <c r="K89" s="421">
        <v>191.2</v>
      </c>
      <c r="L89" s="421">
        <v>751</v>
      </c>
      <c r="M89" s="422">
        <v>5930</v>
      </c>
      <c r="N89" s="419" t="s">
        <v>11082</v>
      </c>
      <c r="O89" s="422">
        <v>2012</v>
      </c>
      <c r="P89" s="423">
        <v>41061</v>
      </c>
      <c r="Q89" s="421" t="s">
        <v>11319</v>
      </c>
      <c r="R89" s="424">
        <v>41275</v>
      </c>
      <c r="S89" s="412"/>
      <c r="T89" s="425"/>
    </row>
    <row r="90" spans="1:20" ht="15.75" customHeight="1">
      <c r="A90" s="419" t="s">
        <v>73</v>
      </c>
      <c r="B90" s="419" t="s">
        <v>2660</v>
      </c>
      <c r="C90" s="419" t="s">
        <v>866</v>
      </c>
      <c r="D90" s="419" t="s">
        <v>11287</v>
      </c>
      <c r="E90" s="419" t="s">
        <v>937</v>
      </c>
      <c r="F90" s="441" t="s">
        <v>11316</v>
      </c>
      <c r="G90" s="419" t="s">
        <v>945</v>
      </c>
      <c r="H90" s="464" t="s">
        <v>11320</v>
      </c>
      <c r="I90" s="420" t="s">
        <v>9786</v>
      </c>
      <c r="J90" s="420" t="s">
        <v>11321</v>
      </c>
      <c r="K90" s="421">
        <v>37.1</v>
      </c>
      <c r="L90" s="421">
        <v>40</v>
      </c>
      <c r="M90" s="422">
        <v>1610</v>
      </c>
      <c r="N90" s="419" t="s">
        <v>11082</v>
      </c>
      <c r="O90" s="422">
        <v>2012</v>
      </c>
      <c r="P90" s="423">
        <v>41061</v>
      </c>
      <c r="Q90" s="421" t="s">
        <v>11322</v>
      </c>
      <c r="R90" s="424">
        <v>41275</v>
      </c>
      <c r="S90" s="412"/>
      <c r="T90" s="425"/>
    </row>
    <row r="91" spans="1:20" ht="15.75" customHeight="1">
      <c r="A91" s="419" t="s">
        <v>73</v>
      </c>
      <c r="B91" s="419" t="s">
        <v>2660</v>
      </c>
      <c r="C91" s="419" t="s">
        <v>866</v>
      </c>
      <c r="D91" s="419" t="s">
        <v>11287</v>
      </c>
      <c r="E91" s="419" t="s">
        <v>937</v>
      </c>
      <c r="F91" s="441" t="s">
        <v>11316</v>
      </c>
      <c r="G91" s="419" t="s">
        <v>972</v>
      </c>
      <c r="H91" s="464" t="s">
        <v>11323</v>
      </c>
      <c r="I91" s="420" t="s">
        <v>9786</v>
      </c>
      <c r="J91" s="420" t="s">
        <v>10737</v>
      </c>
      <c r="K91" s="421">
        <v>69.3</v>
      </c>
      <c r="L91" s="421">
        <v>108</v>
      </c>
      <c r="M91" s="422">
        <v>1810</v>
      </c>
      <c r="N91" s="419" t="s">
        <v>11082</v>
      </c>
      <c r="O91" s="422">
        <v>2012</v>
      </c>
      <c r="P91" s="423">
        <v>41061</v>
      </c>
      <c r="Q91" s="421" t="s">
        <v>11324</v>
      </c>
      <c r="R91" s="424">
        <v>41275</v>
      </c>
      <c r="S91" s="412"/>
      <c r="T91" s="425"/>
    </row>
    <row r="92" spans="1:20" ht="15.75" customHeight="1">
      <c r="A92" s="419" t="s">
        <v>73</v>
      </c>
      <c r="B92" s="419" t="s">
        <v>2660</v>
      </c>
      <c r="C92" s="419" t="s">
        <v>866</v>
      </c>
      <c r="D92" s="419" t="s">
        <v>11287</v>
      </c>
      <c r="E92" s="419" t="s">
        <v>937</v>
      </c>
      <c r="F92" s="441" t="s">
        <v>11316</v>
      </c>
      <c r="G92" s="419" t="s">
        <v>978</v>
      </c>
      <c r="H92" s="464" t="s">
        <v>11325</v>
      </c>
      <c r="I92" s="420" t="s">
        <v>9786</v>
      </c>
      <c r="J92" s="420" t="s">
        <v>11326</v>
      </c>
      <c r="K92" s="421">
        <v>109.8</v>
      </c>
      <c r="L92" s="421">
        <v>340</v>
      </c>
      <c r="M92" s="422">
        <v>3360</v>
      </c>
      <c r="N92" s="419" t="s">
        <v>11082</v>
      </c>
      <c r="O92" s="422">
        <v>2012</v>
      </c>
      <c r="P92" s="423">
        <v>41061</v>
      </c>
      <c r="Q92" s="421" t="s">
        <v>11313</v>
      </c>
      <c r="R92" s="424">
        <v>41275</v>
      </c>
      <c r="S92" s="412"/>
      <c r="T92" s="425"/>
    </row>
    <row r="93" spans="1:20" ht="15.75" customHeight="1">
      <c r="A93" s="419" t="s">
        <v>73</v>
      </c>
      <c r="B93" s="419" t="s">
        <v>2660</v>
      </c>
      <c r="C93" s="419" t="s">
        <v>866</v>
      </c>
      <c r="D93" s="419" t="s">
        <v>11287</v>
      </c>
      <c r="E93" s="419" t="s">
        <v>1100</v>
      </c>
      <c r="F93" s="441" t="s">
        <v>11327</v>
      </c>
      <c r="G93" s="419" t="s">
        <v>1106</v>
      </c>
      <c r="H93" s="464" t="s">
        <v>11328</v>
      </c>
      <c r="I93" s="420" t="s">
        <v>9786</v>
      </c>
      <c r="J93" s="420" t="s">
        <v>11329</v>
      </c>
      <c r="K93" s="421">
        <v>193.6</v>
      </c>
      <c r="L93" s="421">
        <v>659</v>
      </c>
      <c r="M93" s="422">
        <v>4840</v>
      </c>
      <c r="N93" s="419" t="s">
        <v>11082</v>
      </c>
      <c r="O93" s="422">
        <v>2012</v>
      </c>
      <c r="P93" s="423">
        <v>41065</v>
      </c>
      <c r="Q93" s="421" t="s">
        <v>11330</v>
      </c>
      <c r="R93" s="424">
        <v>41275</v>
      </c>
      <c r="S93" s="412"/>
      <c r="T93" s="425"/>
    </row>
    <row r="94" spans="1:20" ht="15.75" customHeight="1">
      <c r="A94" s="419" t="s">
        <v>73</v>
      </c>
      <c r="B94" s="419" t="s">
        <v>2660</v>
      </c>
      <c r="C94" s="419" t="s">
        <v>866</v>
      </c>
      <c r="D94" s="419" t="s">
        <v>11287</v>
      </c>
      <c r="E94" s="419" t="s">
        <v>1100</v>
      </c>
      <c r="F94" s="441" t="s">
        <v>11327</v>
      </c>
      <c r="G94" s="419" t="s">
        <v>1108</v>
      </c>
      <c r="H94" s="464" t="s">
        <v>11331</v>
      </c>
      <c r="I94" s="420" t="s">
        <v>9786</v>
      </c>
      <c r="J94" s="420" t="s">
        <v>11332</v>
      </c>
      <c r="K94" s="421">
        <v>79.400000000000006</v>
      </c>
      <c r="L94" s="421">
        <v>102</v>
      </c>
      <c r="M94" s="422">
        <v>1140</v>
      </c>
      <c r="N94" s="419" t="s">
        <v>11082</v>
      </c>
      <c r="O94" s="422">
        <v>2012</v>
      </c>
      <c r="P94" s="423">
        <v>41065</v>
      </c>
      <c r="Q94" s="421" t="s">
        <v>11330</v>
      </c>
      <c r="R94" s="424">
        <v>41275</v>
      </c>
      <c r="S94" s="412"/>
      <c r="T94" s="425"/>
    </row>
    <row r="95" spans="1:20" ht="15.75" customHeight="1">
      <c r="A95" s="419" t="s">
        <v>73</v>
      </c>
      <c r="B95" s="419" t="s">
        <v>2660</v>
      </c>
      <c r="C95" s="419" t="s">
        <v>866</v>
      </c>
      <c r="D95" s="419" t="s">
        <v>11287</v>
      </c>
      <c r="E95" s="419" t="s">
        <v>1100</v>
      </c>
      <c r="F95" s="441" t="s">
        <v>11327</v>
      </c>
      <c r="G95" s="419" t="s">
        <v>1112</v>
      </c>
      <c r="H95" s="464" t="s">
        <v>11333</v>
      </c>
      <c r="I95" s="420" t="s">
        <v>9786</v>
      </c>
      <c r="J95" s="420" t="s">
        <v>11334</v>
      </c>
      <c r="K95" s="421">
        <v>108.6</v>
      </c>
      <c r="L95" s="421">
        <v>229</v>
      </c>
      <c r="M95" s="422">
        <v>1980</v>
      </c>
      <c r="N95" s="419" t="s">
        <v>11082</v>
      </c>
      <c r="O95" s="422">
        <v>2012</v>
      </c>
      <c r="P95" s="423">
        <v>41065</v>
      </c>
      <c r="Q95" s="421" t="s">
        <v>11330</v>
      </c>
      <c r="R95" s="424">
        <v>41275</v>
      </c>
      <c r="S95" s="412"/>
      <c r="T95" s="425"/>
    </row>
    <row r="96" spans="1:20" ht="15.75" customHeight="1">
      <c r="A96" s="419" t="s">
        <v>73</v>
      </c>
      <c r="B96" s="419" t="s">
        <v>2660</v>
      </c>
      <c r="C96" s="419" t="s">
        <v>866</v>
      </c>
      <c r="D96" s="419" t="s">
        <v>11287</v>
      </c>
      <c r="E96" s="419" t="s">
        <v>867</v>
      </c>
      <c r="F96" s="441" t="s">
        <v>11335</v>
      </c>
      <c r="G96" s="419" t="s">
        <v>874</v>
      </c>
      <c r="H96" s="464" t="s">
        <v>11336</v>
      </c>
      <c r="I96" s="420" t="s">
        <v>9786</v>
      </c>
      <c r="J96" s="420" t="s">
        <v>11337</v>
      </c>
      <c r="K96" s="421">
        <v>83.6</v>
      </c>
      <c r="L96" s="421">
        <v>318</v>
      </c>
      <c r="M96" s="422">
        <v>2860</v>
      </c>
      <c r="N96" s="419" t="s">
        <v>11082</v>
      </c>
      <c r="O96" s="422">
        <v>2012</v>
      </c>
      <c r="P96" s="423">
        <v>41124</v>
      </c>
      <c r="Q96" s="421" t="s">
        <v>11174</v>
      </c>
      <c r="R96" s="424">
        <v>41275</v>
      </c>
      <c r="S96" s="412"/>
      <c r="T96" s="425"/>
    </row>
    <row r="97" spans="1:20" ht="15.75" customHeight="1">
      <c r="A97" s="419" t="s">
        <v>73</v>
      </c>
      <c r="B97" s="419" t="s">
        <v>2660</v>
      </c>
      <c r="C97" s="419" t="s">
        <v>866</v>
      </c>
      <c r="D97" s="419" t="s">
        <v>11287</v>
      </c>
      <c r="E97" s="419" t="s">
        <v>867</v>
      </c>
      <c r="F97" s="441" t="s">
        <v>11335</v>
      </c>
      <c r="G97" s="419" t="s">
        <v>878</v>
      </c>
      <c r="H97" s="464" t="s">
        <v>11338</v>
      </c>
      <c r="I97" s="420" t="s">
        <v>9786</v>
      </c>
      <c r="J97" s="420" t="s">
        <v>11339</v>
      </c>
      <c r="K97" s="421">
        <v>119.4</v>
      </c>
      <c r="L97" s="421">
        <v>158</v>
      </c>
      <c r="M97" s="422">
        <v>1800</v>
      </c>
      <c r="N97" s="419" t="s">
        <v>11082</v>
      </c>
      <c r="O97" s="422">
        <v>2012</v>
      </c>
      <c r="P97" s="423">
        <v>41124</v>
      </c>
      <c r="Q97" s="421" t="s">
        <v>11174</v>
      </c>
      <c r="R97" s="424">
        <v>41275</v>
      </c>
      <c r="S97" s="412"/>
      <c r="T97" s="425"/>
    </row>
    <row r="98" spans="1:20" ht="15.75" customHeight="1">
      <c r="A98" s="419" t="s">
        <v>73</v>
      </c>
      <c r="B98" s="419" t="s">
        <v>2660</v>
      </c>
      <c r="C98" s="419" t="s">
        <v>866</v>
      </c>
      <c r="D98" s="419" t="s">
        <v>11287</v>
      </c>
      <c r="E98" s="419" t="s">
        <v>867</v>
      </c>
      <c r="F98" s="441" t="s">
        <v>11335</v>
      </c>
      <c r="G98" s="419" t="s">
        <v>884</v>
      </c>
      <c r="H98" s="464" t="s">
        <v>11340</v>
      </c>
      <c r="I98" s="420" t="s">
        <v>9786</v>
      </c>
      <c r="J98" s="420" t="s">
        <v>11341</v>
      </c>
      <c r="K98" s="421">
        <v>137.30000000000001</v>
      </c>
      <c r="L98" s="421">
        <v>480</v>
      </c>
      <c r="M98" s="422">
        <v>3340</v>
      </c>
      <c r="N98" s="419" t="s">
        <v>11082</v>
      </c>
      <c r="O98" s="422">
        <v>2012</v>
      </c>
      <c r="P98" s="423">
        <v>41124</v>
      </c>
      <c r="Q98" s="421" t="s">
        <v>11174</v>
      </c>
      <c r="R98" s="424">
        <v>41275</v>
      </c>
      <c r="S98" s="412"/>
      <c r="T98" s="425"/>
    </row>
    <row r="99" spans="1:20" ht="15.75" customHeight="1">
      <c r="A99" s="419" t="s">
        <v>73</v>
      </c>
      <c r="B99" s="419" t="s">
        <v>2660</v>
      </c>
      <c r="C99" s="419" t="s">
        <v>866</v>
      </c>
      <c r="D99" s="419" t="s">
        <v>11287</v>
      </c>
      <c r="E99" s="419" t="s">
        <v>937</v>
      </c>
      <c r="F99" s="441" t="s">
        <v>11342</v>
      </c>
      <c r="G99" s="419" t="s">
        <v>938</v>
      </c>
      <c r="H99" s="464" t="s">
        <v>11343</v>
      </c>
      <c r="I99" s="420" t="s">
        <v>10296</v>
      </c>
      <c r="J99" s="420" t="s">
        <v>11344</v>
      </c>
      <c r="K99" s="421">
        <v>488</v>
      </c>
      <c r="L99" s="421">
        <v>9186</v>
      </c>
      <c r="M99" s="422">
        <v>28030</v>
      </c>
      <c r="N99" s="419" t="s">
        <v>11082</v>
      </c>
      <c r="O99" s="422">
        <v>2011</v>
      </c>
      <c r="P99" s="426">
        <v>40903</v>
      </c>
      <c r="Q99" s="421" t="s">
        <v>11345</v>
      </c>
      <c r="R99" s="424">
        <v>40909</v>
      </c>
      <c r="S99" s="412"/>
      <c r="T99" s="425"/>
    </row>
    <row r="100" spans="1:20" ht="15.75" customHeight="1">
      <c r="A100" s="419" t="s">
        <v>73</v>
      </c>
      <c r="B100" s="419" t="s">
        <v>2660</v>
      </c>
      <c r="C100" s="419" t="s">
        <v>866</v>
      </c>
      <c r="D100" s="419" t="s">
        <v>11287</v>
      </c>
      <c r="E100" s="419" t="s">
        <v>915</v>
      </c>
      <c r="F100" s="441" t="s">
        <v>11346</v>
      </c>
      <c r="G100" s="419" t="s">
        <v>921</v>
      </c>
      <c r="H100" s="464" t="s">
        <v>11347</v>
      </c>
      <c r="I100" s="420" t="s">
        <v>9786</v>
      </c>
      <c r="J100" s="420" t="s">
        <v>11348</v>
      </c>
      <c r="K100" s="421">
        <v>179.1</v>
      </c>
      <c r="L100" s="421">
        <v>450</v>
      </c>
      <c r="M100" s="422">
        <v>4200</v>
      </c>
      <c r="N100" s="419" t="s">
        <v>11082</v>
      </c>
      <c r="O100" s="422">
        <v>2012</v>
      </c>
      <c r="P100" s="423">
        <v>41059</v>
      </c>
      <c r="Q100" s="421" t="s">
        <v>11349</v>
      </c>
      <c r="R100" s="424">
        <v>41275</v>
      </c>
      <c r="S100" s="412"/>
      <c r="T100" s="425"/>
    </row>
    <row r="101" spans="1:20" ht="15.75" customHeight="1">
      <c r="A101" s="419" t="s">
        <v>73</v>
      </c>
      <c r="B101" s="419" t="s">
        <v>2660</v>
      </c>
      <c r="C101" s="419" t="s">
        <v>866</v>
      </c>
      <c r="D101" s="419" t="s">
        <v>11287</v>
      </c>
      <c r="E101" s="419" t="s">
        <v>915</v>
      </c>
      <c r="F101" s="441" t="s">
        <v>11346</v>
      </c>
      <c r="G101" s="419" t="s">
        <v>931</v>
      </c>
      <c r="H101" s="464" t="s">
        <v>11350</v>
      </c>
      <c r="I101" s="420" t="s">
        <v>9786</v>
      </c>
      <c r="J101" s="420" t="s">
        <v>11351</v>
      </c>
      <c r="K101" s="421">
        <v>68.5</v>
      </c>
      <c r="L101" s="421">
        <v>139</v>
      </c>
      <c r="M101" s="422">
        <v>2140</v>
      </c>
      <c r="N101" s="419" t="s">
        <v>11082</v>
      </c>
      <c r="O101" s="422">
        <v>2012</v>
      </c>
      <c r="P101" s="423">
        <v>41059</v>
      </c>
      <c r="Q101" s="421" t="s">
        <v>11349</v>
      </c>
      <c r="R101" s="424">
        <v>41275</v>
      </c>
      <c r="S101" s="412"/>
      <c r="T101" s="425"/>
    </row>
    <row r="102" spans="1:20" ht="15.75" customHeight="1">
      <c r="A102" s="419" t="s">
        <v>73</v>
      </c>
      <c r="B102" s="419" t="s">
        <v>2660</v>
      </c>
      <c r="C102" s="419" t="s">
        <v>866</v>
      </c>
      <c r="D102" s="419" t="s">
        <v>11287</v>
      </c>
      <c r="E102" s="419" t="s">
        <v>915</v>
      </c>
      <c r="F102" s="441" t="s">
        <v>11352</v>
      </c>
      <c r="G102" s="419" t="s">
        <v>923</v>
      </c>
      <c r="H102" s="464" t="s">
        <v>11353</v>
      </c>
      <c r="I102" s="420" t="s">
        <v>9786</v>
      </c>
      <c r="J102" s="420" t="s">
        <v>11354</v>
      </c>
      <c r="K102" s="421">
        <v>165.7</v>
      </c>
      <c r="L102" s="421">
        <v>438</v>
      </c>
      <c r="M102" s="422">
        <v>2940</v>
      </c>
      <c r="N102" s="419" t="s">
        <v>11355</v>
      </c>
      <c r="O102" s="422">
        <v>2011</v>
      </c>
      <c r="P102" s="423">
        <v>40919</v>
      </c>
      <c r="Q102" s="421" t="s">
        <v>11356</v>
      </c>
      <c r="R102" s="424">
        <v>41275</v>
      </c>
      <c r="S102" s="412"/>
      <c r="T102" s="425"/>
    </row>
    <row r="103" spans="1:20" ht="15.75" customHeight="1">
      <c r="A103" s="419" t="s">
        <v>73</v>
      </c>
      <c r="B103" s="419" t="s">
        <v>2660</v>
      </c>
      <c r="C103" s="419" t="s">
        <v>866</v>
      </c>
      <c r="D103" s="419" t="s">
        <v>11287</v>
      </c>
      <c r="E103" s="419" t="s">
        <v>915</v>
      </c>
      <c r="F103" s="441" t="s">
        <v>11352</v>
      </c>
      <c r="G103" s="419" t="s">
        <v>932</v>
      </c>
      <c r="H103" s="464" t="s">
        <v>11357</v>
      </c>
      <c r="I103" s="420" t="s">
        <v>9786</v>
      </c>
      <c r="J103" s="420" t="s">
        <v>11358</v>
      </c>
      <c r="K103" s="421">
        <v>52.1</v>
      </c>
      <c r="L103" s="421">
        <v>95</v>
      </c>
      <c r="M103" s="422">
        <v>2940</v>
      </c>
      <c r="N103" s="419" t="s">
        <v>11355</v>
      </c>
      <c r="O103" s="422">
        <v>2011</v>
      </c>
      <c r="P103" s="423">
        <v>40919</v>
      </c>
      <c r="Q103" s="421" t="s">
        <v>11356</v>
      </c>
      <c r="R103" s="424">
        <v>41275</v>
      </c>
      <c r="S103" s="412"/>
      <c r="T103" s="425"/>
    </row>
    <row r="104" spans="1:20" ht="15.75" customHeight="1">
      <c r="A104" s="419" t="s">
        <v>73</v>
      </c>
      <c r="B104" s="419" t="s">
        <v>2660</v>
      </c>
      <c r="C104" s="419" t="s">
        <v>866</v>
      </c>
      <c r="D104" s="419" t="s">
        <v>11287</v>
      </c>
      <c r="E104" s="419" t="s">
        <v>937</v>
      </c>
      <c r="F104" s="441" t="s">
        <v>11359</v>
      </c>
      <c r="G104" s="419" t="s">
        <v>943</v>
      </c>
      <c r="H104" s="464" t="s">
        <v>11360</v>
      </c>
      <c r="I104" s="420" t="s">
        <v>9786</v>
      </c>
      <c r="J104" s="420" t="s">
        <v>11361</v>
      </c>
      <c r="K104" s="421">
        <v>110.2</v>
      </c>
      <c r="L104" s="421">
        <v>134</v>
      </c>
      <c r="M104" s="422">
        <v>1800</v>
      </c>
      <c r="N104" s="419" t="s">
        <v>11312</v>
      </c>
      <c r="O104" s="422">
        <v>2012</v>
      </c>
      <c r="P104" s="426">
        <v>41205</v>
      </c>
      <c r="Q104" s="421" t="s">
        <v>11362</v>
      </c>
      <c r="R104" s="424">
        <v>41275</v>
      </c>
      <c r="S104" s="412"/>
      <c r="T104" s="425"/>
    </row>
    <row r="105" spans="1:20" ht="15.75" customHeight="1">
      <c r="A105" s="419" t="s">
        <v>73</v>
      </c>
      <c r="B105" s="419" t="s">
        <v>2660</v>
      </c>
      <c r="C105" s="419" t="s">
        <v>866</v>
      </c>
      <c r="D105" s="419" t="s">
        <v>11287</v>
      </c>
      <c r="E105" s="419" t="s">
        <v>937</v>
      </c>
      <c r="F105" s="441" t="s">
        <v>11359</v>
      </c>
      <c r="G105" s="419" t="s">
        <v>946</v>
      </c>
      <c r="H105" s="464" t="s">
        <v>11363</v>
      </c>
      <c r="I105" s="420" t="s">
        <v>9786</v>
      </c>
      <c r="J105" s="420" t="s">
        <v>11364</v>
      </c>
      <c r="K105" s="421">
        <v>293.3</v>
      </c>
      <c r="L105" s="421">
        <v>391</v>
      </c>
      <c r="M105" s="422">
        <v>3600</v>
      </c>
      <c r="N105" s="419" t="s">
        <v>11312</v>
      </c>
      <c r="O105" s="422">
        <v>2012</v>
      </c>
      <c r="P105" s="426">
        <v>41205</v>
      </c>
      <c r="Q105" s="421" t="s">
        <v>11362</v>
      </c>
      <c r="R105" s="424">
        <v>41275</v>
      </c>
      <c r="S105" s="412"/>
      <c r="T105" s="425"/>
    </row>
    <row r="106" spans="1:20" ht="15.75" customHeight="1">
      <c r="A106" s="419" t="s">
        <v>73</v>
      </c>
      <c r="B106" s="419" t="s">
        <v>2660</v>
      </c>
      <c r="C106" s="419" t="s">
        <v>866</v>
      </c>
      <c r="D106" s="419" t="s">
        <v>11287</v>
      </c>
      <c r="E106" s="419" t="s">
        <v>937</v>
      </c>
      <c r="F106" s="441" t="s">
        <v>11365</v>
      </c>
      <c r="G106" s="419" t="s">
        <v>947</v>
      </c>
      <c r="H106" s="464" t="s">
        <v>11366</v>
      </c>
      <c r="I106" s="420" t="s">
        <v>9786</v>
      </c>
      <c r="J106" s="420" t="s">
        <v>11367</v>
      </c>
      <c r="K106" s="421">
        <v>722.19669999999996</v>
      </c>
      <c r="L106" s="421">
        <v>1000</v>
      </c>
      <c r="M106" s="422">
        <v>6291</v>
      </c>
      <c r="N106" s="419" t="s">
        <v>11082</v>
      </c>
      <c r="O106" s="422">
        <v>2015</v>
      </c>
      <c r="P106" s="423">
        <v>42206</v>
      </c>
      <c r="Q106" s="421" t="s">
        <v>11368</v>
      </c>
      <c r="R106" s="424">
        <v>42370</v>
      </c>
      <c r="S106" s="412"/>
      <c r="T106" s="425"/>
    </row>
    <row r="107" spans="1:20" ht="15.75" customHeight="1">
      <c r="A107" s="419" t="s">
        <v>73</v>
      </c>
      <c r="B107" s="419" t="s">
        <v>2660</v>
      </c>
      <c r="C107" s="419" t="s">
        <v>866</v>
      </c>
      <c r="D107" s="419" t="s">
        <v>11287</v>
      </c>
      <c r="E107" s="419" t="s">
        <v>937</v>
      </c>
      <c r="F107" s="441" t="s">
        <v>11365</v>
      </c>
      <c r="G107" s="419" t="s">
        <v>952</v>
      </c>
      <c r="H107" s="464" t="s">
        <v>11369</v>
      </c>
      <c r="I107" s="420" t="s">
        <v>9786</v>
      </c>
      <c r="J107" s="420" t="s">
        <v>11370</v>
      </c>
      <c r="K107" s="421">
        <v>203.57380000000001</v>
      </c>
      <c r="L107" s="421">
        <v>260</v>
      </c>
      <c r="M107" s="422">
        <v>2487</v>
      </c>
      <c r="N107" s="419" t="s">
        <v>11082</v>
      </c>
      <c r="O107" s="422">
        <v>2015</v>
      </c>
      <c r="P107" s="423">
        <v>42206</v>
      </c>
      <c r="Q107" s="421" t="s">
        <v>11371</v>
      </c>
      <c r="R107" s="424">
        <v>42370</v>
      </c>
      <c r="S107" s="412"/>
      <c r="T107" s="425"/>
    </row>
    <row r="108" spans="1:20" ht="15.75" customHeight="1">
      <c r="A108" s="419" t="s">
        <v>73</v>
      </c>
      <c r="B108" s="419" t="s">
        <v>2660</v>
      </c>
      <c r="C108" s="419" t="s">
        <v>866</v>
      </c>
      <c r="D108" s="419" t="s">
        <v>11287</v>
      </c>
      <c r="E108" s="419" t="s">
        <v>937</v>
      </c>
      <c r="F108" s="441" t="s">
        <v>11372</v>
      </c>
      <c r="G108" s="419" t="s">
        <v>949</v>
      </c>
      <c r="H108" s="464" t="s">
        <v>11373</v>
      </c>
      <c r="I108" s="420" t="s">
        <v>9786</v>
      </c>
      <c r="J108" s="420" t="s">
        <v>11374</v>
      </c>
      <c r="K108" s="421">
        <v>326.2</v>
      </c>
      <c r="L108" s="421">
        <v>485</v>
      </c>
      <c r="M108" s="422">
        <v>5250</v>
      </c>
      <c r="N108" s="419" t="s">
        <v>11082</v>
      </c>
      <c r="O108" s="422">
        <v>2012</v>
      </c>
      <c r="P108" s="423">
        <v>41059</v>
      </c>
      <c r="Q108" s="421" t="s">
        <v>11375</v>
      </c>
      <c r="R108" s="424">
        <v>41275</v>
      </c>
      <c r="S108" s="412"/>
      <c r="T108" s="425"/>
    </row>
    <row r="109" spans="1:20" ht="15.75" customHeight="1">
      <c r="A109" s="419" t="s">
        <v>73</v>
      </c>
      <c r="B109" s="419" t="s">
        <v>2660</v>
      </c>
      <c r="C109" s="419" t="s">
        <v>866</v>
      </c>
      <c r="D109" s="419" t="s">
        <v>11287</v>
      </c>
      <c r="E109" s="419" t="s">
        <v>937</v>
      </c>
      <c r="F109" s="441" t="s">
        <v>11372</v>
      </c>
      <c r="G109" s="419" t="s">
        <v>953</v>
      </c>
      <c r="H109" s="464" t="s">
        <v>11376</v>
      </c>
      <c r="I109" s="420" t="s">
        <v>9786</v>
      </c>
      <c r="J109" s="420" t="s">
        <v>11377</v>
      </c>
      <c r="K109" s="421">
        <v>30</v>
      </c>
      <c r="L109" s="421">
        <v>41</v>
      </c>
      <c r="M109" s="422">
        <v>1570</v>
      </c>
      <c r="N109" s="419" t="s">
        <v>11082</v>
      </c>
      <c r="O109" s="422">
        <v>2012</v>
      </c>
      <c r="P109" s="423">
        <v>41059</v>
      </c>
      <c r="Q109" s="421" t="s">
        <v>11375</v>
      </c>
      <c r="R109" s="424">
        <v>41275</v>
      </c>
      <c r="S109" s="412"/>
      <c r="T109" s="425"/>
    </row>
    <row r="110" spans="1:20" ht="15.75" customHeight="1">
      <c r="A110" s="419" t="s">
        <v>73</v>
      </c>
      <c r="B110" s="419" t="s">
        <v>2660</v>
      </c>
      <c r="C110" s="419" t="s">
        <v>866</v>
      </c>
      <c r="D110" s="419" t="s">
        <v>11287</v>
      </c>
      <c r="E110" s="419" t="s">
        <v>937</v>
      </c>
      <c r="F110" s="441" t="s">
        <v>11372</v>
      </c>
      <c r="G110" s="419" t="s">
        <v>962</v>
      </c>
      <c r="H110" s="464" t="s">
        <v>11378</v>
      </c>
      <c r="I110" s="420" t="s">
        <v>9786</v>
      </c>
      <c r="J110" s="420" t="s">
        <v>11379</v>
      </c>
      <c r="K110" s="421">
        <v>247.6</v>
      </c>
      <c r="L110" s="421">
        <v>491</v>
      </c>
      <c r="M110" s="422">
        <v>4950</v>
      </c>
      <c r="N110" s="419" t="s">
        <v>11082</v>
      </c>
      <c r="O110" s="422">
        <v>2012</v>
      </c>
      <c r="P110" s="423">
        <v>41059</v>
      </c>
      <c r="Q110" s="421" t="s">
        <v>11375</v>
      </c>
      <c r="R110" s="424">
        <v>41275</v>
      </c>
      <c r="S110" s="412"/>
      <c r="T110" s="425"/>
    </row>
    <row r="111" spans="1:20" ht="15.75" customHeight="1">
      <c r="A111" s="419" t="s">
        <v>73</v>
      </c>
      <c r="B111" s="419" t="s">
        <v>2660</v>
      </c>
      <c r="C111" s="419" t="s">
        <v>866</v>
      </c>
      <c r="D111" s="419" t="s">
        <v>11287</v>
      </c>
      <c r="E111" s="419" t="s">
        <v>1100</v>
      </c>
      <c r="F111" s="441" t="s">
        <v>11380</v>
      </c>
      <c r="G111" s="419" t="s">
        <v>1105</v>
      </c>
      <c r="H111" s="464" t="s">
        <v>11381</v>
      </c>
      <c r="I111" s="420" t="s">
        <v>9786</v>
      </c>
      <c r="J111" s="420" t="s">
        <v>11382</v>
      </c>
      <c r="K111" s="421">
        <v>333.6</v>
      </c>
      <c r="L111" s="421">
        <v>1086</v>
      </c>
      <c r="M111" s="422">
        <v>36149</v>
      </c>
      <c r="N111" s="419" t="s">
        <v>11139</v>
      </c>
      <c r="O111" s="422">
        <v>2019</v>
      </c>
      <c r="P111" s="426">
        <v>43823</v>
      </c>
      <c r="Q111" s="421" t="s">
        <v>11383</v>
      </c>
      <c r="R111" s="424">
        <v>43831</v>
      </c>
      <c r="S111" s="412"/>
      <c r="T111" s="425">
        <v>44050</v>
      </c>
    </row>
    <row r="112" spans="1:20" ht="15.75" customHeight="1">
      <c r="A112" s="419" t="s">
        <v>73</v>
      </c>
      <c r="B112" s="419" t="s">
        <v>2660</v>
      </c>
      <c r="C112" s="419" t="s">
        <v>866</v>
      </c>
      <c r="D112" s="419" t="s">
        <v>11287</v>
      </c>
      <c r="E112" s="419" t="s">
        <v>915</v>
      </c>
      <c r="F112" s="441" t="s">
        <v>11384</v>
      </c>
      <c r="G112" s="419" t="s">
        <v>929</v>
      </c>
      <c r="H112" s="464" t="s">
        <v>11385</v>
      </c>
      <c r="I112" s="420" t="s">
        <v>9786</v>
      </c>
      <c r="J112" s="420" t="s">
        <v>11386</v>
      </c>
      <c r="K112" s="421">
        <v>92.3</v>
      </c>
      <c r="L112" s="421">
        <v>196</v>
      </c>
      <c r="M112" s="422">
        <v>2630</v>
      </c>
      <c r="N112" s="419" t="s">
        <v>11082</v>
      </c>
      <c r="O112" s="422">
        <v>2010</v>
      </c>
      <c r="P112" s="423">
        <v>40553</v>
      </c>
      <c r="Q112" s="421" t="s">
        <v>11387</v>
      </c>
      <c r="R112" s="424">
        <v>40909</v>
      </c>
      <c r="S112" s="412"/>
      <c r="T112" s="425"/>
    </row>
    <row r="113" spans="1:20" ht="15.75" customHeight="1">
      <c r="A113" s="419" t="s">
        <v>73</v>
      </c>
      <c r="B113" s="419" t="s">
        <v>2660</v>
      </c>
      <c r="C113" s="419" t="s">
        <v>866</v>
      </c>
      <c r="D113" s="419" t="s">
        <v>11287</v>
      </c>
      <c r="E113" s="419" t="s">
        <v>937</v>
      </c>
      <c r="F113" s="441" t="s">
        <v>11388</v>
      </c>
      <c r="G113" s="419" t="s">
        <v>951</v>
      </c>
      <c r="H113" s="464" t="s">
        <v>11389</v>
      </c>
      <c r="I113" s="420" t="s">
        <v>9786</v>
      </c>
      <c r="J113" s="420" t="s">
        <v>11390</v>
      </c>
      <c r="K113" s="421">
        <v>110.8</v>
      </c>
      <c r="L113" s="421">
        <v>244</v>
      </c>
      <c r="M113" s="422">
        <v>2570</v>
      </c>
      <c r="N113" s="419" t="s">
        <v>11312</v>
      </c>
      <c r="O113" s="422">
        <v>2012</v>
      </c>
      <c r="P113" s="423">
        <v>41155</v>
      </c>
      <c r="Q113" s="421" t="s">
        <v>11391</v>
      </c>
      <c r="R113" s="424">
        <v>41275</v>
      </c>
      <c r="S113" s="412"/>
      <c r="T113" s="425"/>
    </row>
    <row r="114" spans="1:20" ht="15.75" customHeight="1">
      <c r="A114" s="419" t="s">
        <v>73</v>
      </c>
      <c r="B114" s="419" t="s">
        <v>2660</v>
      </c>
      <c r="C114" s="419" t="s">
        <v>866</v>
      </c>
      <c r="D114" s="419" t="s">
        <v>11287</v>
      </c>
      <c r="E114" s="419" t="s">
        <v>937</v>
      </c>
      <c r="F114" s="441" t="s">
        <v>11388</v>
      </c>
      <c r="G114" s="419" t="s">
        <v>955</v>
      </c>
      <c r="H114" s="464" t="s">
        <v>11392</v>
      </c>
      <c r="I114" s="420" t="s">
        <v>9786</v>
      </c>
      <c r="J114" s="420" t="s">
        <v>11393</v>
      </c>
      <c r="K114" s="421">
        <v>174</v>
      </c>
      <c r="L114" s="421">
        <v>500</v>
      </c>
      <c r="M114" s="422">
        <v>4350</v>
      </c>
      <c r="N114" s="419" t="s">
        <v>11312</v>
      </c>
      <c r="O114" s="422">
        <v>2012</v>
      </c>
      <c r="P114" s="423">
        <v>41155</v>
      </c>
      <c r="Q114" s="421" t="s">
        <v>11391</v>
      </c>
      <c r="R114" s="424">
        <v>41275</v>
      </c>
      <c r="S114" s="412"/>
      <c r="T114" s="425"/>
    </row>
    <row r="115" spans="1:20" ht="15.75" customHeight="1">
      <c r="A115" s="419" t="s">
        <v>73</v>
      </c>
      <c r="B115" s="419" t="s">
        <v>2660</v>
      </c>
      <c r="C115" s="419" t="s">
        <v>866</v>
      </c>
      <c r="D115" s="419" t="s">
        <v>11287</v>
      </c>
      <c r="E115" s="419" t="s">
        <v>867</v>
      </c>
      <c r="F115" s="441" t="s">
        <v>11394</v>
      </c>
      <c r="G115" s="419" t="s">
        <v>872</v>
      </c>
      <c r="H115" s="464" t="s">
        <v>11395</v>
      </c>
      <c r="I115" s="420" t="s">
        <v>9786</v>
      </c>
      <c r="J115" s="420" t="s">
        <v>11396</v>
      </c>
      <c r="K115" s="421">
        <v>112.6</v>
      </c>
      <c r="L115" s="421">
        <v>321</v>
      </c>
      <c r="M115" s="422">
        <v>3380</v>
      </c>
      <c r="N115" s="419" t="s">
        <v>11082</v>
      </c>
      <c r="O115" s="422">
        <v>2010</v>
      </c>
      <c r="P115" s="426">
        <v>40534</v>
      </c>
      <c r="Q115" s="421" t="s">
        <v>11397</v>
      </c>
      <c r="R115" s="424">
        <v>40544</v>
      </c>
      <c r="S115" s="412"/>
      <c r="T115" s="425"/>
    </row>
    <row r="116" spans="1:20" ht="15.75" customHeight="1">
      <c r="A116" s="419" t="s">
        <v>73</v>
      </c>
      <c r="B116" s="419" t="s">
        <v>2660</v>
      </c>
      <c r="C116" s="419" t="s">
        <v>866</v>
      </c>
      <c r="D116" s="419" t="s">
        <v>11287</v>
      </c>
      <c r="E116" s="419" t="s">
        <v>867</v>
      </c>
      <c r="F116" s="441" t="s">
        <v>11394</v>
      </c>
      <c r="G116" s="419" t="s">
        <v>879</v>
      </c>
      <c r="H116" s="464" t="s">
        <v>11398</v>
      </c>
      <c r="I116" s="420" t="s">
        <v>9786</v>
      </c>
      <c r="J116" s="420" t="s">
        <v>11399</v>
      </c>
      <c r="K116" s="421">
        <v>120</v>
      </c>
      <c r="L116" s="421">
        <v>276</v>
      </c>
      <c r="M116" s="422">
        <v>2910</v>
      </c>
      <c r="N116" s="419" t="s">
        <v>11082</v>
      </c>
      <c r="O116" s="422">
        <v>2010</v>
      </c>
      <c r="P116" s="426">
        <v>40534</v>
      </c>
      <c r="Q116" s="421" t="s">
        <v>11397</v>
      </c>
      <c r="R116" s="424">
        <v>40544</v>
      </c>
      <c r="S116" s="412"/>
      <c r="T116" s="425"/>
    </row>
    <row r="117" spans="1:20" ht="15.75" customHeight="1">
      <c r="A117" s="419" t="s">
        <v>73</v>
      </c>
      <c r="B117" s="419" t="s">
        <v>2660</v>
      </c>
      <c r="C117" s="419" t="s">
        <v>866</v>
      </c>
      <c r="D117" s="419" t="s">
        <v>11287</v>
      </c>
      <c r="E117" s="419" t="s">
        <v>867</v>
      </c>
      <c r="F117" s="441" t="s">
        <v>11394</v>
      </c>
      <c r="G117" s="419" t="s">
        <v>882</v>
      </c>
      <c r="H117" s="464" t="s">
        <v>11400</v>
      </c>
      <c r="I117" s="420" t="s">
        <v>9786</v>
      </c>
      <c r="J117" s="420" t="s">
        <v>11401</v>
      </c>
      <c r="K117" s="421">
        <v>334.27</v>
      </c>
      <c r="L117" s="421">
        <v>1200</v>
      </c>
      <c r="M117" s="422">
        <v>7110</v>
      </c>
      <c r="N117" s="419" t="s">
        <v>11082</v>
      </c>
      <c r="O117" s="422">
        <v>2010</v>
      </c>
      <c r="P117" s="426">
        <v>40534</v>
      </c>
      <c r="Q117" s="421" t="s">
        <v>11397</v>
      </c>
      <c r="R117" s="424">
        <v>40544</v>
      </c>
      <c r="S117" s="412"/>
      <c r="T117" s="425"/>
    </row>
    <row r="118" spans="1:20" ht="15.75" customHeight="1">
      <c r="A118" s="419" t="s">
        <v>73</v>
      </c>
      <c r="B118" s="419" t="s">
        <v>2660</v>
      </c>
      <c r="C118" s="419" t="s">
        <v>866</v>
      </c>
      <c r="D118" s="419" t="s">
        <v>11287</v>
      </c>
      <c r="E118" s="419" t="s">
        <v>1100</v>
      </c>
      <c r="F118" s="441" t="s">
        <v>11402</v>
      </c>
      <c r="G118" s="419" t="s">
        <v>1101</v>
      </c>
      <c r="H118" s="464" t="s">
        <v>11403</v>
      </c>
      <c r="I118" s="420" t="s">
        <v>10789</v>
      </c>
      <c r="J118" s="420" t="s">
        <v>11404</v>
      </c>
      <c r="K118" s="421">
        <v>289</v>
      </c>
      <c r="L118" s="421">
        <v>2807</v>
      </c>
      <c r="M118" s="422">
        <v>13152</v>
      </c>
      <c r="N118" s="419" t="s">
        <v>11082</v>
      </c>
      <c r="O118" s="422">
        <v>2015</v>
      </c>
      <c r="P118" s="423">
        <v>42193</v>
      </c>
      <c r="Q118" s="421" t="s">
        <v>11405</v>
      </c>
      <c r="R118" s="424">
        <v>42370</v>
      </c>
      <c r="S118" s="412"/>
      <c r="T118" s="425"/>
    </row>
    <row r="119" spans="1:20" ht="15.75" customHeight="1">
      <c r="A119" s="419" t="s">
        <v>73</v>
      </c>
      <c r="B119" s="419" t="s">
        <v>2660</v>
      </c>
      <c r="C119" s="419" t="s">
        <v>866</v>
      </c>
      <c r="D119" s="419" t="s">
        <v>11287</v>
      </c>
      <c r="E119" s="419" t="s">
        <v>867</v>
      </c>
      <c r="F119" s="441" t="s">
        <v>11406</v>
      </c>
      <c r="G119" s="419" t="s">
        <v>871</v>
      </c>
      <c r="H119" s="464" t="s">
        <v>11407</v>
      </c>
      <c r="I119" s="420" t="s">
        <v>9786</v>
      </c>
      <c r="J119" s="420" t="s">
        <v>11408</v>
      </c>
      <c r="K119" s="421">
        <v>100.5</v>
      </c>
      <c r="L119" s="421">
        <v>231</v>
      </c>
      <c r="M119" s="422">
        <v>2280</v>
      </c>
      <c r="N119" s="419" t="s">
        <v>11082</v>
      </c>
      <c r="O119" s="422">
        <v>2010</v>
      </c>
      <c r="P119" s="426">
        <v>40543</v>
      </c>
      <c r="Q119" s="421" t="s">
        <v>11122</v>
      </c>
      <c r="R119" s="424">
        <v>40544</v>
      </c>
      <c r="S119" s="412"/>
      <c r="T119" s="425"/>
    </row>
    <row r="120" spans="1:20" ht="15.75" customHeight="1">
      <c r="A120" s="419" t="s">
        <v>73</v>
      </c>
      <c r="B120" s="419" t="s">
        <v>2660</v>
      </c>
      <c r="C120" s="419" t="s">
        <v>866</v>
      </c>
      <c r="D120" s="419" t="s">
        <v>11287</v>
      </c>
      <c r="E120" s="419" t="s">
        <v>867</v>
      </c>
      <c r="F120" s="441" t="s">
        <v>11406</v>
      </c>
      <c r="G120" s="419" t="s">
        <v>876</v>
      </c>
      <c r="H120" s="464" t="s">
        <v>11409</v>
      </c>
      <c r="I120" s="420" t="s">
        <v>9786</v>
      </c>
      <c r="J120" s="420" t="s">
        <v>11410</v>
      </c>
      <c r="K120" s="421">
        <v>115.7</v>
      </c>
      <c r="L120" s="421">
        <v>253</v>
      </c>
      <c r="M120" s="422">
        <v>2510</v>
      </c>
      <c r="N120" s="419" t="s">
        <v>11082</v>
      </c>
      <c r="O120" s="422">
        <v>2010</v>
      </c>
      <c r="P120" s="426">
        <v>40543</v>
      </c>
      <c r="Q120" s="421" t="s">
        <v>11122</v>
      </c>
      <c r="R120" s="424">
        <v>40544</v>
      </c>
      <c r="S120" s="412"/>
      <c r="T120" s="425"/>
    </row>
    <row r="121" spans="1:20" ht="15.75" customHeight="1">
      <c r="A121" s="419" t="s">
        <v>73</v>
      </c>
      <c r="B121" s="419" t="s">
        <v>2660</v>
      </c>
      <c r="C121" s="419" t="s">
        <v>866</v>
      </c>
      <c r="D121" s="419" t="s">
        <v>11287</v>
      </c>
      <c r="E121" s="419" t="s">
        <v>867</v>
      </c>
      <c r="F121" s="441" t="s">
        <v>11406</v>
      </c>
      <c r="G121" s="419" t="s">
        <v>880</v>
      </c>
      <c r="H121" s="464" t="s">
        <v>11411</v>
      </c>
      <c r="I121" s="420" t="s">
        <v>9786</v>
      </c>
      <c r="J121" s="420" t="s">
        <v>11412</v>
      </c>
      <c r="K121" s="421">
        <v>124.2</v>
      </c>
      <c r="L121" s="421">
        <v>405</v>
      </c>
      <c r="M121" s="422">
        <v>3580</v>
      </c>
      <c r="N121" s="419" t="s">
        <v>11082</v>
      </c>
      <c r="O121" s="422">
        <v>2010</v>
      </c>
      <c r="P121" s="426">
        <v>40543</v>
      </c>
      <c r="Q121" s="421" t="s">
        <v>11122</v>
      </c>
      <c r="R121" s="424">
        <v>40544</v>
      </c>
      <c r="S121" s="412"/>
      <c r="T121" s="425"/>
    </row>
    <row r="122" spans="1:20" ht="15.75" customHeight="1">
      <c r="A122" s="419" t="s">
        <v>73</v>
      </c>
      <c r="B122" s="419" t="s">
        <v>2660</v>
      </c>
      <c r="C122" s="419" t="s">
        <v>866</v>
      </c>
      <c r="D122" s="419" t="s">
        <v>11287</v>
      </c>
      <c r="E122" s="419" t="s">
        <v>867</v>
      </c>
      <c r="F122" s="441" t="s">
        <v>11406</v>
      </c>
      <c r="G122" s="419" t="s">
        <v>883</v>
      </c>
      <c r="H122" s="464" t="s">
        <v>11413</v>
      </c>
      <c r="I122" s="420" t="s">
        <v>9786</v>
      </c>
      <c r="J122" s="420" t="s">
        <v>11414</v>
      </c>
      <c r="K122" s="421">
        <v>150</v>
      </c>
      <c r="L122" s="421">
        <v>419</v>
      </c>
      <c r="M122" s="422">
        <v>3630</v>
      </c>
      <c r="N122" s="419" t="s">
        <v>11082</v>
      </c>
      <c r="O122" s="422">
        <v>2010</v>
      </c>
      <c r="P122" s="426">
        <v>40543</v>
      </c>
      <c r="Q122" s="421" t="s">
        <v>11122</v>
      </c>
      <c r="R122" s="424">
        <v>40544</v>
      </c>
      <c r="S122" s="412"/>
      <c r="T122" s="425"/>
    </row>
    <row r="123" spans="1:20" ht="15.75" customHeight="1">
      <c r="A123" s="419" t="s">
        <v>73</v>
      </c>
      <c r="B123" s="419" t="s">
        <v>2660</v>
      </c>
      <c r="C123" s="419" t="s">
        <v>866</v>
      </c>
      <c r="D123" s="419" t="s">
        <v>11287</v>
      </c>
      <c r="E123" s="419" t="s">
        <v>937</v>
      </c>
      <c r="F123" s="441" t="s">
        <v>11415</v>
      </c>
      <c r="G123" s="419" t="s">
        <v>957</v>
      </c>
      <c r="H123" s="464" t="s">
        <v>11416</v>
      </c>
      <c r="I123" s="420" t="s">
        <v>9786</v>
      </c>
      <c r="J123" s="420" t="s">
        <v>11417</v>
      </c>
      <c r="K123" s="421">
        <v>269.89999999999998</v>
      </c>
      <c r="L123" s="421">
        <v>625</v>
      </c>
      <c r="M123" s="422">
        <v>4490</v>
      </c>
      <c r="N123" s="419" t="s">
        <v>11312</v>
      </c>
      <c r="O123" s="422">
        <v>2012</v>
      </c>
      <c r="P123" s="423">
        <v>41180</v>
      </c>
      <c r="Q123" s="421" t="s">
        <v>11418</v>
      </c>
      <c r="R123" s="424">
        <v>41275</v>
      </c>
      <c r="S123" s="412"/>
      <c r="T123" s="425"/>
    </row>
    <row r="124" spans="1:20" ht="15.75" customHeight="1">
      <c r="A124" s="419" t="s">
        <v>73</v>
      </c>
      <c r="B124" s="419" t="s">
        <v>2660</v>
      </c>
      <c r="C124" s="419" t="s">
        <v>866</v>
      </c>
      <c r="D124" s="419" t="s">
        <v>11287</v>
      </c>
      <c r="E124" s="419" t="s">
        <v>937</v>
      </c>
      <c r="F124" s="441" t="s">
        <v>11419</v>
      </c>
      <c r="G124" s="419" t="s">
        <v>944</v>
      </c>
      <c r="H124" s="464" t="s">
        <v>11420</v>
      </c>
      <c r="I124" s="420" t="s">
        <v>9786</v>
      </c>
      <c r="J124" s="420" t="s">
        <v>11421</v>
      </c>
      <c r="K124" s="421">
        <v>25.5</v>
      </c>
      <c r="L124" s="421">
        <v>46</v>
      </c>
      <c r="M124" s="422">
        <v>790</v>
      </c>
      <c r="N124" s="419" t="s">
        <v>11082</v>
      </c>
      <c r="O124" s="422">
        <v>2012</v>
      </c>
      <c r="P124" s="423">
        <v>41065</v>
      </c>
      <c r="Q124" s="421" t="s">
        <v>11132</v>
      </c>
      <c r="R124" s="424">
        <v>41275</v>
      </c>
      <c r="S124" s="412"/>
      <c r="T124" s="425"/>
    </row>
    <row r="125" spans="1:20" ht="15.75" customHeight="1">
      <c r="A125" s="419" t="s">
        <v>73</v>
      </c>
      <c r="B125" s="419" t="s">
        <v>2660</v>
      </c>
      <c r="C125" s="419" t="s">
        <v>866</v>
      </c>
      <c r="D125" s="419" t="s">
        <v>11287</v>
      </c>
      <c r="E125" s="419" t="s">
        <v>937</v>
      </c>
      <c r="F125" s="441" t="s">
        <v>11419</v>
      </c>
      <c r="G125" s="419" t="s">
        <v>958</v>
      </c>
      <c r="H125" s="464" t="s">
        <v>11422</v>
      </c>
      <c r="I125" s="420" t="s">
        <v>9786</v>
      </c>
      <c r="J125" s="420" t="s">
        <v>11423</v>
      </c>
      <c r="K125" s="421">
        <v>433.4</v>
      </c>
      <c r="L125" s="421">
        <v>1206</v>
      </c>
      <c r="M125" s="422">
        <v>7140</v>
      </c>
      <c r="N125" s="419" t="s">
        <v>11082</v>
      </c>
      <c r="O125" s="422">
        <v>2012</v>
      </c>
      <c r="P125" s="423">
        <v>41065</v>
      </c>
      <c r="Q125" s="421" t="s">
        <v>11132</v>
      </c>
      <c r="R125" s="424">
        <v>41275</v>
      </c>
      <c r="S125" s="412"/>
      <c r="T125" s="425"/>
    </row>
    <row r="126" spans="1:20" ht="15.75" customHeight="1">
      <c r="A126" s="419" t="s">
        <v>73</v>
      </c>
      <c r="B126" s="419" t="s">
        <v>2660</v>
      </c>
      <c r="C126" s="419" t="s">
        <v>866</v>
      </c>
      <c r="D126" s="419" t="s">
        <v>11287</v>
      </c>
      <c r="E126" s="419" t="s">
        <v>915</v>
      </c>
      <c r="F126" s="441" t="s">
        <v>11424</v>
      </c>
      <c r="G126" s="419" t="s">
        <v>924</v>
      </c>
      <c r="H126" s="464" t="s">
        <v>11425</v>
      </c>
      <c r="I126" s="420" t="s">
        <v>9786</v>
      </c>
      <c r="J126" s="420" t="s">
        <v>11426</v>
      </c>
      <c r="K126" s="421">
        <v>76.900000000000006</v>
      </c>
      <c r="L126" s="421">
        <v>113</v>
      </c>
      <c r="M126" s="422">
        <v>2200</v>
      </c>
      <c r="N126" s="419" t="s">
        <v>11082</v>
      </c>
      <c r="O126" s="422">
        <v>2012</v>
      </c>
      <c r="P126" s="423">
        <v>41051</v>
      </c>
      <c r="Q126" s="421" t="s">
        <v>11391</v>
      </c>
      <c r="R126" s="424">
        <v>41275</v>
      </c>
      <c r="S126" s="412"/>
      <c r="T126" s="425"/>
    </row>
    <row r="127" spans="1:20" ht="15.75" customHeight="1">
      <c r="A127" s="419" t="s">
        <v>73</v>
      </c>
      <c r="B127" s="419" t="s">
        <v>2660</v>
      </c>
      <c r="C127" s="419" t="s">
        <v>866</v>
      </c>
      <c r="D127" s="419" t="s">
        <v>11287</v>
      </c>
      <c r="E127" s="419" t="s">
        <v>915</v>
      </c>
      <c r="F127" s="441" t="s">
        <v>11424</v>
      </c>
      <c r="G127" s="419" t="s">
        <v>927</v>
      </c>
      <c r="H127" s="464" t="s">
        <v>11427</v>
      </c>
      <c r="I127" s="420" t="s">
        <v>9786</v>
      </c>
      <c r="J127" s="420" t="s">
        <v>11428</v>
      </c>
      <c r="K127" s="421">
        <v>12.2</v>
      </c>
      <c r="L127" s="421">
        <v>10</v>
      </c>
      <c r="M127" s="422">
        <v>1280</v>
      </c>
      <c r="N127" s="419" t="s">
        <v>11082</v>
      </c>
      <c r="O127" s="422">
        <v>2012</v>
      </c>
      <c r="P127" s="423">
        <v>41123</v>
      </c>
      <c r="Q127" s="421" t="s">
        <v>11429</v>
      </c>
      <c r="R127" s="424">
        <v>41275</v>
      </c>
      <c r="S127" s="412"/>
      <c r="T127" s="425"/>
    </row>
    <row r="128" spans="1:20" ht="15.75" customHeight="1">
      <c r="A128" s="419" t="s">
        <v>73</v>
      </c>
      <c r="B128" s="419" t="s">
        <v>2660</v>
      </c>
      <c r="C128" s="419" t="s">
        <v>866</v>
      </c>
      <c r="D128" s="419" t="s">
        <v>11287</v>
      </c>
      <c r="E128" s="419" t="s">
        <v>915</v>
      </c>
      <c r="F128" s="441" t="s">
        <v>11424</v>
      </c>
      <c r="G128" s="419" t="s">
        <v>928</v>
      </c>
      <c r="H128" s="464" t="s">
        <v>11430</v>
      </c>
      <c r="I128" s="420" t="s">
        <v>9786</v>
      </c>
      <c r="J128" s="420" t="s">
        <v>11431</v>
      </c>
      <c r="K128" s="421">
        <v>138.80000000000001</v>
      </c>
      <c r="L128" s="421">
        <v>318</v>
      </c>
      <c r="M128" s="422">
        <v>3000</v>
      </c>
      <c r="N128" s="419" t="s">
        <v>11082</v>
      </c>
      <c r="O128" s="422">
        <v>2012</v>
      </c>
      <c r="P128" s="423">
        <v>41051</v>
      </c>
      <c r="Q128" s="421" t="s">
        <v>11391</v>
      </c>
      <c r="R128" s="424">
        <v>41275</v>
      </c>
      <c r="S128" s="412"/>
      <c r="T128" s="425"/>
    </row>
    <row r="129" spans="1:20" ht="15.75" customHeight="1">
      <c r="A129" s="419" t="s">
        <v>73</v>
      </c>
      <c r="B129" s="419" t="s">
        <v>2660</v>
      </c>
      <c r="C129" s="419" t="s">
        <v>866</v>
      </c>
      <c r="D129" s="419" t="s">
        <v>11287</v>
      </c>
      <c r="E129" s="419" t="s">
        <v>937</v>
      </c>
      <c r="F129" s="441" t="s">
        <v>11432</v>
      </c>
      <c r="G129" s="419" t="s">
        <v>950</v>
      </c>
      <c r="H129" s="464" t="s">
        <v>11433</v>
      </c>
      <c r="I129" s="420" t="s">
        <v>9786</v>
      </c>
      <c r="J129" s="420" t="s">
        <v>11434</v>
      </c>
      <c r="K129" s="421">
        <v>136.1</v>
      </c>
      <c r="L129" s="421">
        <v>105</v>
      </c>
      <c r="M129" s="422">
        <v>1910</v>
      </c>
      <c r="N129" s="419" t="s">
        <v>11082</v>
      </c>
      <c r="O129" s="422">
        <v>2012</v>
      </c>
      <c r="P129" s="423">
        <v>41061</v>
      </c>
      <c r="Q129" s="421" t="s">
        <v>11435</v>
      </c>
      <c r="R129" s="424">
        <v>41275</v>
      </c>
      <c r="S129" s="412"/>
      <c r="T129" s="425"/>
    </row>
    <row r="130" spans="1:20" ht="15.75" customHeight="1">
      <c r="A130" s="419" t="s">
        <v>73</v>
      </c>
      <c r="B130" s="419" t="s">
        <v>2660</v>
      </c>
      <c r="C130" s="419" t="s">
        <v>866</v>
      </c>
      <c r="D130" s="419" t="s">
        <v>11287</v>
      </c>
      <c r="E130" s="419" t="s">
        <v>937</v>
      </c>
      <c r="F130" s="441" t="s">
        <v>11432</v>
      </c>
      <c r="G130" s="419" t="s">
        <v>954</v>
      </c>
      <c r="H130" s="464" t="s">
        <v>11436</v>
      </c>
      <c r="I130" s="420" t="s">
        <v>9786</v>
      </c>
      <c r="J130" s="420" t="s">
        <v>11437</v>
      </c>
      <c r="K130" s="421">
        <v>23.8</v>
      </c>
      <c r="L130" s="421">
        <v>41</v>
      </c>
      <c r="M130" s="422">
        <v>1490</v>
      </c>
      <c r="N130" s="419" t="s">
        <v>11082</v>
      </c>
      <c r="O130" s="422">
        <v>2012</v>
      </c>
      <c r="P130" s="423">
        <v>41061</v>
      </c>
      <c r="Q130" s="421" t="s">
        <v>11438</v>
      </c>
      <c r="R130" s="424">
        <v>41275</v>
      </c>
      <c r="S130" s="412"/>
      <c r="T130" s="425"/>
    </row>
    <row r="131" spans="1:20" ht="15.75" customHeight="1">
      <c r="A131" s="419" t="s">
        <v>73</v>
      </c>
      <c r="B131" s="419" t="s">
        <v>2660</v>
      </c>
      <c r="C131" s="419" t="s">
        <v>866</v>
      </c>
      <c r="D131" s="419" t="s">
        <v>11287</v>
      </c>
      <c r="E131" s="419" t="s">
        <v>937</v>
      </c>
      <c r="F131" s="441" t="s">
        <v>11432</v>
      </c>
      <c r="G131" s="419" t="s">
        <v>959</v>
      </c>
      <c r="H131" s="464" t="s">
        <v>11439</v>
      </c>
      <c r="I131" s="420" t="s">
        <v>9786</v>
      </c>
      <c r="J131" s="420" t="s">
        <v>11440</v>
      </c>
      <c r="K131" s="421">
        <v>180</v>
      </c>
      <c r="L131" s="421">
        <v>320</v>
      </c>
      <c r="M131" s="422">
        <v>3340</v>
      </c>
      <c r="N131" s="419" t="s">
        <v>11082</v>
      </c>
      <c r="O131" s="422">
        <v>2012</v>
      </c>
      <c r="P131" s="423">
        <v>41061</v>
      </c>
      <c r="Q131" s="421" t="s">
        <v>11291</v>
      </c>
      <c r="R131" s="424">
        <v>41275</v>
      </c>
      <c r="S131" s="412"/>
      <c r="T131" s="425"/>
    </row>
    <row r="132" spans="1:20" ht="15.75" customHeight="1">
      <c r="A132" s="419" t="s">
        <v>73</v>
      </c>
      <c r="B132" s="419" t="s">
        <v>2660</v>
      </c>
      <c r="C132" s="419" t="s">
        <v>866</v>
      </c>
      <c r="D132" s="419" t="s">
        <v>11287</v>
      </c>
      <c r="E132" s="419" t="s">
        <v>937</v>
      </c>
      <c r="F132" s="441" t="s">
        <v>11432</v>
      </c>
      <c r="G132" s="419" t="s">
        <v>960</v>
      </c>
      <c r="H132" s="464" t="s">
        <v>11441</v>
      </c>
      <c r="I132" s="420" t="s">
        <v>9786</v>
      </c>
      <c r="J132" s="420" t="s">
        <v>11109</v>
      </c>
      <c r="K132" s="421">
        <v>283.3</v>
      </c>
      <c r="L132" s="421">
        <v>592</v>
      </c>
      <c r="M132" s="422">
        <v>5140</v>
      </c>
      <c r="N132" s="419" t="s">
        <v>11082</v>
      </c>
      <c r="O132" s="422">
        <v>2012</v>
      </c>
      <c r="P132" s="423">
        <v>41061</v>
      </c>
      <c r="Q132" s="421" t="s">
        <v>11442</v>
      </c>
      <c r="R132" s="424">
        <v>41275</v>
      </c>
      <c r="S132" s="412"/>
      <c r="T132" s="425"/>
    </row>
    <row r="133" spans="1:20" ht="15.75" customHeight="1">
      <c r="A133" s="419" t="s">
        <v>73</v>
      </c>
      <c r="B133" s="419" t="s">
        <v>2660</v>
      </c>
      <c r="C133" s="419" t="s">
        <v>866</v>
      </c>
      <c r="D133" s="419" t="s">
        <v>11287</v>
      </c>
      <c r="E133" s="419" t="s">
        <v>867</v>
      </c>
      <c r="F133" s="441" t="s">
        <v>11443</v>
      </c>
      <c r="G133" s="419" t="s">
        <v>870</v>
      </c>
      <c r="H133" s="464" t="s">
        <v>11444</v>
      </c>
      <c r="I133" s="420" t="s">
        <v>9786</v>
      </c>
      <c r="J133" s="420" t="s">
        <v>11445</v>
      </c>
      <c r="K133" s="421">
        <v>31.9</v>
      </c>
      <c r="L133" s="421">
        <v>106</v>
      </c>
      <c r="M133" s="422">
        <v>1170</v>
      </c>
      <c r="N133" s="419" t="s">
        <v>11082</v>
      </c>
      <c r="O133" s="422">
        <v>2011</v>
      </c>
      <c r="P133" s="426">
        <v>40863</v>
      </c>
      <c r="Q133" s="421" t="s">
        <v>11446</v>
      </c>
      <c r="R133" s="424">
        <v>40909</v>
      </c>
      <c r="S133" s="412"/>
      <c r="T133" s="425"/>
    </row>
    <row r="134" spans="1:20" ht="15.75" customHeight="1">
      <c r="A134" s="419" t="s">
        <v>73</v>
      </c>
      <c r="B134" s="419" t="s">
        <v>2660</v>
      </c>
      <c r="C134" s="419" t="s">
        <v>866</v>
      </c>
      <c r="D134" s="419" t="s">
        <v>11287</v>
      </c>
      <c r="E134" s="419" t="s">
        <v>867</v>
      </c>
      <c r="F134" s="441" t="s">
        <v>11443</v>
      </c>
      <c r="G134" s="419" t="s">
        <v>875</v>
      </c>
      <c r="H134" s="464" t="s">
        <v>11447</v>
      </c>
      <c r="I134" s="420" t="s">
        <v>9786</v>
      </c>
      <c r="J134" s="420" t="s">
        <v>11448</v>
      </c>
      <c r="K134" s="421">
        <v>69.2</v>
      </c>
      <c r="L134" s="421">
        <v>268</v>
      </c>
      <c r="M134" s="422">
        <v>2050</v>
      </c>
      <c r="N134" s="419" t="s">
        <v>11082</v>
      </c>
      <c r="O134" s="422">
        <v>2011</v>
      </c>
      <c r="P134" s="426">
        <v>40863</v>
      </c>
      <c r="Q134" s="421" t="s">
        <v>11446</v>
      </c>
      <c r="R134" s="424">
        <v>40909</v>
      </c>
      <c r="S134" s="412"/>
      <c r="T134" s="425"/>
    </row>
    <row r="135" spans="1:20" ht="15.75" customHeight="1">
      <c r="A135" s="419" t="s">
        <v>73</v>
      </c>
      <c r="B135" s="419" t="s">
        <v>2660</v>
      </c>
      <c r="C135" s="419" t="s">
        <v>866</v>
      </c>
      <c r="D135" s="419" t="s">
        <v>11287</v>
      </c>
      <c r="E135" s="419" t="s">
        <v>867</v>
      </c>
      <c r="F135" s="441" t="s">
        <v>11443</v>
      </c>
      <c r="G135" s="419" t="s">
        <v>881</v>
      </c>
      <c r="H135" s="464" t="s">
        <v>11449</v>
      </c>
      <c r="I135" s="420" t="s">
        <v>9786</v>
      </c>
      <c r="J135" s="420" t="s">
        <v>11450</v>
      </c>
      <c r="K135" s="421">
        <v>126.4</v>
      </c>
      <c r="L135" s="421">
        <v>264</v>
      </c>
      <c r="M135" s="422">
        <v>2230</v>
      </c>
      <c r="N135" s="419" t="s">
        <v>11082</v>
      </c>
      <c r="O135" s="422">
        <v>2011</v>
      </c>
      <c r="P135" s="426">
        <v>40863</v>
      </c>
      <c r="Q135" s="421" t="s">
        <v>11446</v>
      </c>
      <c r="R135" s="424">
        <v>40909</v>
      </c>
      <c r="S135" s="412"/>
      <c r="T135" s="425"/>
    </row>
    <row r="136" spans="1:20" ht="15.75" customHeight="1">
      <c r="A136" s="419" t="s">
        <v>73</v>
      </c>
      <c r="B136" s="419" t="s">
        <v>2660</v>
      </c>
      <c r="C136" s="419" t="s">
        <v>866</v>
      </c>
      <c r="D136" s="419" t="s">
        <v>11287</v>
      </c>
      <c r="E136" s="419" t="s">
        <v>867</v>
      </c>
      <c r="F136" s="441" t="s">
        <v>11443</v>
      </c>
      <c r="G136" s="419" t="s">
        <v>885</v>
      </c>
      <c r="H136" s="464" t="s">
        <v>11451</v>
      </c>
      <c r="I136" s="420" t="s">
        <v>9786</v>
      </c>
      <c r="J136" s="420" t="s">
        <v>11452</v>
      </c>
      <c r="K136" s="421">
        <v>263.5</v>
      </c>
      <c r="L136" s="421">
        <v>972</v>
      </c>
      <c r="M136" s="422">
        <v>6920</v>
      </c>
      <c r="N136" s="419" t="s">
        <v>11082</v>
      </c>
      <c r="O136" s="422">
        <v>2011</v>
      </c>
      <c r="P136" s="426">
        <v>40863</v>
      </c>
      <c r="Q136" s="421" t="s">
        <v>11446</v>
      </c>
      <c r="R136" s="424">
        <v>40909</v>
      </c>
      <c r="S136" s="412"/>
      <c r="T136" s="425"/>
    </row>
    <row r="137" spans="1:20" ht="15.75" customHeight="1">
      <c r="A137" s="419" t="s">
        <v>73</v>
      </c>
      <c r="B137" s="419" t="s">
        <v>2660</v>
      </c>
      <c r="C137" s="419" t="s">
        <v>866</v>
      </c>
      <c r="D137" s="419" t="s">
        <v>11287</v>
      </c>
      <c r="E137" s="419" t="s">
        <v>867</v>
      </c>
      <c r="F137" s="441" t="s">
        <v>11443</v>
      </c>
      <c r="G137" s="419" t="s">
        <v>889</v>
      </c>
      <c r="H137" s="464" t="s">
        <v>11453</v>
      </c>
      <c r="I137" s="420" t="s">
        <v>9786</v>
      </c>
      <c r="J137" s="420" t="s">
        <v>11454</v>
      </c>
      <c r="K137" s="421">
        <v>120.7</v>
      </c>
      <c r="L137" s="421">
        <v>584</v>
      </c>
      <c r="M137" s="422">
        <v>4300</v>
      </c>
      <c r="N137" s="419" t="s">
        <v>11082</v>
      </c>
      <c r="O137" s="422">
        <v>2011</v>
      </c>
      <c r="P137" s="426">
        <v>40863</v>
      </c>
      <c r="Q137" s="421" t="s">
        <v>11446</v>
      </c>
      <c r="R137" s="424">
        <v>40909</v>
      </c>
      <c r="S137" s="412"/>
      <c r="T137" s="425"/>
    </row>
    <row r="138" spans="1:20" ht="15.75" customHeight="1">
      <c r="A138" s="419" t="s">
        <v>73</v>
      </c>
      <c r="B138" s="419" t="s">
        <v>2660</v>
      </c>
      <c r="C138" s="419" t="s">
        <v>866</v>
      </c>
      <c r="D138" s="419" t="s">
        <v>11287</v>
      </c>
      <c r="E138" s="419" t="s">
        <v>937</v>
      </c>
      <c r="F138" s="441" t="s">
        <v>11455</v>
      </c>
      <c r="G138" s="419" t="s">
        <v>964</v>
      </c>
      <c r="H138" s="464" t="s">
        <v>11456</v>
      </c>
      <c r="I138" s="420" t="s">
        <v>9786</v>
      </c>
      <c r="J138" s="420" t="s">
        <v>11457</v>
      </c>
      <c r="K138" s="421">
        <v>355.2</v>
      </c>
      <c r="L138" s="421">
        <v>995</v>
      </c>
      <c r="M138" s="422">
        <v>7080</v>
      </c>
      <c r="N138" s="419" t="s">
        <v>11082</v>
      </c>
      <c r="O138" s="422">
        <v>2012</v>
      </c>
      <c r="P138" s="423">
        <v>41097</v>
      </c>
      <c r="Q138" s="421" t="s">
        <v>11458</v>
      </c>
      <c r="R138" s="424">
        <v>41275</v>
      </c>
      <c r="S138" s="412"/>
      <c r="T138" s="425"/>
    </row>
    <row r="139" spans="1:20" ht="15.75" customHeight="1">
      <c r="A139" s="419" t="s">
        <v>73</v>
      </c>
      <c r="B139" s="419" t="s">
        <v>2660</v>
      </c>
      <c r="C139" s="419" t="s">
        <v>866</v>
      </c>
      <c r="D139" s="419" t="s">
        <v>11287</v>
      </c>
      <c r="E139" s="419" t="s">
        <v>937</v>
      </c>
      <c r="F139" s="441" t="s">
        <v>11455</v>
      </c>
      <c r="G139" s="419" t="s">
        <v>967</v>
      </c>
      <c r="H139" s="464" t="s">
        <v>11459</v>
      </c>
      <c r="I139" s="420" t="s">
        <v>9786</v>
      </c>
      <c r="J139" s="420" t="s">
        <v>11460</v>
      </c>
      <c r="K139" s="421">
        <v>44.1</v>
      </c>
      <c r="L139" s="421">
        <v>185</v>
      </c>
      <c r="M139" s="422">
        <v>2480</v>
      </c>
      <c r="N139" s="419" t="s">
        <v>11082</v>
      </c>
      <c r="O139" s="422">
        <v>2012</v>
      </c>
      <c r="P139" s="423">
        <v>41097</v>
      </c>
      <c r="Q139" s="421" t="s">
        <v>11458</v>
      </c>
      <c r="R139" s="424">
        <v>41275</v>
      </c>
      <c r="S139" s="412"/>
      <c r="T139" s="425"/>
    </row>
    <row r="140" spans="1:20" ht="15.75" customHeight="1">
      <c r="A140" s="419" t="s">
        <v>73</v>
      </c>
      <c r="B140" s="419" t="s">
        <v>2660</v>
      </c>
      <c r="C140" s="419" t="s">
        <v>866</v>
      </c>
      <c r="D140" s="419" t="s">
        <v>11287</v>
      </c>
      <c r="E140" s="419" t="s">
        <v>937</v>
      </c>
      <c r="F140" s="441" t="s">
        <v>11455</v>
      </c>
      <c r="G140" s="419" t="s">
        <v>970</v>
      </c>
      <c r="H140" s="464" t="s">
        <v>11461</v>
      </c>
      <c r="I140" s="420" t="s">
        <v>9786</v>
      </c>
      <c r="J140" s="420" t="s">
        <v>11462</v>
      </c>
      <c r="K140" s="421">
        <v>28.3</v>
      </c>
      <c r="L140" s="421">
        <v>19</v>
      </c>
      <c r="M140" s="422">
        <v>1340</v>
      </c>
      <c r="N140" s="419" t="s">
        <v>11082</v>
      </c>
      <c r="O140" s="422">
        <v>2012</v>
      </c>
      <c r="P140" s="423">
        <v>41097</v>
      </c>
      <c r="Q140" s="421" t="s">
        <v>11458</v>
      </c>
      <c r="R140" s="424">
        <v>41275</v>
      </c>
      <c r="S140" s="412"/>
      <c r="T140" s="425"/>
    </row>
    <row r="141" spans="1:20" ht="15.75" customHeight="1">
      <c r="A141" s="419" t="s">
        <v>73</v>
      </c>
      <c r="B141" s="419" t="s">
        <v>2660</v>
      </c>
      <c r="C141" s="419" t="s">
        <v>866</v>
      </c>
      <c r="D141" s="419" t="s">
        <v>11287</v>
      </c>
      <c r="E141" s="419" t="s">
        <v>937</v>
      </c>
      <c r="F141" s="441" t="s">
        <v>11455</v>
      </c>
      <c r="G141" s="419" t="s">
        <v>974</v>
      </c>
      <c r="H141" s="464" t="s">
        <v>11463</v>
      </c>
      <c r="I141" s="420" t="s">
        <v>9786</v>
      </c>
      <c r="J141" s="420" t="s">
        <v>11464</v>
      </c>
      <c r="K141" s="421">
        <v>186.9</v>
      </c>
      <c r="L141" s="421">
        <v>360</v>
      </c>
      <c r="M141" s="422">
        <v>3760</v>
      </c>
      <c r="N141" s="419" t="s">
        <v>11082</v>
      </c>
      <c r="O141" s="422">
        <v>2012</v>
      </c>
      <c r="P141" s="423">
        <v>41097</v>
      </c>
      <c r="Q141" s="421" t="s">
        <v>11458</v>
      </c>
      <c r="R141" s="424">
        <v>41275</v>
      </c>
      <c r="S141" s="412"/>
      <c r="T141" s="425"/>
    </row>
    <row r="142" spans="1:20" ht="15.75" customHeight="1">
      <c r="A142" s="419" t="s">
        <v>73</v>
      </c>
      <c r="B142" s="419" t="s">
        <v>2660</v>
      </c>
      <c r="C142" s="419" t="s">
        <v>866</v>
      </c>
      <c r="D142" s="419" t="s">
        <v>11287</v>
      </c>
      <c r="E142" s="419" t="s">
        <v>1100</v>
      </c>
      <c r="F142" s="441" t="s">
        <v>11380</v>
      </c>
      <c r="G142" s="419" t="s">
        <v>1110</v>
      </c>
      <c r="H142" s="464" t="s">
        <v>11465</v>
      </c>
      <c r="I142" s="420" t="s">
        <v>9786</v>
      </c>
      <c r="J142" s="420" t="s">
        <v>11466</v>
      </c>
      <c r="K142" s="421">
        <v>195.8</v>
      </c>
      <c r="L142" s="421">
        <v>584</v>
      </c>
      <c r="M142" s="422">
        <v>26666</v>
      </c>
      <c r="N142" s="419" t="s">
        <v>11139</v>
      </c>
      <c r="O142" s="422">
        <v>2019</v>
      </c>
      <c r="P142" s="426">
        <v>43823</v>
      </c>
      <c r="Q142" s="421" t="s">
        <v>11383</v>
      </c>
      <c r="R142" s="424">
        <v>43831</v>
      </c>
      <c r="S142" s="412"/>
      <c r="T142" s="425">
        <v>44049</v>
      </c>
    </row>
    <row r="143" spans="1:20" ht="15.75" customHeight="1">
      <c r="A143" s="419" t="s">
        <v>73</v>
      </c>
      <c r="B143" s="419" t="s">
        <v>2660</v>
      </c>
      <c r="C143" s="419" t="s">
        <v>866</v>
      </c>
      <c r="D143" s="419" t="s">
        <v>11287</v>
      </c>
      <c r="E143" s="419" t="s">
        <v>937</v>
      </c>
      <c r="F143" s="441" t="s">
        <v>11467</v>
      </c>
      <c r="G143" s="419" t="s">
        <v>966</v>
      </c>
      <c r="H143" s="464" t="s">
        <v>11468</v>
      </c>
      <c r="I143" s="420" t="s">
        <v>9786</v>
      </c>
      <c r="J143" s="420" t="s">
        <v>11469</v>
      </c>
      <c r="K143" s="421">
        <v>333.6</v>
      </c>
      <c r="L143" s="421">
        <v>639</v>
      </c>
      <c r="M143" s="422">
        <v>5580</v>
      </c>
      <c r="N143" s="419" t="s">
        <v>11082</v>
      </c>
      <c r="O143" s="422">
        <v>2012</v>
      </c>
      <c r="P143" s="423">
        <v>41099</v>
      </c>
      <c r="Q143" s="421" t="s">
        <v>11470</v>
      </c>
      <c r="R143" s="424">
        <v>41275</v>
      </c>
      <c r="S143" s="412"/>
      <c r="T143" s="425"/>
    </row>
    <row r="144" spans="1:20" ht="15.75" customHeight="1">
      <c r="A144" s="419" t="s">
        <v>73</v>
      </c>
      <c r="B144" s="419" t="s">
        <v>2660</v>
      </c>
      <c r="C144" s="419" t="s">
        <v>866</v>
      </c>
      <c r="D144" s="419" t="s">
        <v>11287</v>
      </c>
      <c r="E144" s="419" t="s">
        <v>867</v>
      </c>
      <c r="F144" s="441" t="s">
        <v>11471</v>
      </c>
      <c r="G144" s="419" t="s">
        <v>869</v>
      </c>
      <c r="H144" s="464" t="s">
        <v>11472</v>
      </c>
      <c r="I144" s="420" t="s">
        <v>9786</v>
      </c>
      <c r="J144" s="420" t="s">
        <v>11473</v>
      </c>
      <c r="K144" s="421">
        <v>92.2</v>
      </c>
      <c r="L144" s="421">
        <v>158</v>
      </c>
      <c r="M144" s="422">
        <v>2990</v>
      </c>
      <c r="N144" s="419" t="s">
        <v>11082</v>
      </c>
      <c r="O144" s="422">
        <v>2012</v>
      </c>
      <c r="P144" s="423">
        <v>41124</v>
      </c>
      <c r="Q144" s="421" t="s">
        <v>11474</v>
      </c>
      <c r="R144" s="424">
        <v>41275</v>
      </c>
      <c r="S144" s="412"/>
      <c r="T144" s="425"/>
    </row>
    <row r="145" spans="1:20" ht="15.75" customHeight="1">
      <c r="A145" s="419" t="s">
        <v>73</v>
      </c>
      <c r="B145" s="419" t="s">
        <v>2660</v>
      </c>
      <c r="C145" s="419" t="s">
        <v>866</v>
      </c>
      <c r="D145" s="419" t="s">
        <v>11287</v>
      </c>
      <c r="E145" s="419" t="s">
        <v>867</v>
      </c>
      <c r="F145" s="441" t="s">
        <v>11471</v>
      </c>
      <c r="G145" s="419" t="s">
        <v>873</v>
      </c>
      <c r="H145" s="464" t="s">
        <v>11475</v>
      </c>
      <c r="I145" s="420" t="s">
        <v>9786</v>
      </c>
      <c r="J145" s="420" t="s">
        <v>11476</v>
      </c>
      <c r="K145" s="421">
        <v>106.7</v>
      </c>
      <c r="L145" s="421">
        <v>241</v>
      </c>
      <c r="M145" s="422">
        <v>3120</v>
      </c>
      <c r="N145" s="419" t="s">
        <v>11082</v>
      </c>
      <c r="O145" s="422">
        <v>2012</v>
      </c>
      <c r="P145" s="423">
        <v>41124</v>
      </c>
      <c r="Q145" s="421" t="s">
        <v>11477</v>
      </c>
      <c r="R145" s="424">
        <v>41275</v>
      </c>
      <c r="S145" s="412"/>
      <c r="T145" s="425"/>
    </row>
    <row r="146" spans="1:20" ht="15.75" customHeight="1">
      <c r="A146" s="419" t="s">
        <v>73</v>
      </c>
      <c r="B146" s="419" t="s">
        <v>2660</v>
      </c>
      <c r="C146" s="419" t="s">
        <v>866</v>
      </c>
      <c r="D146" s="419" t="s">
        <v>11287</v>
      </c>
      <c r="E146" s="419" t="s">
        <v>867</v>
      </c>
      <c r="F146" s="441" t="s">
        <v>11471</v>
      </c>
      <c r="G146" s="419" t="s">
        <v>887</v>
      </c>
      <c r="H146" s="464" t="s">
        <v>11478</v>
      </c>
      <c r="I146" s="420" t="s">
        <v>9786</v>
      </c>
      <c r="J146" s="420" t="s">
        <v>11479</v>
      </c>
      <c r="K146" s="421">
        <v>228.3</v>
      </c>
      <c r="L146" s="421">
        <v>729</v>
      </c>
      <c r="M146" s="422">
        <v>7070</v>
      </c>
      <c r="N146" s="419" t="s">
        <v>11082</v>
      </c>
      <c r="O146" s="422">
        <v>2012</v>
      </c>
      <c r="P146" s="423">
        <v>41124</v>
      </c>
      <c r="Q146" s="421" t="s">
        <v>11349</v>
      </c>
      <c r="R146" s="424">
        <v>41275</v>
      </c>
      <c r="S146" s="412"/>
      <c r="T146" s="425"/>
    </row>
    <row r="147" spans="1:20" ht="15.75" customHeight="1">
      <c r="A147" s="419" t="s">
        <v>73</v>
      </c>
      <c r="B147" s="419" t="s">
        <v>2660</v>
      </c>
      <c r="C147" s="419" t="s">
        <v>866</v>
      </c>
      <c r="D147" s="419" t="s">
        <v>11287</v>
      </c>
      <c r="E147" s="419" t="s">
        <v>937</v>
      </c>
      <c r="F147" s="441" t="s">
        <v>11480</v>
      </c>
      <c r="G147" s="419" t="s">
        <v>948</v>
      </c>
      <c r="H147" s="464" t="s">
        <v>11481</v>
      </c>
      <c r="I147" s="420" t="s">
        <v>9786</v>
      </c>
      <c r="J147" s="420" t="s">
        <v>11482</v>
      </c>
      <c r="K147" s="421">
        <v>92.3</v>
      </c>
      <c r="L147" s="421">
        <v>116</v>
      </c>
      <c r="M147" s="422">
        <v>2160</v>
      </c>
      <c r="N147" s="419" t="s">
        <v>11082</v>
      </c>
      <c r="O147" s="422">
        <v>2011</v>
      </c>
      <c r="P147" s="423">
        <v>40883</v>
      </c>
      <c r="Q147" s="421" t="s">
        <v>11483</v>
      </c>
      <c r="R147" s="424">
        <v>40909</v>
      </c>
      <c r="S147" s="412"/>
      <c r="T147" s="425"/>
    </row>
    <row r="148" spans="1:20" ht="15.75" customHeight="1">
      <c r="A148" s="419" t="s">
        <v>73</v>
      </c>
      <c r="B148" s="419" t="s">
        <v>2660</v>
      </c>
      <c r="C148" s="419" t="s">
        <v>866</v>
      </c>
      <c r="D148" s="419" t="s">
        <v>11287</v>
      </c>
      <c r="E148" s="419" t="s">
        <v>937</v>
      </c>
      <c r="F148" s="441" t="s">
        <v>11480</v>
      </c>
      <c r="G148" s="419" t="s">
        <v>968</v>
      </c>
      <c r="H148" s="464" t="s">
        <v>11484</v>
      </c>
      <c r="I148" s="420" t="s">
        <v>9786</v>
      </c>
      <c r="J148" s="420" t="s">
        <v>11485</v>
      </c>
      <c r="K148" s="421">
        <v>343.4</v>
      </c>
      <c r="L148" s="421">
        <v>604</v>
      </c>
      <c r="M148" s="422">
        <v>5220</v>
      </c>
      <c r="N148" s="419" t="s">
        <v>11082</v>
      </c>
      <c r="O148" s="422">
        <v>2011</v>
      </c>
      <c r="P148" s="423">
        <v>40883</v>
      </c>
      <c r="Q148" s="421" t="s">
        <v>11483</v>
      </c>
      <c r="R148" s="424">
        <v>40909</v>
      </c>
      <c r="S148" s="412"/>
      <c r="T148" s="425"/>
    </row>
    <row r="149" spans="1:20" ht="15.75" customHeight="1">
      <c r="A149" s="419" t="s">
        <v>73</v>
      </c>
      <c r="B149" s="419" t="s">
        <v>2660</v>
      </c>
      <c r="C149" s="419" t="s">
        <v>866</v>
      </c>
      <c r="D149" s="419" t="s">
        <v>11287</v>
      </c>
      <c r="E149" s="419" t="s">
        <v>937</v>
      </c>
      <c r="F149" s="441" t="s">
        <v>11480</v>
      </c>
      <c r="G149" s="419" t="s">
        <v>976</v>
      </c>
      <c r="H149" s="464" t="s">
        <v>11486</v>
      </c>
      <c r="I149" s="420" t="s">
        <v>9786</v>
      </c>
      <c r="J149" s="420" t="s">
        <v>11487</v>
      </c>
      <c r="K149" s="421">
        <v>113.6</v>
      </c>
      <c r="L149" s="421">
        <v>142</v>
      </c>
      <c r="M149" s="422">
        <v>2320</v>
      </c>
      <c r="N149" s="419" t="s">
        <v>11082</v>
      </c>
      <c r="O149" s="422">
        <v>2011</v>
      </c>
      <c r="P149" s="423">
        <v>40883</v>
      </c>
      <c r="Q149" s="421" t="s">
        <v>11483</v>
      </c>
      <c r="R149" s="424">
        <v>40909</v>
      </c>
      <c r="S149" s="412"/>
      <c r="T149" s="425"/>
    </row>
    <row r="150" spans="1:20" ht="15.75" customHeight="1">
      <c r="A150" s="419" t="s">
        <v>73</v>
      </c>
      <c r="B150" s="419" t="s">
        <v>2660</v>
      </c>
      <c r="C150" s="419" t="s">
        <v>866</v>
      </c>
      <c r="D150" s="419" t="s">
        <v>11287</v>
      </c>
      <c r="E150" s="419" t="s">
        <v>937</v>
      </c>
      <c r="F150" s="441" t="s">
        <v>11488</v>
      </c>
      <c r="G150" s="419" t="s">
        <v>961</v>
      </c>
      <c r="H150" s="464" t="s">
        <v>11489</v>
      </c>
      <c r="I150" s="420" t="s">
        <v>9786</v>
      </c>
      <c r="J150" s="420" t="s">
        <v>11490</v>
      </c>
      <c r="K150" s="421">
        <v>279</v>
      </c>
      <c r="L150" s="421">
        <v>573</v>
      </c>
      <c r="M150" s="422">
        <v>4830</v>
      </c>
      <c r="N150" s="419" t="s">
        <v>11312</v>
      </c>
      <c r="O150" s="422">
        <v>2012</v>
      </c>
      <c r="P150" s="423">
        <v>41164</v>
      </c>
      <c r="Q150" s="421" t="s">
        <v>11418</v>
      </c>
      <c r="R150" s="424">
        <v>41275</v>
      </c>
      <c r="S150" s="412"/>
      <c r="T150" s="425"/>
    </row>
    <row r="151" spans="1:20" ht="15.75" customHeight="1">
      <c r="A151" s="419" t="s">
        <v>73</v>
      </c>
      <c r="B151" s="419" t="s">
        <v>2660</v>
      </c>
      <c r="C151" s="419" t="s">
        <v>866</v>
      </c>
      <c r="D151" s="419" t="s">
        <v>11287</v>
      </c>
      <c r="E151" s="419" t="s">
        <v>937</v>
      </c>
      <c r="F151" s="441" t="s">
        <v>11488</v>
      </c>
      <c r="G151" s="419" t="s">
        <v>969</v>
      </c>
      <c r="H151" s="464" t="s">
        <v>11491</v>
      </c>
      <c r="I151" s="420" t="s">
        <v>9786</v>
      </c>
      <c r="J151" s="420" t="s">
        <v>11492</v>
      </c>
      <c r="K151" s="421">
        <v>283.5</v>
      </c>
      <c r="L151" s="421">
        <v>171</v>
      </c>
      <c r="M151" s="422">
        <v>3690</v>
      </c>
      <c r="N151" s="419" t="s">
        <v>11312</v>
      </c>
      <c r="O151" s="422">
        <v>2012</v>
      </c>
      <c r="P151" s="423">
        <v>41164</v>
      </c>
      <c r="Q151" s="421" t="s">
        <v>11418</v>
      </c>
      <c r="R151" s="424">
        <v>41275</v>
      </c>
      <c r="S151" s="412"/>
      <c r="T151" s="425"/>
    </row>
    <row r="152" spans="1:20" ht="15.75" customHeight="1">
      <c r="A152" s="419" t="s">
        <v>73</v>
      </c>
      <c r="B152" s="419" t="s">
        <v>2660</v>
      </c>
      <c r="C152" s="419" t="s">
        <v>866</v>
      </c>
      <c r="D152" s="419" t="s">
        <v>11287</v>
      </c>
      <c r="E152" s="419" t="s">
        <v>915</v>
      </c>
      <c r="F152" s="441" t="s">
        <v>11493</v>
      </c>
      <c r="G152" s="419" t="s">
        <v>917</v>
      </c>
      <c r="H152" s="464" t="s">
        <v>11494</v>
      </c>
      <c r="I152" s="420" t="s">
        <v>10789</v>
      </c>
      <c r="J152" s="420" t="s">
        <v>11495</v>
      </c>
      <c r="K152" s="421">
        <v>261</v>
      </c>
      <c r="L152" s="421">
        <v>1318</v>
      </c>
      <c r="M152" s="422">
        <v>7856</v>
      </c>
      <c r="N152" s="419" t="s">
        <v>11082</v>
      </c>
      <c r="O152" s="422">
        <v>2015</v>
      </c>
      <c r="P152" s="423">
        <v>42163</v>
      </c>
      <c r="Q152" s="421" t="s">
        <v>11496</v>
      </c>
      <c r="R152" s="424">
        <v>42370</v>
      </c>
      <c r="S152" s="412"/>
      <c r="T152" s="425"/>
    </row>
    <row r="153" spans="1:20" ht="15.75" customHeight="1">
      <c r="A153" s="419" t="s">
        <v>73</v>
      </c>
      <c r="B153" s="419" t="s">
        <v>2660</v>
      </c>
      <c r="C153" s="419" t="s">
        <v>866</v>
      </c>
      <c r="D153" s="419" t="s">
        <v>11287</v>
      </c>
      <c r="E153" s="419" t="s">
        <v>1193</v>
      </c>
      <c r="F153" s="441" t="s">
        <v>11497</v>
      </c>
      <c r="G153" s="419" t="s">
        <v>1205</v>
      </c>
      <c r="H153" s="464" t="s">
        <v>11498</v>
      </c>
      <c r="I153" s="420" t="s">
        <v>9786</v>
      </c>
      <c r="J153" s="420" t="s">
        <v>11499</v>
      </c>
      <c r="K153" s="421">
        <v>65</v>
      </c>
      <c r="L153" s="421">
        <v>106</v>
      </c>
      <c r="M153" s="422">
        <v>1970</v>
      </c>
      <c r="N153" s="419" t="s">
        <v>11082</v>
      </c>
      <c r="O153" s="422">
        <v>2012</v>
      </c>
      <c r="P153" s="423">
        <v>41078</v>
      </c>
      <c r="Q153" s="421" t="s">
        <v>11362</v>
      </c>
      <c r="R153" s="424">
        <v>41275</v>
      </c>
      <c r="S153" s="412"/>
      <c r="T153" s="425"/>
    </row>
    <row r="154" spans="1:20" ht="15.75" customHeight="1">
      <c r="A154" s="419" t="s">
        <v>73</v>
      </c>
      <c r="B154" s="419" t="s">
        <v>2660</v>
      </c>
      <c r="C154" s="419" t="s">
        <v>866</v>
      </c>
      <c r="D154" s="419" t="s">
        <v>11287</v>
      </c>
      <c r="E154" s="419" t="s">
        <v>1193</v>
      </c>
      <c r="F154" s="441" t="s">
        <v>11497</v>
      </c>
      <c r="G154" s="419" t="s">
        <v>1211</v>
      </c>
      <c r="H154" s="464" t="s">
        <v>11500</v>
      </c>
      <c r="I154" s="420" t="s">
        <v>9786</v>
      </c>
      <c r="J154" s="420" t="s">
        <v>11501</v>
      </c>
      <c r="K154" s="421">
        <v>246.5</v>
      </c>
      <c r="L154" s="421">
        <v>498</v>
      </c>
      <c r="M154" s="422">
        <v>3570</v>
      </c>
      <c r="N154" s="419" t="s">
        <v>11082</v>
      </c>
      <c r="O154" s="422">
        <v>2012</v>
      </c>
      <c r="P154" s="423">
        <v>41078</v>
      </c>
      <c r="Q154" s="421" t="s">
        <v>11502</v>
      </c>
      <c r="R154" s="424">
        <v>41275</v>
      </c>
      <c r="S154" s="412"/>
      <c r="T154" s="425"/>
    </row>
    <row r="155" spans="1:20" ht="15.75" customHeight="1">
      <c r="A155" s="419" t="s">
        <v>73</v>
      </c>
      <c r="B155" s="419" t="s">
        <v>2660</v>
      </c>
      <c r="C155" s="419" t="s">
        <v>866</v>
      </c>
      <c r="D155" s="419" t="s">
        <v>11287</v>
      </c>
      <c r="E155" s="419" t="s">
        <v>937</v>
      </c>
      <c r="F155" s="441" t="s">
        <v>11503</v>
      </c>
      <c r="G155" s="419" t="s">
        <v>939</v>
      </c>
      <c r="H155" s="464" t="s">
        <v>11504</v>
      </c>
      <c r="I155" s="420" t="s">
        <v>9786</v>
      </c>
      <c r="J155" s="420" t="s">
        <v>11505</v>
      </c>
      <c r="K155" s="421">
        <v>102</v>
      </c>
      <c r="L155" s="421">
        <v>292</v>
      </c>
      <c r="M155" s="422">
        <v>2400</v>
      </c>
      <c r="N155" s="419" t="s">
        <v>11082</v>
      </c>
      <c r="O155" s="422">
        <v>2012</v>
      </c>
      <c r="P155" s="423">
        <v>41065</v>
      </c>
      <c r="Q155" s="421" t="s">
        <v>11506</v>
      </c>
      <c r="R155" s="424">
        <v>41275</v>
      </c>
      <c r="S155" s="412"/>
      <c r="T155" s="425"/>
    </row>
    <row r="156" spans="1:20" ht="15.75" customHeight="1">
      <c r="A156" s="419" t="s">
        <v>73</v>
      </c>
      <c r="B156" s="419" t="s">
        <v>2660</v>
      </c>
      <c r="C156" s="419" t="s">
        <v>866</v>
      </c>
      <c r="D156" s="419" t="s">
        <v>11287</v>
      </c>
      <c r="E156" s="419" t="s">
        <v>937</v>
      </c>
      <c r="F156" s="441" t="s">
        <v>11503</v>
      </c>
      <c r="G156" s="419" t="s">
        <v>956</v>
      </c>
      <c r="H156" s="464" t="s">
        <v>11507</v>
      </c>
      <c r="I156" s="420" t="s">
        <v>9786</v>
      </c>
      <c r="J156" s="420" t="s">
        <v>11508</v>
      </c>
      <c r="K156" s="421">
        <v>117.5</v>
      </c>
      <c r="L156" s="421">
        <v>346</v>
      </c>
      <c r="M156" s="422">
        <v>2760</v>
      </c>
      <c r="N156" s="419" t="s">
        <v>11082</v>
      </c>
      <c r="O156" s="422">
        <v>2012</v>
      </c>
      <c r="P156" s="423">
        <v>41065</v>
      </c>
      <c r="Q156" s="421" t="s">
        <v>11506</v>
      </c>
      <c r="R156" s="424">
        <v>41275</v>
      </c>
      <c r="S156" s="412"/>
      <c r="T156" s="425"/>
    </row>
    <row r="157" spans="1:20" ht="15.75" customHeight="1">
      <c r="A157" s="419" t="s">
        <v>73</v>
      </c>
      <c r="B157" s="419" t="s">
        <v>2660</v>
      </c>
      <c r="C157" s="419" t="s">
        <v>866</v>
      </c>
      <c r="D157" s="419" t="s">
        <v>11287</v>
      </c>
      <c r="E157" s="419" t="s">
        <v>937</v>
      </c>
      <c r="F157" s="441" t="s">
        <v>11503</v>
      </c>
      <c r="G157" s="419" t="s">
        <v>971</v>
      </c>
      <c r="H157" s="464" t="s">
        <v>11509</v>
      </c>
      <c r="I157" s="420" t="s">
        <v>9786</v>
      </c>
      <c r="J157" s="420" t="s">
        <v>11510</v>
      </c>
      <c r="K157" s="421">
        <v>625.4</v>
      </c>
      <c r="L157" s="421">
        <v>1612</v>
      </c>
      <c r="M157" s="422">
        <v>11272</v>
      </c>
      <c r="N157" s="419" t="s">
        <v>11082</v>
      </c>
      <c r="O157" s="422">
        <v>2016</v>
      </c>
      <c r="P157" s="423">
        <v>42564</v>
      </c>
      <c r="Q157" s="440">
        <v>44994</v>
      </c>
      <c r="R157" s="424">
        <v>42736</v>
      </c>
      <c r="S157" s="412"/>
      <c r="T157" s="425"/>
    </row>
    <row r="158" spans="1:20" ht="15.75" customHeight="1">
      <c r="A158" s="419" t="s">
        <v>73</v>
      </c>
      <c r="B158" s="419" t="s">
        <v>2660</v>
      </c>
      <c r="C158" s="419" t="s">
        <v>866</v>
      </c>
      <c r="D158" s="419" t="s">
        <v>11287</v>
      </c>
      <c r="E158" s="419" t="s">
        <v>1100</v>
      </c>
      <c r="F158" s="441" t="s">
        <v>11511</v>
      </c>
      <c r="G158" s="419" t="s">
        <v>1109</v>
      </c>
      <c r="H158" s="464" t="s">
        <v>11512</v>
      </c>
      <c r="I158" s="420" t="s">
        <v>9786</v>
      </c>
      <c r="J158" s="420" t="s">
        <v>11513</v>
      </c>
      <c r="K158" s="421">
        <v>147.19999999999999</v>
      </c>
      <c r="L158" s="421">
        <v>289</v>
      </c>
      <c r="M158" s="422">
        <v>3350</v>
      </c>
      <c r="N158" s="419" t="s">
        <v>11312</v>
      </c>
      <c r="O158" s="422">
        <v>2012</v>
      </c>
      <c r="P158" s="423">
        <v>41171</v>
      </c>
      <c r="Q158" s="421" t="s">
        <v>11514</v>
      </c>
      <c r="R158" s="424">
        <v>41275</v>
      </c>
      <c r="S158" s="412"/>
      <c r="T158" s="425"/>
    </row>
    <row r="159" spans="1:20" ht="15.75" customHeight="1">
      <c r="A159" s="419" t="s">
        <v>73</v>
      </c>
      <c r="B159" s="419" t="s">
        <v>2660</v>
      </c>
      <c r="C159" s="419" t="s">
        <v>866</v>
      </c>
      <c r="D159" s="419" t="s">
        <v>11287</v>
      </c>
      <c r="E159" s="419" t="s">
        <v>1100</v>
      </c>
      <c r="F159" s="441" t="s">
        <v>11511</v>
      </c>
      <c r="G159" s="419" t="s">
        <v>1111</v>
      </c>
      <c r="H159" s="464" t="s">
        <v>11515</v>
      </c>
      <c r="I159" s="420" t="s">
        <v>9786</v>
      </c>
      <c r="J159" s="420" t="s">
        <v>11516</v>
      </c>
      <c r="K159" s="421">
        <v>218.3</v>
      </c>
      <c r="L159" s="421">
        <v>354</v>
      </c>
      <c r="M159" s="422">
        <v>3810</v>
      </c>
      <c r="N159" s="419" t="s">
        <v>11312</v>
      </c>
      <c r="O159" s="422">
        <v>2012</v>
      </c>
      <c r="P159" s="423">
        <v>41171</v>
      </c>
      <c r="Q159" s="421" t="s">
        <v>11514</v>
      </c>
      <c r="R159" s="424">
        <v>41275</v>
      </c>
      <c r="S159" s="412"/>
      <c r="T159" s="425"/>
    </row>
    <row r="160" spans="1:20" ht="15.75" customHeight="1">
      <c r="A160" s="419" t="s">
        <v>73</v>
      </c>
      <c r="B160" s="419" t="s">
        <v>2660</v>
      </c>
      <c r="C160" s="419" t="s">
        <v>866</v>
      </c>
      <c r="D160" s="419" t="s">
        <v>11287</v>
      </c>
      <c r="E160" s="419" t="s">
        <v>867</v>
      </c>
      <c r="F160" s="441" t="s">
        <v>11517</v>
      </c>
      <c r="G160" s="419" t="s">
        <v>877</v>
      </c>
      <c r="H160" s="464" t="s">
        <v>11518</v>
      </c>
      <c r="I160" s="420" t="s">
        <v>9786</v>
      </c>
      <c r="J160" s="420" t="s">
        <v>11519</v>
      </c>
      <c r="K160" s="421">
        <v>177.6</v>
      </c>
      <c r="L160" s="421">
        <v>473</v>
      </c>
      <c r="M160" s="422">
        <v>6640</v>
      </c>
      <c r="N160" s="419" t="s">
        <v>11312</v>
      </c>
      <c r="O160" s="422">
        <v>2012</v>
      </c>
      <c r="P160" s="423">
        <v>41177</v>
      </c>
      <c r="Q160" s="421" t="s">
        <v>11520</v>
      </c>
      <c r="R160" s="424">
        <v>41275</v>
      </c>
      <c r="S160" s="412"/>
      <c r="T160" s="425"/>
    </row>
    <row r="161" spans="1:20" ht="15.75" customHeight="1">
      <c r="A161" s="419" t="s">
        <v>73</v>
      </c>
      <c r="B161" s="419" t="s">
        <v>2660</v>
      </c>
      <c r="C161" s="419" t="s">
        <v>866</v>
      </c>
      <c r="D161" s="419" t="s">
        <v>11287</v>
      </c>
      <c r="E161" s="419" t="s">
        <v>867</v>
      </c>
      <c r="F161" s="441" t="s">
        <v>11517</v>
      </c>
      <c r="G161" s="419" t="s">
        <v>888</v>
      </c>
      <c r="H161" s="464" t="s">
        <v>11521</v>
      </c>
      <c r="I161" s="420" t="s">
        <v>9786</v>
      </c>
      <c r="J161" s="420" t="s">
        <v>11522</v>
      </c>
      <c r="K161" s="421">
        <v>249.4</v>
      </c>
      <c r="L161" s="421">
        <v>726</v>
      </c>
      <c r="M161" s="422">
        <v>6410</v>
      </c>
      <c r="N161" s="419" t="s">
        <v>11312</v>
      </c>
      <c r="O161" s="422">
        <v>2012</v>
      </c>
      <c r="P161" s="426">
        <v>41208</v>
      </c>
      <c r="Q161" s="421" t="s">
        <v>11523</v>
      </c>
      <c r="R161" s="424">
        <v>41275</v>
      </c>
      <c r="S161" s="412"/>
      <c r="T161" s="425"/>
    </row>
    <row r="162" spans="1:20" ht="15.75" customHeight="1">
      <c r="A162" s="419" t="s">
        <v>73</v>
      </c>
      <c r="B162" s="419" t="s">
        <v>2660</v>
      </c>
      <c r="C162" s="419" t="s">
        <v>866</v>
      </c>
      <c r="D162" s="419" t="s">
        <v>11287</v>
      </c>
      <c r="E162" s="419" t="s">
        <v>937</v>
      </c>
      <c r="F162" s="441" t="s">
        <v>11524</v>
      </c>
      <c r="G162" s="419" t="s">
        <v>963</v>
      </c>
      <c r="H162" s="464" t="s">
        <v>11525</v>
      </c>
      <c r="I162" s="420" t="s">
        <v>9786</v>
      </c>
      <c r="J162" s="420" t="s">
        <v>11526</v>
      </c>
      <c r="K162" s="421">
        <v>197.8</v>
      </c>
      <c r="L162" s="421">
        <v>489</v>
      </c>
      <c r="M162" s="422">
        <v>4750</v>
      </c>
      <c r="N162" s="419" t="s">
        <v>11312</v>
      </c>
      <c r="O162" s="422">
        <v>2012</v>
      </c>
      <c r="P162" s="423">
        <v>41173</v>
      </c>
      <c r="Q162" s="421" t="s">
        <v>11527</v>
      </c>
      <c r="R162" s="424">
        <v>41275</v>
      </c>
      <c r="S162" s="412"/>
      <c r="T162" s="425"/>
    </row>
    <row r="163" spans="1:20" ht="15.75" customHeight="1">
      <c r="A163" s="419" t="s">
        <v>73</v>
      </c>
      <c r="B163" s="419" t="s">
        <v>2660</v>
      </c>
      <c r="C163" s="419" t="s">
        <v>866</v>
      </c>
      <c r="D163" s="419" t="s">
        <v>11287</v>
      </c>
      <c r="E163" s="419" t="s">
        <v>937</v>
      </c>
      <c r="F163" s="441" t="s">
        <v>11524</v>
      </c>
      <c r="G163" s="419" t="s">
        <v>975</v>
      </c>
      <c r="H163" s="464" t="s">
        <v>11528</v>
      </c>
      <c r="I163" s="420" t="s">
        <v>9786</v>
      </c>
      <c r="J163" s="420" t="s">
        <v>11529</v>
      </c>
      <c r="K163" s="421">
        <v>196.2</v>
      </c>
      <c r="L163" s="421">
        <v>482</v>
      </c>
      <c r="M163" s="422">
        <v>4700</v>
      </c>
      <c r="N163" s="419" t="s">
        <v>11312</v>
      </c>
      <c r="O163" s="422">
        <v>2012</v>
      </c>
      <c r="P163" s="423">
        <v>41173</v>
      </c>
      <c r="Q163" s="421" t="s">
        <v>11527</v>
      </c>
      <c r="R163" s="424">
        <v>41275</v>
      </c>
      <c r="S163" s="412"/>
      <c r="T163" s="425"/>
    </row>
    <row r="164" spans="1:20" ht="15.75" customHeight="1">
      <c r="A164" s="419" t="s">
        <v>73</v>
      </c>
      <c r="B164" s="419" t="s">
        <v>2660</v>
      </c>
      <c r="C164" s="419" t="s">
        <v>866</v>
      </c>
      <c r="D164" s="419" t="s">
        <v>11287</v>
      </c>
      <c r="E164" s="419" t="s">
        <v>915</v>
      </c>
      <c r="F164" s="441" t="s">
        <v>11530</v>
      </c>
      <c r="G164" s="419" t="s">
        <v>922</v>
      </c>
      <c r="H164" s="464" t="s">
        <v>11531</v>
      </c>
      <c r="I164" s="420" t="s">
        <v>9786</v>
      </c>
      <c r="J164" s="420" t="s">
        <v>11532</v>
      </c>
      <c r="K164" s="421">
        <v>69.900000000000006</v>
      </c>
      <c r="L164" s="421">
        <v>160</v>
      </c>
      <c r="M164" s="422">
        <v>2280</v>
      </c>
      <c r="N164" s="419" t="s">
        <v>11082</v>
      </c>
      <c r="O164" s="422">
        <v>2012</v>
      </c>
      <c r="P164" s="423">
        <v>41033</v>
      </c>
      <c r="Q164" s="421" t="s">
        <v>11533</v>
      </c>
      <c r="R164" s="424">
        <v>41275</v>
      </c>
      <c r="S164" s="412"/>
      <c r="T164" s="425"/>
    </row>
    <row r="165" spans="1:20" ht="15.75" customHeight="1">
      <c r="A165" s="419" t="s">
        <v>73</v>
      </c>
      <c r="B165" s="419" t="s">
        <v>2660</v>
      </c>
      <c r="C165" s="419" t="s">
        <v>866</v>
      </c>
      <c r="D165" s="419" t="s">
        <v>11287</v>
      </c>
      <c r="E165" s="419" t="s">
        <v>915</v>
      </c>
      <c r="F165" s="441" t="s">
        <v>11530</v>
      </c>
      <c r="G165" s="419" t="s">
        <v>933</v>
      </c>
      <c r="H165" s="464" t="s">
        <v>11534</v>
      </c>
      <c r="I165" s="420" t="s">
        <v>9786</v>
      </c>
      <c r="J165" s="420" t="s">
        <v>11535</v>
      </c>
      <c r="K165" s="421">
        <v>239.9</v>
      </c>
      <c r="L165" s="421">
        <v>680</v>
      </c>
      <c r="M165" s="422">
        <v>5720</v>
      </c>
      <c r="N165" s="419" t="s">
        <v>11082</v>
      </c>
      <c r="O165" s="422">
        <v>2012</v>
      </c>
      <c r="P165" s="423">
        <v>41033</v>
      </c>
      <c r="Q165" s="421" t="s">
        <v>11533</v>
      </c>
      <c r="R165" s="424">
        <v>41275</v>
      </c>
      <c r="S165" s="412"/>
      <c r="T165" s="425"/>
    </row>
    <row r="166" spans="1:20" ht="15.75" customHeight="1">
      <c r="A166" s="419" t="s">
        <v>73</v>
      </c>
      <c r="B166" s="419" t="s">
        <v>2660</v>
      </c>
      <c r="C166" s="419" t="s">
        <v>866</v>
      </c>
      <c r="D166" s="419" t="s">
        <v>11287</v>
      </c>
      <c r="E166" s="419" t="s">
        <v>937</v>
      </c>
      <c r="F166" s="441" t="s">
        <v>11536</v>
      </c>
      <c r="G166" s="419" t="s">
        <v>973</v>
      </c>
      <c r="H166" s="464" t="s">
        <v>11537</v>
      </c>
      <c r="I166" s="420" t="s">
        <v>9786</v>
      </c>
      <c r="J166" s="420" t="s">
        <v>11538</v>
      </c>
      <c r="K166" s="421">
        <v>97.6</v>
      </c>
      <c r="L166" s="421">
        <v>192</v>
      </c>
      <c r="M166" s="422">
        <v>2540</v>
      </c>
      <c r="N166" s="419" t="s">
        <v>11082</v>
      </c>
      <c r="O166" s="422">
        <v>2010</v>
      </c>
      <c r="P166" s="423">
        <v>40554</v>
      </c>
      <c r="Q166" s="421" t="s">
        <v>11539</v>
      </c>
      <c r="R166" s="424">
        <v>40909</v>
      </c>
      <c r="S166" s="412"/>
      <c r="T166" s="425"/>
    </row>
    <row r="167" spans="1:20" ht="15.75" customHeight="1">
      <c r="A167" s="419" t="s">
        <v>73</v>
      </c>
      <c r="B167" s="419" t="s">
        <v>2660</v>
      </c>
      <c r="C167" s="419" t="s">
        <v>866</v>
      </c>
      <c r="D167" s="419" t="s">
        <v>11287</v>
      </c>
      <c r="E167" s="419" t="s">
        <v>937</v>
      </c>
      <c r="F167" s="441" t="s">
        <v>11536</v>
      </c>
      <c r="G167" s="419" t="s">
        <v>977</v>
      </c>
      <c r="H167" s="464" t="s">
        <v>11540</v>
      </c>
      <c r="I167" s="420" t="s">
        <v>9786</v>
      </c>
      <c r="J167" s="420" t="s">
        <v>11541</v>
      </c>
      <c r="K167" s="421">
        <v>268</v>
      </c>
      <c r="L167" s="421">
        <v>833</v>
      </c>
      <c r="M167" s="422">
        <v>6970</v>
      </c>
      <c r="N167" s="419" t="s">
        <v>11082</v>
      </c>
      <c r="O167" s="422">
        <v>2010</v>
      </c>
      <c r="P167" s="423">
        <v>40554</v>
      </c>
      <c r="Q167" s="421" t="s">
        <v>11539</v>
      </c>
      <c r="R167" s="424">
        <v>40909</v>
      </c>
      <c r="S167" s="412"/>
      <c r="T167" s="425"/>
    </row>
    <row r="168" spans="1:20" ht="15.75" customHeight="1">
      <c r="A168" s="419" t="s">
        <v>73</v>
      </c>
      <c r="B168" s="419" t="s">
        <v>2660</v>
      </c>
      <c r="C168" s="419" t="s">
        <v>866</v>
      </c>
      <c r="D168" s="419" t="s">
        <v>11287</v>
      </c>
      <c r="E168" s="419" t="s">
        <v>1100</v>
      </c>
      <c r="F168" s="441" t="s">
        <v>11542</v>
      </c>
      <c r="G168" s="419" t="s">
        <v>1103</v>
      </c>
      <c r="H168" s="464" t="s">
        <v>11543</v>
      </c>
      <c r="I168" s="420" t="s">
        <v>9786</v>
      </c>
      <c r="J168" s="420" t="s">
        <v>11544</v>
      </c>
      <c r="K168" s="421">
        <v>354.2</v>
      </c>
      <c r="L168" s="421">
        <v>1295</v>
      </c>
      <c r="M168" s="422">
        <v>8210</v>
      </c>
      <c r="N168" s="419" t="s">
        <v>11082</v>
      </c>
      <c r="O168" s="422">
        <v>2012</v>
      </c>
      <c r="P168" s="423">
        <v>41065</v>
      </c>
      <c r="Q168" s="421" t="s">
        <v>11545</v>
      </c>
      <c r="R168" s="424">
        <v>41275</v>
      </c>
      <c r="S168" s="412"/>
      <c r="T168" s="425"/>
    </row>
    <row r="169" spans="1:20" ht="15.75" customHeight="1">
      <c r="A169" s="419" t="s">
        <v>73</v>
      </c>
      <c r="B169" s="419" t="s">
        <v>2660</v>
      </c>
      <c r="C169" s="419" t="s">
        <v>866</v>
      </c>
      <c r="D169" s="419" t="s">
        <v>11287</v>
      </c>
      <c r="E169" s="419" t="s">
        <v>1100</v>
      </c>
      <c r="F169" s="441" t="s">
        <v>11542</v>
      </c>
      <c r="G169" s="419" t="s">
        <v>11546</v>
      </c>
      <c r="H169" s="464" t="s">
        <v>11547</v>
      </c>
      <c r="I169" s="420" t="s">
        <v>9786</v>
      </c>
      <c r="J169" s="420" t="s">
        <v>11548</v>
      </c>
      <c r="K169" s="421">
        <v>293.8</v>
      </c>
      <c r="L169" s="421">
        <v>712</v>
      </c>
      <c r="M169" s="422">
        <v>5440</v>
      </c>
      <c r="N169" s="419" t="s">
        <v>11082</v>
      </c>
      <c r="O169" s="422">
        <v>2012</v>
      </c>
      <c r="P169" s="423">
        <v>41103</v>
      </c>
      <c r="Q169" s="421" t="s">
        <v>11549</v>
      </c>
      <c r="R169" s="424">
        <v>41275</v>
      </c>
      <c r="S169" s="412"/>
      <c r="T169" s="425"/>
    </row>
    <row r="170" spans="1:20" ht="15.75" customHeight="1">
      <c r="A170" s="419" t="s">
        <v>73</v>
      </c>
      <c r="B170" s="419" t="s">
        <v>2660</v>
      </c>
      <c r="C170" s="419" t="s">
        <v>866</v>
      </c>
      <c r="D170" s="419" t="s">
        <v>11287</v>
      </c>
      <c r="E170" s="419" t="s">
        <v>1100</v>
      </c>
      <c r="F170" s="441" t="s">
        <v>11542</v>
      </c>
      <c r="G170" s="419" t="s">
        <v>1113</v>
      </c>
      <c r="H170" s="464" t="s">
        <v>11550</v>
      </c>
      <c r="I170" s="420" t="s">
        <v>9786</v>
      </c>
      <c r="J170" s="420" t="s">
        <v>11551</v>
      </c>
      <c r="K170" s="421">
        <v>260.8</v>
      </c>
      <c r="L170" s="421">
        <v>953</v>
      </c>
      <c r="M170" s="422">
        <v>6440</v>
      </c>
      <c r="N170" s="419" t="s">
        <v>11082</v>
      </c>
      <c r="O170" s="422">
        <v>2012</v>
      </c>
      <c r="P170" s="423">
        <v>41103</v>
      </c>
      <c r="Q170" s="421" t="s">
        <v>11549</v>
      </c>
      <c r="R170" s="424">
        <v>41275</v>
      </c>
      <c r="S170" s="412"/>
      <c r="T170" s="425"/>
    </row>
    <row r="171" spans="1:20" ht="15.75" customHeight="1">
      <c r="A171" s="419" t="s">
        <v>73</v>
      </c>
      <c r="B171" s="419" t="s">
        <v>2660</v>
      </c>
      <c r="C171" s="419" t="s">
        <v>866</v>
      </c>
      <c r="D171" s="419" t="s">
        <v>11287</v>
      </c>
      <c r="E171" s="419" t="s">
        <v>1100</v>
      </c>
      <c r="F171" s="441" t="s">
        <v>11542</v>
      </c>
      <c r="G171" s="419" t="s">
        <v>1114</v>
      </c>
      <c r="H171" s="464" t="s">
        <v>11552</v>
      </c>
      <c r="I171" s="420" t="s">
        <v>9786</v>
      </c>
      <c r="J171" s="420" t="s">
        <v>11553</v>
      </c>
      <c r="K171" s="421">
        <v>112</v>
      </c>
      <c r="L171" s="421">
        <v>425</v>
      </c>
      <c r="M171" s="422">
        <v>3270</v>
      </c>
      <c r="N171" s="419" t="s">
        <v>11082</v>
      </c>
      <c r="O171" s="422">
        <v>2012</v>
      </c>
      <c r="P171" s="423">
        <v>41065</v>
      </c>
      <c r="Q171" s="421" t="s">
        <v>11545</v>
      </c>
      <c r="R171" s="424">
        <v>41275</v>
      </c>
      <c r="S171" s="412"/>
      <c r="T171" s="425"/>
    </row>
    <row r="172" spans="1:20" ht="15.75" customHeight="1">
      <c r="A172" s="419" t="s">
        <v>73</v>
      </c>
      <c r="B172" s="419" t="s">
        <v>2660</v>
      </c>
      <c r="C172" s="419" t="s">
        <v>866</v>
      </c>
      <c r="D172" s="419" t="s">
        <v>11287</v>
      </c>
      <c r="E172" s="419" t="s">
        <v>915</v>
      </c>
      <c r="F172" s="441" t="s">
        <v>11554</v>
      </c>
      <c r="G172" s="419" t="s">
        <v>935</v>
      </c>
      <c r="H172" s="464" t="s">
        <v>11555</v>
      </c>
      <c r="I172" s="420" t="s">
        <v>9786</v>
      </c>
      <c r="J172" s="420" t="s">
        <v>11556</v>
      </c>
      <c r="K172" s="421">
        <v>384.7</v>
      </c>
      <c r="L172" s="421">
        <v>858</v>
      </c>
      <c r="M172" s="422">
        <v>7140</v>
      </c>
      <c r="N172" s="419" t="s">
        <v>11082</v>
      </c>
      <c r="O172" s="422">
        <v>2010</v>
      </c>
      <c r="P172" s="423">
        <v>40553</v>
      </c>
      <c r="Q172" s="421" t="s">
        <v>11557</v>
      </c>
      <c r="R172" s="424">
        <v>40909</v>
      </c>
      <c r="S172" s="412"/>
      <c r="T172" s="425"/>
    </row>
    <row r="173" spans="1:20" ht="15.75" customHeight="1">
      <c r="A173" s="419" t="s">
        <v>73</v>
      </c>
      <c r="B173" s="419" t="s">
        <v>2660</v>
      </c>
      <c r="C173" s="419" t="s">
        <v>866</v>
      </c>
      <c r="D173" s="419" t="s">
        <v>11287</v>
      </c>
      <c r="E173" s="419" t="s">
        <v>915</v>
      </c>
      <c r="F173" s="441" t="s">
        <v>11554</v>
      </c>
      <c r="G173" s="419" t="s">
        <v>936</v>
      </c>
      <c r="H173" s="464" t="s">
        <v>11558</v>
      </c>
      <c r="I173" s="420" t="s">
        <v>9786</v>
      </c>
      <c r="J173" s="420" t="s">
        <v>11559</v>
      </c>
      <c r="K173" s="421">
        <v>74.599999999999994</v>
      </c>
      <c r="L173" s="421">
        <v>144</v>
      </c>
      <c r="M173" s="422">
        <v>2340</v>
      </c>
      <c r="N173" s="419" t="s">
        <v>11312</v>
      </c>
      <c r="O173" s="422">
        <v>2012</v>
      </c>
      <c r="P173" s="423">
        <v>41134</v>
      </c>
      <c r="Q173" s="421" t="s">
        <v>11147</v>
      </c>
      <c r="R173" s="424">
        <v>41275</v>
      </c>
      <c r="S173" s="412"/>
      <c r="T173" s="425"/>
    </row>
    <row r="174" spans="1:20" ht="15.75" customHeight="1">
      <c r="A174" s="419" t="s">
        <v>73</v>
      </c>
      <c r="B174" s="419" t="s">
        <v>2660</v>
      </c>
      <c r="C174" s="419" t="s">
        <v>74</v>
      </c>
      <c r="D174" s="419" t="s">
        <v>11560</v>
      </c>
      <c r="E174" s="419" t="s">
        <v>243</v>
      </c>
      <c r="F174" s="441" t="s">
        <v>11561</v>
      </c>
      <c r="G174" s="419" t="s">
        <v>245</v>
      </c>
      <c r="H174" s="464" t="s">
        <v>11562</v>
      </c>
      <c r="I174" s="420" t="s">
        <v>9786</v>
      </c>
      <c r="J174" s="420" t="s">
        <v>11563</v>
      </c>
      <c r="K174" s="421">
        <v>186.7</v>
      </c>
      <c r="L174" s="421">
        <v>426</v>
      </c>
      <c r="M174" s="422">
        <v>4110</v>
      </c>
      <c r="N174" s="419" t="s">
        <v>11564</v>
      </c>
      <c r="O174" s="422">
        <v>2012</v>
      </c>
      <c r="P174" s="423">
        <v>41190</v>
      </c>
      <c r="Q174" s="421" t="s">
        <v>11565</v>
      </c>
      <c r="R174" s="424">
        <v>41640</v>
      </c>
      <c r="S174" s="412"/>
      <c r="T174" s="425"/>
    </row>
    <row r="175" spans="1:20" ht="15.75" customHeight="1">
      <c r="A175" s="419" t="s">
        <v>73</v>
      </c>
      <c r="B175" s="419" t="s">
        <v>2660</v>
      </c>
      <c r="C175" s="419" t="s">
        <v>74</v>
      </c>
      <c r="D175" s="419" t="s">
        <v>11560</v>
      </c>
      <c r="E175" s="419" t="s">
        <v>243</v>
      </c>
      <c r="F175" s="441" t="s">
        <v>11561</v>
      </c>
      <c r="G175" s="419" t="s">
        <v>247</v>
      </c>
      <c r="H175" s="464" t="s">
        <v>11566</v>
      </c>
      <c r="I175" s="420" t="s">
        <v>9786</v>
      </c>
      <c r="J175" s="420" t="s">
        <v>10770</v>
      </c>
      <c r="K175" s="421">
        <v>250</v>
      </c>
      <c r="L175" s="421">
        <v>667</v>
      </c>
      <c r="M175" s="422">
        <v>5940</v>
      </c>
      <c r="N175" s="419" t="s">
        <v>11564</v>
      </c>
      <c r="O175" s="422">
        <v>2012</v>
      </c>
      <c r="P175" s="426">
        <v>41211</v>
      </c>
      <c r="Q175" s="421" t="s">
        <v>11319</v>
      </c>
      <c r="R175" s="424">
        <v>41640</v>
      </c>
      <c r="S175" s="412"/>
      <c r="T175" s="425"/>
    </row>
    <row r="176" spans="1:20" ht="15.75" customHeight="1">
      <c r="A176" s="419" t="s">
        <v>73</v>
      </c>
      <c r="B176" s="419" t="s">
        <v>2660</v>
      </c>
      <c r="C176" s="419" t="s">
        <v>74</v>
      </c>
      <c r="D176" s="419" t="s">
        <v>11560</v>
      </c>
      <c r="E176" s="419" t="s">
        <v>243</v>
      </c>
      <c r="F176" s="441" t="s">
        <v>11561</v>
      </c>
      <c r="G176" s="419" t="s">
        <v>248</v>
      </c>
      <c r="H176" s="464" t="s">
        <v>11567</v>
      </c>
      <c r="I176" s="420" t="s">
        <v>9786</v>
      </c>
      <c r="J176" s="420" t="s">
        <v>11568</v>
      </c>
      <c r="K176" s="421">
        <v>113.5</v>
      </c>
      <c r="L176" s="421">
        <v>329</v>
      </c>
      <c r="M176" s="422">
        <v>2560</v>
      </c>
      <c r="N176" s="419" t="s">
        <v>11564</v>
      </c>
      <c r="O176" s="422">
        <v>2012</v>
      </c>
      <c r="P176" s="426">
        <v>41211</v>
      </c>
      <c r="Q176" s="421" t="s">
        <v>11322</v>
      </c>
      <c r="R176" s="424">
        <v>41640</v>
      </c>
      <c r="S176" s="412"/>
      <c r="T176" s="425"/>
    </row>
    <row r="177" spans="1:20" ht="15.75" customHeight="1">
      <c r="A177" s="419" t="s">
        <v>73</v>
      </c>
      <c r="B177" s="419" t="s">
        <v>2660</v>
      </c>
      <c r="C177" s="419" t="s">
        <v>74</v>
      </c>
      <c r="D177" s="419" t="s">
        <v>11560</v>
      </c>
      <c r="E177" s="419" t="s">
        <v>243</v>
      </c>
      <c r="F177" s="441" t="s">
        <v>11561</v>
      </c>
      <c r="G177" s="419" t="s">
        <v>250</v>
      </c>
      <c r="H177" s="464" t="s">
        <v>11569</v>
      </c>
      <c r="I177" s="420" t="s">
        <v>9786</v>
      </c>
      <c r="J177" s="420" t="s">
        <v>11570</v>
      </c>
      <c r="K177" s="421">
        <v>74.3</v>
      </c>
      <c r="L177" s="421">
        <v>56</v>
      </c>
      <c r="M177" s="422">
        <v>1120</v>
      </c>
      <c r="N177" s="419" t="s">
        <v>11564</v>
      </c>
      <c r="O177" s="422">
        <v>2012</v>
      </c>
      <c r="P177" s="426">
        <v>41211</v>
      </c>
      <c r="Q177" s="421" t="s">
        <v>11324</v>
      </c>
      <c r="R177" s="424">
        <v>41640</v>
      </c>
      <c r="S177" s="412"/>
      <c r="T177" s="425"/>
    </row>
    <row r="178" spans="1:20" ht="15.75" customHeight="1">
      <c r="A178" s="419" t="s">
        <v>73</v>
      </c>
      <c r="B178" s="419" t="s">
        <v>2660</v>
      </c>
      <c r="C178" s="419" t="s">
        <v>74</v>
      </c>
      <c r="D178" s="419" t="s">
        <v>11560</v>
      </c>
      <c r="E178" s="419" t="s">
        <v>243</v>
      </c>
      <c r="F178" s="441" t="s">
        <v>11561</v>
      </c>
      <c r="G178" s="419" t="s">
        <v>261</v>
      </c>
      <c r="H178" s="464" t="s">
        <v>11571</v>
      </c>
      <c r="I178" s="420" t="s">
        <v>9786</v>
      </c>
      <c r="J178" s="420" t="s">
        <v>11572</v>
      </c>
      <c r="K178" s="421">
        <v>92.5</v>
      </c>
      <c r="L178" s="421">
        <v>106</v>
      </c>
      <c r="M178" s="422">
        <v>1470</v>
      </c>
      <c r="N178" s="419" t="s">
        <v>11082</v>
      </c>
      <c r="O178" s="422">
        <v>2012</v>
      </c>
      <c r="P178" s="423">
        <v>41190</v>
      </c>
      <c r="Q178" s="421" t="s">
        <v>11573</v>
      </c>
      <c r="R178" s="424">
        <v>41640</v>
      </c>
      <c r="S178" s="412"/>
      <c r="T178" s="425"/>
    </row>
    <row r="179" spans="1:20" ht="15.75" customHeight="1">
      <c r="A179" s="419" t="s">
        <v>73</v>
      </c>
      <c r="B179" s="419" t="s">
        <v>2660</v>
      </c>
      <c r="C179" s="419" t="s">
        <v>456</v>
      </c>
      <c r="D179" s="419" t="s">
        <v>11104</v>
      </c>
      <c r="E179" s="419" t="s">
        <v>582</v>
      </c>
      <c r="F179" s="442" t="s">
        <v>11102</v>
      </c>
      <c r="G179" s="419" t="s">
        <v>583</v>
      </c>
      <c r="H179" s="464" t="s">
        <v>11103</v>
      </c>
      <c r="I179" s="420" t="s">
        <v>10296</v>
      </c>
      <c r="J179" s="420" t="s">
        <v>11104</v>
      </c>
      <c r="K179" s="421">
        <v>4731</v>
      </c>
      <c r="L179" s="421">
        <v>68942</v>
      </c>
      <c r="M179" s="422">
        <v>85000</v>
      </c>
      <c r="N179" s="419" t="s">
        <v>11082</v>
      </c>
      <c r="O179" s="422">
        <v>2013</v>
      </c>
      <c r="P179" s="423">
        <v>41452</v>
      </c>
      <c r="Q179" s="421" t="s">
        <v>11574</v>
      </c>
      <c r="R179" s="424">
        <v>41640</v>
      </c>
      <c r="S179" s="413"/>
      <c r="T179" s="425"/>
    </row>
    <row r="180" spans="1:20" ht="17.25" customHeight="1">
      <c r="A180" s="419" t="s">
        <v>73</v>
      </c>
      <c r="B180" s="419" t="s">
        <v>2660</v>
      </c>
      <c r="C180" s="419" t="s">
        <v>866</v>
      </c>
      <c r="D180" s="419" t="s">
        <v>11287</v>
      </c>
      <c r="E180" s="419" t="s">
        <v>915</v>
      </c>
      <c r="F180" s="441" t="s">
        <v>11384</v>
      </c>
      <c r="G180" s="419" t="s">
        <v>925</v>
      </c>
      <c r="H180" s="464" t="s">
        <v>11575</v>
      </c>
      <c r="I180" s="420" t="s">
        <v>9786</v>
      </c>
      <c r="J180" s="420" t="s">
        <v>11576</v>
      </c>
      <c r="K180" s="421">
        <v>559.55999999999995</v>
      </c>
      <c r="L180" s="421">
        <v>542</v>
      </c>
      <c r="M180" s="422">
        <v>44715</v>
      </c>
      <c r="N180" s="419" t="s">
        <v>11577</v>
      </c>
      <c r="O180" s="422">
        <v>2019</v>
      </c>
      <c r="P180" s="426">
        <v>43823</v>
      </c>
      <c r="Q180" s="421" t="s">
        <v>11578</v>
      </c>
      <c r="R180" s="424">
        <v>43831</v>
      </c>
      <c r="S180" s="412"/>
      <c r="T180" s="425">
        <v>43959</v>
      </c>
    </row>
    <row r="181" spans="1:20" ht="17.25" customHeight="1">
      <c r="A181" s="419" t="s">
        <v>73</v>
      </c>
      <c r="B181" s="419" t="s">
        <v>2660</v>
      </c>
      <c r="C181" s="419" t="s">
        <v>74</v>
      </c>
      <c r="D181" s="419" t="s">
        <v>11560</v>
      </c>
      <c r="E181" s="419" t="s">
        <v>191</v>
      </c>
      <c r="F181" s="441" t="s">
        <v>11579</v>
      </c>
      <c r="G181" s="419" t="s">
        <v>194</v>
      </c>
      <c r="H181" s="464" t="s">
        <v>9699</v>
      </c>
      <c r="I181" s="420" t="s">
        <v>9786</v>
      </c>
      <c r="J181" s="420" t="s">
        <v>11580</v>
      </c>
      <c r="K181" s="421">
        <v>397.7</v>
      </c>
      <c r="L181" s="421">
        <v>815</v>
      </c>
      <c r="M181" s="422">
        <v>6160</v>
      </c>
      <c r="N181" s="419" t="s">
        <v>11082</v>
      </c>
      <c r="O181" s="422">
        <v>2012</v>
      </c>
      <c r="P181" s="426">
        <v>41199</v>
      </c>
      <c r="Q181" s="421" t="s">
        <v>11581</v>
      </c>
      <c r="R181" s="424">
        <v>41640</v>
      </c>
      <c r="S181" s="412"/>
      <c r="T181" s="425"/>
    </row>
    <row r="182" spans="1:20" ht="15.75" customHeight="1">
      <c r="A182" s="419" t="s">
        <v>73</v>
      </c>
      <c r="B182" s="419" t="s">
        <v>2660</v>
      </c>
      <c r="C182" s="419" t="s">
        <v>866</v>
      </c>
      <c r="D182" s="419" t="s">
        <v>11287</v>
      </c>
      <c r="E182" s="419" t="s">
        <v>937</v>
      </c>
      <c r="F182" s="441" t="s">
        <v>11582</v>
      </c>
      <c r="G182" s="419" t="s">
        <v>965</v>
      </c>
      <c r="H182" s="464" t="s">
        <v>11583</v>
      </c>
      <c r="I182" s="420" t="s">
        <v>9786</v>
      </c>
      <c r="J182" s="420" t="s">
        <v>11584</v>
      </c>
      <c r="K182" s="421">
        <v>396.6</v>
      </c>
      <c r="L182" s="421">
        <v>1020</v>
      </c>
      <c r="M182" s="422">
        <v>38395</v>
      </c>
      <c r="N182" s="419" t="s">
        <v>11139</v>
      </c>
      <c r="O182" s="422">
        <v>2019</v>
      </c>
      <c r="P182" s="426">
        <v>43823</v>
      </c>
      <c r="Q182" s="421" t="s">
        <v>11585</v>
      </c>
      <c r="R182" s="424">
        <v>43831</v>
      </c>
      <c r="S182" s="412"/>
      <c r="T182" s="425">
        <v>44034</v>
      </c>
    </row>
    <row r="183" spans="1:20" ht="15.75" customHeight="1">
      <c r="A183" s="429" t="s">
        <v>73</v>
      </c>
      <c r="B183" s="429" t="s">
        <v>2660</v>
      </c>
      <c r="C183" s="429" t="s">
        <v>74</v>
      </c>
      <c r="D183" s="429" t="s">
        <v>11154</v>
      </c>
      <c r="E183" s="429" t="s">
        <v>191</v>
      </c>
      <c r="F183" s="443" t="s">
        <v>11586</v>
      </c>
      <c r="G183" s="429" t="s">
        <v>194</v>
      </c>
      <c r="H183" s="465" t="s">
        <v>9699</v>
      </c>
      <c r="I183" s="431" t="s">
        <v>9786</v>
      </c>
      <c r="J183" s="431" t="s">
        <v>11580</v>
      </c>
      <c r="K183" s="432">
        <v>420.5</v>
      </c>
      <c r="L183" s="432"/>
      <c r="M183" s="433">
        <v>15000</v>
      </c>
      <c r="N183" s="429" t="s">
        <v>11587</v>
      </c>
      <c r="O183" s="433">
        <v>2023</v>
      </c>
      <c r="P183" s="434">
        <v>45370</v>
      </c>
      <c r="Q183" s="432" t="s">
        <v>11588</v>
      </c>
      <c r="R183" s="435">
        <v>45658</v>
      </c>
      <c r="S183" s="444"/>
      <c r="T183" s="436">
        <v>45377</v>
      </c>
    </row>
    <row r="184" spans="1:20" ht="15.75" customHeight="1">
      <c r="A184" s="419" t="s">
        <v>73</v>
      </c>
      <c r="B184" s="419" t="s">
        <v>2660</v>
      </c>
      <c r="C184" s="419" t="s">
        <v>74</v>
      </c>
      <c r="D184" s="419" t="s">
        <v>11560</v>
      </c>
      <c r="E184" s="419" t="s">
        <v>142</v>
      </c>
      <c r="F184" s="441" t="s">
        <v>11589</v>
      </c>
      <c r="G184" s="419" t="s">
        <v>143</v>
      </c>
      <c r="H184" s="464" t="s">
        <v>11590</v>
      </c>
      <c r="I184" s="420" t="s">
        <v>10789</v>
      </c>
      <c r="J184" s="420" t="s">
        <v>11591</v>
      </c>
      <c r="K184" s="421">
        <v>710.1</v>
      </c>
      <c r="L184" s="421">
        <v>7183</v>
      </c>
      <c r="M184" s="422">
        <v>67665</v>
      </c>
      <c r="N184" s="419" t="s">
        <v>11139</v>
      </c>
      <c r="O184" s="422">
        <v>2019</v>
      </c>
      <c r="P184" s="423">
        <v>44008</v>
      </c>
      <c r="Q184" s="421" t="s">
        <v>11592</v>
      </c>
      <c r="R184" s="424">
        <v>44197</v>
      </c>
      <c r="S184" s="412"/>
      <c r="T184" s="425">
        <v>44047</v>
      </c>
    </row>
    <row r="185" spans="1:20" ht="15.75" customHeight="1">
      <c r="A185" s="419" t="s">
        <v>73</v>
      </c>
      <c r="B185" s="419" t="s">
        <v>2660</v>
      </c>
      <c r="C185" s="419" t="s">
        <v>74</v>
      </c>
      <c r="D185" s="419" t="s">
        <v>11560</v>
      </c>
      <c r="E185" s="419" t="s">
        <v>191</v>
      </c>
      <c r="F185" s="441" t="s">
        <v>11593</v>
      </c>
      <c r="G185" s="419" t="s">
        <v>195</v>
      </c>
      <c r="H185" s="464" t="s">
        <v>9325</v>
      </c>
      <c r="I185" s="420" t="s">
        <v>9786</v>
      </c>
      <c r="J185" s="420" t="s">
        <v>11594</v>
      </c>
      <c r="K185" s="421">
        <v>295.5</v>
      </c>
      <c r="L185" s="421">
        <v>827</v>
      </c>
      <c r="M185" s="422">
        <v>5920</v>
      </c>
      <c r="N185" s="419" t="s">
        <v>11082</v>
      </c>
      <c r="O185" s="422">
        <v>2012</v>
      </c>
      <c r="P185" s="426">
        <v>41197</v>
      </c>
      <c r="Q185" s="421" t="s">
        <v>11595</v>
      </c>
      <c r="R185" s="424">
        <v>41640</v>
      </c>
      <c r="S185" s="412"/>
      <c r="T185" s="425"/>
    </row>
    <row r="186" spans="1:20" ht="15.75" customHeight="1">
      <c r="A186" s="419" t="s">
        <v>73</v>
      </c>
      <c r="B186" s="419" t="s">
        <v>2660</v>
      </c>
      <c r="C186" s="419" t="s">
        <v>74</v>
      </c>
      <c r="D186" s="419" t="s">
        <v>11154</v>
      </c>
      <c r="E186" s="419" t="s">
        <v>142</v>
      </c>
      <c r="F186" s="441" t="s">
        <v>11589</v>
      </c>
      <c r="G186" s="419" t="s">
        <v>144</v>
      </c>
      <c r="H186" s="464" t="s">
        <v>7847</v>
      </c>
      <c r="I186" s="420" t="s">
        <v>9786</v>
      </c>
      <c r="J186" s="420" t="s">
        <v>11596</v>
      </c>
      <c r="K186" s="421">
        <v>46.9</v>
      </c>
      <c r="L186" s="421">
        <v>202</v>
      </c>
      <c r="M186" s="422">
        <v>5000</v>
      </c>
      <c r="N186" s="419" t="s">
        <v>11597</v>
      </c>
      <c r="O186" s="422">
        <v>2023</v>
      </c>
      <c r="P186" s="423">
        <v>45106</v>
      </c>
      <c r="Q186" s="421" t="s">
        <v>11598</v>
      </c>
      <c r="R186" s="382">
        <v>45292</v>
      </c>
      <c r="S186" s="412"/>
      <c r="T186" s="425">
        <v>45231</v>
      </c>
    </row>
    <row r="187" spans="1:20" ht="15.75" customHeight="1">
      <c r="A187" s="429" t="s">
        <v>73</v>
      </c>
      <c r="B187" s="429" t="s">
        <v>2660</v>
      </c>
      <c r="C187" s="429" t="s">
        <v>74</v>
      </c>
      <c r="D187" s="429" t="s">
        <v>11154</v>
      </c>
      <c r="E187" s="429" t="s">
        <v>191</v>
      </c>
      <c r="F187" s="443" t="s">
        <v>11586</v>
      </c>
      <c r="G187" s="429" t="s">
        <v>195</v>
      </c>
      <c r="H187" s="465" t="s">
        <v>9325</v>
      </c>
      <c r="I187" s="431" t="s">
        <v>9786</v>
      </c>
      <c r="J187" s="431" t="s">
        <v>11594</v>
      </c>
      <c r="K187" s="432">
        <v>292.1157</v>
      </c>
      <c r="L187" s="432">
        <v>711</v>
      </c>
      <c r="M187" s="433">
        <v>13000</v>
      </c>
      <c r="N187" s="429" t="s">
        <v>11587</v>
      </c>
      <c r="O187" s="433">
        <v>2023</v>
      </c>
      <c r="P187" s="445">
        <v>45280</v>
      </c>
      <c r="Q187" s="432" t="s">
        <v>11599</v>
      </c>
      <c r="R187" s="435">
        <v>45658</v>
      </c>
      <c r="S187" s="444"/>
      <c r="T187" s="425">
        <v>45306</v>
      </c>
    </row>
    <row r="188" spans="1:20" ht="15.75" customHeight="1">
      <c r="A188" s="419" t="s">
        <v>73</v>
      </c>
      <c r="B188" s="419" t="s">
        <v>2660</v>
      </c>
      <c r="C188" s="419" t="s">
        <v>74</v>
      </c>
      <c r="D188" s="419" t="s">
        <v>11154</v>
      </c>
      <c r="E188" s="419" t="s">
        <v>142</v>
      </c>
      <c r="F188" s="441" t="s">
        <v>11589</v>
      </c>
      <c r="G188" s="419" t="s">
        <v>150</v>
      </c>
      <c r="H188" s="464" t="s">
        <v>7844</v>
      </c>
      <c r="I188" s="420" t="s">
        <v>9786</v>
      </c>
      <c r="J188" s="420" t="s">
        <v>11600</v>
      </c>
      <c r="K188" s="421">
        <v>20.5</v>
      </c>
      <c r="L188" s="421">
        <v>41</v>
      </c>
      <c r="M188" s="422">
        <v>5000</v>
      </c>
      <c r="N188" s="419" t="s">
        <v>11597</v>
      </c>
      <c r="O188" s="422">
        <v>2023</v>
      </c>
      <c r="P188" s="426">
        <v>45106</v>
      </c>
      <c r="Q188" s="421" t="s">
        <v>11601</v>
      </c>
      <c r="R188" s="382">
        <v>45292</v>
      </c>
      <c r="S188" s="412"/>
      <c r="T188" s="425">
        <v>45237</v>
      </c>
    </row>
    <row r="189" spans="1:20" ht="15.75" customHeight="1">
      <c r="A189" s="419" t="s">
        <v>73</v>
      </c>
      <c r="B189" s="419" t="s">
        <v>2660</v>
      </c>
      <c r="C189" s="419" t="s">
        <v>74</v>
      </c>
      <c r="D189" s="419" t="s">
        <v>11560</v>
      </c>
      <c r="E189" s="419" t="s">
        <v>191</v>
      </c>
      <c r="F189" s="441" t="s">
        <v>11593</v>
      </c>
      <c r="G189" s="419" t="s">
        <v>196</v>
      </c>
      <c r="H189" s="464" t="s">
        <v>11602</v>
      </c>
      <c r="I189" s="420" t="s">
        <v>9786</v>
      </c>
      <c r="J189" s="420" t="s">
        <v>11603</v>
      </c>
      <c r="K189" s="421">
        <v>131</v>
      </c>
      <c r="L189" s="421">
        <v>266</v>
      </c>
      <c r="M189" s="422">
        <v>3320</v>
      </c>
      <c r="N189" s="419" t="s">
        <v>11082</v>
      </c>
      <c r="O189" s="422">
        <v>2011</v>
      </c>
      <c r="P189" s="426">
        <v>40875</v>
      </c>
      <c r="Q189" s="421" t="s">
        <v>11604</v>
      </c>
      <c r="R189" s="424">
        <v>41640</v>
      </c>
      <c r="S189" s="412"/>
      <c r="T189" s="425"/>
    </row>
    <row r="190" spans="1:20" ht="15.75" customHeight="1">
      <c r="A190" s="446" t="s">
        <v>73</v>
      </c>
      <c r="B190" s="446" t="s">
        <v>2660</v>
      </c>
      <c r="C190" s="446" t="s">
        <v>74</v>
      </c>
      <c r="D190" s="446" t="s">
        <v>11154</v>
      </c>
      <c r="E190" s="446" t="s">
        <v>191</v>
      </c>
      <c r="F190" s="447" t="s">
        <v>11586</v>
      </c>
      <c r="G190" s="446" t="s">
        <v>196</v>
      </c>
      <c r="H190" s="466" t="s">
        <v>11602</v>
      </c>
      <c r="I190" s="448" t="s">
        <v>9786</v>
      </c>
      <c r="J190" s="448" t="s">
        <v>11603</v>
      </c>
      <c r="K190" s="449">
        <v>125.4</v>
      </c>
      <c r="L190" s="449"/>
      <c r="M190" s="450">
        <v>12500</v>
      </c>
      <c r="N190" s="446" t="s">
        <v>11587</v>
      </c>
      <c r="O190" s="450">
        <v>2023</v>
      </c>
      <c r="P190" s="451">
        <v>45370</v>
      </c>
      <c r="Q190" s="449" t="s">
        <v>11588</v>
      </c>
      <c r="R190" s="452">
        <v>45658</v>
      </c>
      <c r="S190" s="453"/>
      <c r="T190" s="454">
        <v>45385</v>
      </c>
    </row>
    <row r="191" spans="1:20" ht="15.75" customHeight="1">
      <c r="A191" s="419" t="s">
        <v>73</v>
      </c>
      <c r="B191" s="419" t="s">
        <v>2660</v>
      </c>
      <c r="C191" s="419" t="s">
        <v>74</v>
      </c>
      <c r="D191" s="419" t="s">
        <v>11560</v>
      </c>
      <c r="E191" s="419" t="s">
        <v>191</v>
      </c>
      <c r="F191" s="441" t="s">
        <v>11593</v>
      </c>
      <c r="G191" s="419" t="s">
        <v>197</v>
      </c>
      <c r="H191" s="464" t="s">
        <v>9295</v>
      </c>
      <c r="I191" s="420" t="s">
        <v>9786</v>
      </c>
      <c r="J191" s="420" t="s">
        <v>11605</v>
      </c>
      <c r="K191" s="421">
        <v>522.04999999999995</v>
      </c>
      <c r="L191" s="421">
        <v>730</v>
      </c>
      <c r="M191" s="422">
        <v>7935</v>
      </c>
      <c r="N191" s="419" t="s">
        <v>11577</v>
      </c>
      <c r="O191" s="422">
        <v>2015</v>
      </c>
      <c r="P191" s="423">
        <v>42269</v>
      </c>
      <c r="Q191" s="421" t="s">
        <v>11606</v>
      </c>
      <c r="R191" s="424">
        <v>42736</v>
      </c>
      <c r="S191" s="412"/>
      <c r="T191" s="425"/>
    </row>
    <row r="192" spans="1:20" ht="15.75" customHeight="1">
      <c r="A192" s="429" t="s">
        <v>73</v>
      </c>
      <c r="B192" s="429" t="s">
        <v>2660</v>
      </c>
      <c r="C192" s="429" t="s">
        <v>74</v>
      </c>
      <c r="D192" s="429" t="s">
        <v>11154</v>
      </c>
      <c r="E192" s="429" t="s">
        <v>191</v>
      </c>
      <c r="F192" s="443" t="s">
        <v>11586</v>
      </c>
      <c r="G192" s="429" t="s">
        <v>197</v>
      </c>
      <c r="H192" s="465" t="s">
        <v>9295</v>
      </c>
      <c r="I192" s="431" t="s">
        <v>9786</v>
      </c>
      <c r="J192" s="431" t="s">
        <v>11605</v>
      </c>
      <c r="K192" s="432">
        <v>522.05259999999998</v>
      </c>
      <c r="L192" s="432">
        <v>790</v>
      </c>
      <c r="M192" s="433">
        <v>15000</v>
      </c>
      <c r="N192" s="429" t="s">
        <v>11587</v>
      </c>
      <c r="O192" s="433">
        <v>2023</v>
      </c>
      <c r="P192" s="445">
        <v>45280</v>
      </c>
      <c r="Q192" s="432" t="s">
        <v>11599</v>
      </c>
      <c r="R192" s="435">
        <v>45658</v>
      </c>
      <c r="S192" s="444"/>
      <c r="T192" s="425">
        <v>45299</v>
      </c>
    </row>
    <row r="193" spans="1:20" ht="15.75" customHeight="1">
      <c r="A193" s="419" t="s">
        <v>73</v>
      </c>
      <c r="B193" s="419" t="s">
        <v>2660</v>
      </c>
      <c r="C193" s="419" t="s">
        <v>74</v>
      </c>
      <c r="D193" s="419" t="s">
        <v>11560</v>
      </c>
      <c r="E193" s="419" t="s">
        <v>222</v>
      </c>
      <c r="F193" s="441" t="s">
        <v>11607</v>
      </c>
      <c r="G193" s="419" t="s">
        <v>227</v>
      </c>
      <c r="H193" s="464" t="s">
        <v>11608</v>
      </c>
      <c r="I193" s="420" t="s">
        <v>9786</v>
      </c>
      <c r="J193" s="420" t="s">
        <v>11609</v>
      </c>
      <c r="K193" s="421">
        <v>218.5</v>
      </c>
      <c r="L193" s="421">
        <v>598</v>
      </c>
      <c r="M193" s="422">
        <v>5510</v>
      </c>
      <c r="N193" s="419" t="s">
        <v>11082</v>
      </c>
      <c r="O193" s="422">
        <v>2011</v>
      </c>
      <c r="P193" s="423">
        <v>40793</v>
      </c>
      <c r="Q193" s="421" t="s">
        <v>11610</v>
      </c>
      <c r="R193" s="424">
        <v>40909</v>
      </c>
      <c r="S193" s="412"/>
      <c r="T193" s="425"/>
    </row>
    <row r="194" spans="1:20" ht="15.75" customHeight="1">
      <c r="A194" s="419" t="s">
        <v>73</v>
      </c>
      <c r="B194" s="419" t="s">
        <v>2660</v>
      </c>
      <c r="C194" s="419" t="s">
        <v>74</v>
      </c>
      <c r="D194" s="419" t="s">
        <v>11560</v>
      </c>
      <c r="E194" s="419" t="s">
        <v>191</v>
      </c>
      <c r="F194" s="441" t="s">
        <v>11593</v>
      </c>
      <c r="G194" s="419" t="s">
        <v>198</v>
      </c>
      <c r="H194" s="464" t="s">
        <v>9292</v>
      </c>
      <c r="I194" s="420" t="s">
        <v>9786</v>
      </c>
      <c r="J194" s="420" t="s">
        <v>11611</v>
      </c>
      <c r="K194" s="421">
        <v>242.7</v>
      </c>
      <c r="L194" s="421">
        <v>548</v>
      </c>
      <c r="M194" s="422">
        <v>4680</v>
      </c>
      <c r="N194" s="419" t="s">
        <v>11082</v>
      </c>
      <c r="O194" s="422">
        <v>2012</v>
      </c>
      <c r="P194" s="426">
        <v>41197</v>
      </c>
      <c r="Q194" s="421" t="s">
        <v>11612</v>
      </c>
      <c r="R194" s="424">
        <v>41640</v>
      </c>
      <c r="S194" s="412"/>
      <c r="T194" s="425"/>
    </row>
    <row r="195" spans="1:20" ht="15.75" customHeight="1">
      <c r="A195" s="429" t="s">
        <v>73</v>
      </c>
      <c r="B195" s="429" t="s">
        <v>2660</v>
      </c>
      <c r="C195" s="429" t="s">
        <v>74</v>
      </c>
      <c r="D195" s="429" t="s">
        <v>11154</v>
      </c>
      <c r="E195" s="429" t="s">
        <v>191</v>
      </c>
      <c r="F195" s="443" t="s">
        <v>11586</v>
      </c>
      <c r="G195" s="429" t="s">
        <v>198</v>
      </c>
      <c r="H195" s="465" t="s">
        <v>9292</v>
      </c>
      <c r="I195" s="431" t="s">
        <v>9786</v>
      </c>
      <c r="J195" s="431" t="s">
        <v>11611</v>
      </c>
      <c r="K195" s="432">
        <v>423.06</v>
      </c>
      <c r="L195" s="432">
        <v>600</v>
      </c>
      <c r="M195" s="433">
        <v>15000</v>
      </c>
      <c r="N195" s="429" t="s">
        <v>11587</v>
      </c>
      <c r="O195" s="433">
        <v>2023</v>
      </c>
      <c r="P195" s="445">
        <v>45280</v>
      </c>
      <c r="Q195" s="432" t="s">
        <v>11599</v>
      </c>
      <c r="R195" s="435">
        <v>45658</v>
      </c>
      <c r="S195" s="444"/>
      <c r="T195" s="425">
        <v>45301</v>
      </c>
    </row>
    <row r="196" spans="1:20" ht="15.75" customHeight="1">
      <c r="A196" s="419" t="s">
        <v>73</v>
      </c>
      <c r="B196" s="419" t="s">
        <v>2660</v>
      </c>
      <c r="C196" s="419" t="s">
        <v>74</v>
      </c>
      <c r="D196" s="419" t="s">
        <v>11560</v>
      </c>
      <c r="E196" s="419" t="s">
        <v>222</v>
      </c>
      <c r="F196" s="441" t="s">
        <v>11613</v>
      </c>
      <c r="G196" s="419" t="s">
        <v>228</v>
      </c>
      <c r="H196" s="464" t="s">
        <v>11614</v>
      </c>
      <c r="I196" s="420" t="s">
        <v>9786</v>
      </c>
      <c r="J196" s="420" t="s">
        <v>11615</v>
      </c>
      <c r="K196" s="421">
        <v>334.1</v>
      </c>
      <c r="L196" s="421">
        <v>695</v>
      </c>
      <c r="M196" s="422">
        <v>5830</v>
      </c>
      <c r="N196" s="419" t="s">
        <v>11082</v>
      </c>
      <c r="O196" s="422">
        <v>2011</v>
      </c>
      <c r="P196" s="423">
        <v>40771</v>
      </c>
      <c r="Q196" s="421" t="s">
        <v>11616</v>
      </c>
      <c r="R196" s="424">
        <v>40909</v>
      </c>
      <c r="S196" s="412"/>
      <c r="T196" s="425"/>
    </row>
    <row r="197" spans="1:20" ht="15.75" customHeight="1">
      <c r="A197" s="419" t="s">
        <v>73</v>
      </c>
      <c r="B197" s="419" t="s">
        <v>2660</v>
      </c>
      <c r="C197" s="419" t="s">
        <v>74</v>
      </c>
      <c r="D197" s="419" t="s">
        <v>11560</v>
      </c>
      <c r="E197" s="419" t="s">
        <v>191</v>
      </c>
      <c r="F197" s="441" t="s">
        <v>11593</v>
      </c>
      <c r="G197" s="419" t="s">
        <v>199</v>
      </c>
      <c r="H197" s="464" t="s">
        <v>9698</v>
      </c>
      <c r="I197" s="420" t="s">
        <v>9786</v>
      </c>
      <c r="J197" s="420" t="s">
        <v>11617</v>
      </c>
      <c r="K197" s="421">
        <v>147.9</v>
      </c>
      <c r="L197" s="421">
        <v>378</v>
      </c>
      <c r="M197" s="422">
        <v>3180</v>
      </c>
      <c r="N197" s="419" t="s">
        <v>11082</v>
      </c>
      <c r="O197" s="422">
        <v>2012</v>
      </c>
      <c r="P197" s="426">
        <v>41197</v>
      </c>
      <c r="Q197" s="421" t="s">
        <v>11618</v>
      </c>
      <c r="R197" s="424">
        <v>41640</v>
      </c>
      <c r="S197" s="412"/>
      <c r="T197" s="425"/>
    </row>
    <row r="198" spans="1:20" ht="15.75" customHeight="1">
      <c r="A198" s="419" t="s">
        <v>73</v>
      </c>
      <c r="B198" s="419" t="s">
        <v>2660</v>
      </c>
      <c r="C198" s="419" t="s">
        <v>74</v>
      </c>
      <c r="D198" s="419" t="s">
        <v>11154</v>
      </c>
      <c r="E198" s="419" t="s">
        <v>153</v>
      </c>
      <c r="F198" s="455" t="s">
        <v>11619</v>
      </c>
      <c r="G198" s="419" t="s">
        <v>156</v>
      </c>
      <c r="H198" s="464" t="s">
        <v>11620</v>
      </c>
      <c r="I198" s="420" t="s">
        <v>9786</v>
      </c>
      <c r="J198" s="420" t="s">
        <v>11621</v>
      </c>
      <c r="K198" s="421">
        <v>319.89999999999998</v>
      </c>
      <c r="L198" s="421">
        <v>834</v>
      </c>
      <c r="M198" s="422">
        <v>41400</v>
      </c>
      <c r="N198" s="419" t="s">
        <v>11622</v>
      </c>
      <c r="O198" s="422">
        <v>2023</v>
      </c>
      <c r="P198" s="423">
        <v>45079</v>
      </c>
      <c r="Q198" s="421" t="s">
        <v>11623</v>
      </c>
      <c r="R198" s="382">
        <v>45292</v>
      </c>
      <c r="S198" s="412"/>
      <c r="T198" s="425">
        <v>45170</v>
      </c>
    </row>
    <row r="199" spans="1:20" ht="15.75" customHeight="1">
      <c r="A199" s="419" t="s">
        <v>73</v>
      </c>
      <c r="B199" s="419" t="s">
        <v>2660</v>
      </c>
      <c r="C199" s="419" t="s">
        <v>74</v>
      </c>
      <c r="D199" s="419" t="s">
        <v>11560</v>
      </c>
      <c r="E199" s="419" t="s">
        <v>222</v>
      </c>
      <c r="F199" s="441" t="s">
        <v>11624</v>
      </c>
      <c r="G199" s="419" t="s">
        <v>225</v>
      </c>
      <c r="H199" s="464" t="s">
        <v>11625</v>
      </c>
      <c r="I199" s="420" t="s">
        <v>9786</v>
      </c>
      <c r="J199" s="420" t="s">
        <v>11626</v>
      </c>
      <c r="K199" s="421">
        <v>181.3</v>
      </c>
      <c r="L199" s="421">
        <v>567</v>
      </c>
      <c r="M199" s="422">
        <v>3800</v>
      </c>
      <c r="N199" s="419" t="s">
        <v>11082</v>
      </c>
      <c r="O199" s="422">
        <v>2012</v>
      </c>
      <c r="P199" s="426">
        <v>41208</v>
      </c>
      <c r="Q199" s="421" t="s">
        <v>11627</v>
      </c>
      <c r="R199" s="424">
        <v>41640</v>
      </c>
      <c r="S199" s="412"/>
      <c r="T199" s="425"/>
    </row>
    <row r="200" spans="1:20" ht="15.75" customHeight="1">
      <c r="A200" s="419" t="s">
        <v>73</v>
      </c>
      <c r="B200" s="419" t="s">
        <v>2660</v>
      </c>
      <c r="C200" s="419" t="s">
        <v>74</v>
      </c>
      <c r="D200" s="419" t="s">
        <v>11154</v>
      </c>
      <c r="E200" s="419" t="s">
        <v>153</v>
      </c>
      <c r="F200" s="455" t="s">
        <v>11619</v>
      </c>
      <c r="G200" s="419" t="s">
        <v>155</v>
      </c>
      <c r="H200" s="464" t="s">
        <v>11628</v>
      </c>
      <c r="I200" s="420" t="s">
        <v>9786</v>
      </c>
      <c r="J200" s="420" t="s">
        <v>11629</v>
      </c>
      <c r="K200" s="421">
        <v>202.3</v>
      </c>
      <c r="L200" s="421">
        <v>317</v>
      </c>
      <c r="M200" s="422">
        <v>33700</v>
      </c>
      <c r="N200" s="419" t="s">
        <v>11622</v>
      </c>
      <c r="O200" s="422">
        <v>2023</v>
      </c>
      <c r="P200" s="423">
        <v>45079</v>
      </c>
      <c r="Q200" s="421" t="s">
        <v>11630</v>
      </c>
      <c r="R200" s="382">
        <v>45292</v>
      </c>
      <c r="S200" s="412"/>
      <c r="T200" s="425">
        <v>45180</v>
      </c>
    </row>
    <row r="201" spans="1:20" ht="15.75" customHeight="1">
      <c r="A201" s="419" t="s">
        <v>73</v>
      </c>
      <c r="B201" s="419" t="s">
        <v>2660</v>
      </c>
      <c r="C201" s="419" t="s">
        <v>74</v>
      </c>
      <c r="D201" s="419" t="s">
        <v>11560</v>
      </c>
      <c r="E201" s="419" t="s">
        <v>153</v>
      </c>
      <c r="F201" s="441" t="s">
        <v>11619</v>
      </c>
      <c r="G201" s="419" t="s">
        <v>154</v>
      </c>
      <c r="H201" s="464" t="s">
        <v>11631</v>
      </c>
      <c r="I201" s="420" t="s">
        <v>9786</v>
      </c>
      <c r="J201" s="420" t="s">
        <v>11632</v>
      </c>
      <c r="K201" s="421">
        <v>463</v>
      </c>
      <c r="L201" s="421">
        <v>1389</v>
      </c>
      <c r="M201" s="422">
        <v>9210</v>
      </c>
      <c r="N201" s="419" t="s">
        <v>11564</v>
      </c>
      <c r="O201" s="422">
        <v>2012</v>
      </c>
      <c r="P201" s="423">
        <v>41122</v>
      </c>
      <c r="Q201" s="421" t="s">
        <v>11633</v>
      </c>
      <c r="R201" s="424">
        <v>41640</v>
      </c>
      <c r="S201" s="412"/>
      <c r="T201" s="425"/>
    </row>
    <row r="202" spans="1:20" ht="15.75" customHeight="1">
      <c r="A202" s="419" t="s">
        <v>73</v>
      </c>
      <c r="B202" s="419" t="s">
        <v>2660</v>
      </c>
      <c r="C202" s="419" t="s">
        <v>74</v>
      </c>
      <c r="D202" s="419" t="s">
        <v>11560</v>
      </c>
      <c r="E202" s="419" t="s">
        <v>222</v>
      </c>
      <c r="F202" s="441" t="s">
        <v>11634</v>
      </c>
      <c r="G202" s="419" t="s">
        <v>224</v>
      </c>
      <c r="H202" s="464" t="s">
        <v>11635</v>
      </c>
      <c r="I202" s="420" t="s">
        <v>9786</v>
      </c>
      <c r="J202" s="420" t="s">
        <v>11636</v>
      </c>
      <c r="K202" s="421">
        <v>112.4</v>
      </c>
      <c r="L202" s="421">
        <v>187</v>
      </c>
      <c r="M202" s="422">
        <v>2000</v>
      </c>
      <c r="N202" s="419" t="s">
        <v>11082</v>
      </c>
      <c r="O202" s="422">
        <v>2012</v>
      </c>
      <c r="P202" s="423">
        <v>41166</v>
      </c>
      <c r="Q202" s="421" t="s">
        <v>11202</v>
      </c>
      <c r="R202" s="424">
        <v>41640</v>
      </c>
      <c r="S202" s="412"/>
      <c r="T202" s="425"/>
    </row>
    <row r="203" spans="1:20" ht="15.75" customHeight="1">
      <c r="A203" s="419" t="s">
        <v>73</v>
      </c>
      <c r="B203" s="419" t="s">
        <v>2660</v>
      </c>
      <c r="C203" s="419" t="s">
        <v>74</v>
      </c>
      <c r="D203" s="419" t="s">
        <v>11560</v>
      </c>
      <c r="E203" s="419" t="s">
        <v>222</v>
      </c>
      <c r="F203" s="441" t="s">
        <v>11634</v>
      </c>
      <c r="G203" s="419" t="s">
        <v>231</v>
      </c>
      <c r="H203" s="464" t="s">
        <v>11637</v>
      </c>
      <c r="I203" s="420" t="s">
        <v>9786</v>
      </c>
      <c r="J203" s="420" t="s">
        <v>11638</v>
      </c>
      <c r="K203" s="421">
        <v>198</v>
      </c>
      <c r="L203" s="421">
        <v>416</v>
      </c>
      <c r="M203" s="422">
        <v>3400</v>
      </c>
      <c r="N203" s="419" t="s">
        <v>11082</v>
      </c>
      <c r="O203" s="422">
        <v>2011</v>
      </c>
      <c r="P203" s="423">
        <v>40984</v>
      </c>
      <c r="Q203" s="421" t="s">
        <v>11639</v>
      </c>
      <c r="R203" s="424">
        <v>41275</v>
      </c>
      <c r="S203" s="412"/>
      <c r="T203" s="425"/>
    </row>
    <row r="204" spans="1:20" ht="15.75" customHeight="1">
      <c r="A204" s="419" t="s">
        <v>73</v>
      </c>
      <c r="B204" s="419" t="s">
        <v>2660</v>
      </c>
      <c r="C204" s="419" t="s">
        <v>74</v>
      </c>
      <c r="D204" s="419" t="s">
        <v>11560</v>
      </c>
      <c r="E204" s="419" t="s">
        <v>222</v>
      </c>
      <c r="F204" s="441" t="s">
        <v>11634</v>
      </c>
      <c r="G204" s="419" t="s">
        <v>233</v>
      </c>
      <c r="H204" s="464" t="s">
        <v>11640</v>
      </c>
      <c r="I204" s="420" t="s">
        <v>9786</v>
      </c>
      <c r="J204" s="420" t="s">
        <v>11641</v>
      </c>
      <c r="K204" s="421">
        <v>200.5</v>
      </c>
      <c r="L204" s="421">
        <v>450</v>
      </c>
      <c r="M204" s="422">
        <v>3610</v>
      </c>
      <c r="N204" s="419" t="s">
        <v>11082</v>
      </c>
      <c r="O204" s="422">
        <v>2011</v>
      </c>
      <c r="P204" s="423">
        <v>40984</v>
      </c>
      <c r="Q204" s="421" t="s">
        <v>11642</v>
      </c>
      <c r="R204" s="424">
        <v>41275</v>
      </c>
      <c r="S204" s="412"/>
      <c r="T204" s="425"/>
    </row>
    <row r="205" spans="1:20" ht="15.75" customHeight="1">
      <c r="A205" s="419" t="s">
        <v>73</v>
      </c>
      <c r="B205" s="419" t="s">
        <v>2660</v>
      </c>
      <c r="C205" s="419" t="s">
        <v>74</v>
      </c>
      <c r="D205" s="419" t="s">
        <v>11560</v>
      </c>
      <c r="E205" s="419" t="s">
        <v>222</v>
      </c>
      <c r="F205" s="441" t="s">
        <v>11643</v>
      </c>
      <c r="G205" s="419" t="s">
        <v>226</v>
      </c>
      <c r="H205" s="464" t="s">
        <v>11644</v>
      </c>
      <c r="I205" s="420" t="s">
        <v>9786</v>
      </c>
      <c r="J205" s="420" t="s">
        <v>11645</v>
      </c>
      <c r="K205" s="421">
        <v>184.4</v>
      </c>
      <c r="L205" s="421">
        <v>342</v>
      </c>
      <c r="M205" s="422">
        <v>3080</v>
      </c>
      <c r="N205" s="419" t="s">
        <v>11082</v>
      </c>
      <c r="O205" s="422">
        <v>2012</v>
      </c>
      <c r="P205" s="426">
        <v>41206</v>
      </c>
      <c r="Q205" s="421" t="s">
        <v>11163</v>
      </c>
      <c r="R205" s="424">
        <v>41640</v>
      </c>
      <c r="S205" s="412"/>
      <c r="T205" s="425"/>
    </row>
    <row r="206" spans="1:20" ht="15.75" customHeight="1">
      <c r="A206" s="419" t="s">
        <v>73</v>
      </c>
      <c r="B206" s="419" t="s">
        <v>2660</v>
      </c>
      <c r="C206" s="419" t="s">
        <v>74</v>
      </c>
      <c r="D206" s="419" t="s">
        <v>11560</v>
      </c>
      <c r="E206" s="419" t="s">
        <v>222</v>
      </c>
      <c r="F206" s="441" t="s">
        <v>11643</v>
      </c>
      <c r="G206" s="419" t="s">
        <v>232</v>
      </c>
      <c r="H206" s="464" t="s">
        <v>11646</v>
      </c>
      <c r="I206" s="420" t="s">
        <v>9786</v>
      </c>
      <c r="J206" s="420" t="s">
        <v>11647</v>
      </c>
      <c r="K206" s="421">
        <v>277.3</v>
      </c>
      <c r="L206" s="421">
        <v>661</v>
      </c>
      <c r="M206" s="422">
        <v>5080</v>
      </c>
      <c r="N206" s="419" t="s">
        <v>11082</v>
      </c>
      <c r="O206" s="422">
        <v>2012</v>
      </c>
      <c r="P206" s="426">
        <v>41206</v>
      </c>
      <c r="Q206" s="421" t="s">
        <v>11193</v>
      </c>
      <c r="R206" s="424">
        <v>41640</v>
      </c>
      <c r="S206" s="412"/>
      <c r="T206" s="425"/>
    </row>
    <row r="207" spans="1:20" ht="15.75" customHeight="1">
      <c r="A207" s="419" t="s">
        <v>73</v>
      </c>
      <c r="B207" s="419" t="s">
        <v>2660</v>
      </c>
      <c r="C207" s="419" t="s">
        <v>74</v>
      </c>
      <c r="D207" s="419" t="s">
        <v>11154</v>
      </c>
      <c r="E207" s="419" t="s">
        <v>153</v>
      </c>
      <c r="F207" s="455" t="s">
        <v>11619</v>
      </c>
      <c r="G207" s="419" t="s">
        <v>157</v>
      </c>
      <c r="H207" s="464" t="s">
        <v>11648</v>
      </c>
      <c r="I207" s="420" t="s">
        <v>9786</v>
      </c>
      <c r="J207" s="420" t="s">
        <v>11649</v>
      </c>
      <c r="K207" s="421">
        <v>513.70000000000005</v>
      </c>
      <c r="L207" s="421">
        <v>603</v>
      </c>
      <c r="M207" s="422">
        <v>48300</v>
      </c>
      <c r="N207" s="419" t="s">
        <v>11622</v>
      </c>
      <c r="O207" s="422">
        <v>2023</v>
      </c>
      <c r="P207" s="426">
        <v>45079</v>
      </c>
      <c r="Q207" s="421" t="s">
        <v>11650</v>
      </c>
      <c r="R207" s="382">
        <v>45292</v>
      </c>
      <c r="S207" s="412"/>
      <c r="T207" s="425">
        <v>45176</v>
      </c>
    </row>
    <row r="208" spans="1:20" ht="15.75" customHeight="1">
      <c r="A208" s="419" t="s">
        <v>73</v>
      </c>
      <c r="B208" s="419" t="s">
        <v>2660</v>
      </c>
      <c r="C208" s="419" t="s">
        <v>74</v>
      </c>
      <c r="D208" s="419" t="s">
        <v>11560</v>
      </c>
      <c r="E208" s="419" t="s">
        <v>222</v>
      </c>
      <c r="F208" s="441" t="s">
        <v>11624</v>
      </c>
      <c r="G208" s="419" t="s">
        <v>230</v>
      </c>
      <c r="H208" s="464" t="s">
        <v>11651</v>
      </c>
      <c r="I208" s="420" t="s">
        <v>9786</v>
      </c>
      <c r="J208" s="420" t="s">
        <v>11652</v>
      </c>
      <c r="K208" s="421">
        <v>286.3</v>
      </c>
      <c r="L208" s="421">
        <v>526</v>
      </c>
      <c r="M208" s="422">
        <v>22900</v>
      </c>
      <c r="N208" s="419" t="s">
        <v>11597</v>
      </c>
      <c r="O208" s="422">
        <v>2020</v>
      </c>
      <c r="P208" s="423">
        <v>44014</v>
      </c>
      <c r="Q208" s="421" t="s">
        <v>11653</v>
      </c>
      <c r="R208" s="424">
        <v>44197</v>
      </c>
      <c r="S208" s="412"/>
      <c r="T208" s="428">
        <v>44909</v>
      </c>
    </row>
    <row r="209" spans="1:20" ht="15.75" customHeight="1">
      <c r="A209" s="419" t="s">
        <v>73</v>
      </c>
      <c r="B209" s="419" t="s">
        <v>2660</v>
      </c>
      <c r="C209" s="419" t="s">
        <v>74</v>
      </c>
      <c r="D209" s="419" t="s">
        <v>11154</v>
      </c>
      <c r="E209" s="419" t="s">
        <v>153</v>
      </c>
      <c r="F209" s="455" t="s">
        <v>11619</v>
      </c>
      <c r="G209" s="419" t="s">
        <v>158</v>
      </c>
      <c r="H209" s="464" t="s">
        <v>5415</v>
      </c>
      <c r="I209" s="420" t="s">
        <v>9786</v>
      </c>
      <c r="J209" s="420" t="s">
        <v>11654</v>
      </c>
      <c r="K209" s="421">
        <v>113.8</v>
      </c>
      <c r="L209" s="421">
        <v>236</v>
      </c>
      <c r="M209" s="422">
        <v>27800</v>
      </c>
      <c r="N209" s="419" t="s">
        <v>11622</v>
      </c>
      <c r="O209" s="422">
        <v>2023</v>
      </c>
      <c r="P209" s="426">
        <v>45079</v>
      </c>
      <c r="Q209" s="421" t="s">
        <v>11655</v>
      </c>
      <c r="R209" s="382">
        <v>45292</v>
      </c>
      <c r="S209" s="412"/>
      <c r="T209" s="425">
        <v>45173</v>
      </c>
    </row>
    <row r="210" spans="1:20" ht="15.75" customHeight="1">
      <c r="A210" s="419" t="s">
        <v>73</v>
      </c>
      <c r="B210" s="419" t="s">
        <v>2660</v>
      </c>
      <c r="C210" s="419" t="s">
        <v>74</v>
      </c>
      <c r="D210" s="419" t="s">
        <v>11154</v>
      </c>
      <c r="E210" s="419" t="s">
        <v>153</v>
      </c>
      <c r="F210" s="455" t="s">
        <v>11619</v>
      </c>
      <c r="G210" s="419" t="s">
        <v>160</v>
      </c>
      <c r="H210" s="464" t="s">
        <v>5418</v>
      </c>
      <c r="I210" s="420" t="s">
        <v>9786</v>
      </c>
      <c r="J210" s="420" t="s">
        <v>11656</v>
      </c>
      <c r="K210" s="421">
        <v>186.2</v>
      </c>
      <c r="L210" s="421">
        <v>470</v>
      </c>
      <c r="M210" s="422">
        <v>31800</v>
      </c>
      <c r="N210" s="419" t="s">
        <v>11622</v>
      </c>
      <c r="O210" s="422">
        <v>2023</v>
      </c>
      <c r="P210" s="426">
        <v>45079</v>
      </c>
      <c r="Q210" s="421" t="s">
        <v>11657</v>
      </c>
      <c r="R210" s="382">
        <v>45292</v>
      </c>
      <c r="S210" s="412"/>
      <c r="T210" s="425">
        <v>45155</v>
      </c>
    </row>
    <row r="211" spans="1:20" ht="15.75" customHeight="1">
      <c r="A211" s="419" t="s">
        <v>73</v>
      </c>
      <c r="B211" s="419" t="s">
        <v>2660</v>
      </c>
      <c r="C211" s="419" t="s">
        <v>74</v>
      </c>
      <c r="D211" s="419" t="s">
        <v>11560</v>
      </c>
      <c r="E211" s="419" t="s">
        <v>142</v>
      </c>
      <c r="F211" s="441" t="s">
        <v>11658</v>
      </c>
      <c r="G211" s="419" t="s">
        <v>149</v>
      </c>
      <c r="H211" s="464" t="s">
        <v>11659</v>
      </c>
      <c r="I211" s="420" t="s">
        <v>9786</v>
      </c>
      <c r="J211" s="420" t="s">
        <v>11660</v>
      </c>
      <c r="K211" s="421">
        <v>235</v>
      </c>
      <c r="L211" s="421">
        <v>7183</v>
      </c>
      <c r="M211" s="422">
        <v>21110</v>
      </c>
      <c r="N211" s="419" t="s">
        <v>11139</v>
      </c>
      <c r="O211" s="422">
        <v>2019</v>
      </c>
      <c r="P211" s="423">
        <v>44008</v>
      </c>
      <c r="Q211" s="421" t="s">
        <v>11661</v>
      </c>
      <c r="R211" s="424">
        <v>44197</v>
      </c>
      <c r="S211" s="412"/>
      <c r="T211" s="428">
        <v>44039</v>
      </c>
    </row>
    <row r="212" spans="1:20" ht="15.75" customHeight="1">
      <c r="A212" s="419" t="s">
        <v>73</v>
      </c>
      <c r="B212" s="419" t="s">
        <v>2660</v>
      </c>
      <c r="C212" s="419" t="s">
        <v>74</v>
      </c>
      <c r="D212" s="419" t="s">
        <v>11560</v>
      </c>
      <c r="E212" s="419" t="s">
        <v>142</v>
      </c>
      <c r="F212" s="441" t="s">
        <v>11658</v>
      </c>
      <c r="G212" s="419" t="s">
        <v>145</v>
      </c>
      <c r="H212" s="464" t="s">
        <v>11662</v>
      </c>
      <c r="I212" s="420" t="s">
        <v>9786</v>
      </c>
      <c r="J212" s="420" t="s">
        <v>11663</v>
      </c>
      <c r="K212" s="413">
        <v>130.69999999999999</v>
      </c>
      <c r="L212" s="414">
        <v>666</v>
      </c>
      <c r="M212" s="415">
        <v>16294</v>
      </c>
      <c r="N212" s="415" t="s">
        <v>11139</v>
      </c>
      <c r="O212" s="415">
        <v>2019</v>
      </c>
      <c r="P212" s="423">
        <v>44008</v>
      </c>
      <c r="Q212" s="414" t="s">
        <v>11664</v>
      </c>
      <c r="R212" s="417">
        <v>44197</v>
      </c>
      <c r="S212" s="412"/>
      <c r="T212" s="428">
        <v>44047</v>
      </c>
    </row>
    <row r="213" spans="1:20" ht="15.75" customHeight="1">
      <c r="A213" s="419" t="s">
        <v>73</v>
      </c>
      <c r="B213" s="419" t="s">
        <v>2660</v>
      </c>
      <c r="C213" s="419" t="s">
        <v>74</v>
      </c>
      <c r="D213" s="419" t="s">
        <v>11560</v>
      </c>
      <c r="E213" s="419" t="s">
        <v>243</v>
      </c>
      <c r="F213" s="441" t="s">
        <v>11665</v>
      </c>
      <c r="G213" s="419" t="s">
        <v>249</v>
      </c>
      <c r="H213" s="464" t="s">
        <v>11666</v>
      </c>
      <c r="I213" s="420" t="s">
        <v>9786</v>
      </c>
      <c r="J213" s="420" t="s">
        <v>11667</v>
      </c>
      <c r="K213" s="421">
        <v>52.1</v>
      </c>
      <c r="L213" s="421">
        <v>221</v>
      </c>
      <c r="M213" s="422">
        <v>2150</v>
      </c>
      <c r="N213" s="419" t="s">
        <v>11082</v>
      </c>
      <c r="O213" s="422">
        <v>2011</v>
      </c>
      <c r="P213" s="426">
        <v>40842</v>
      </c>
      <c r="Q213" s="421" t="s">
        <v>11668</v>
      </c>
      <c r="R213" s="424">
        <v>41275</v>
      </c>
      <c r="S213" s="412"/>
      <c r="T213" s="425"/>
    </row>
    <row r="214" spans="1:20" ht="15.75" customHeight="1">
      <c r="A214" s="419" t="s">
        <v>73</v>
      </c>
      <c r="B214" s="419" t="s">
        <v>2660</v>
      </c>
      <c r="C214" s="419" t="s">
        <v>74</v>
      </c>
      <c r="D214" s="419" t="s">
        <v>11560</v>
      </c>
      <c r="E214" s="419" t="s">
        <v>243</v>
      </c>
      <c r="F214" s="441" t="s">
        <v>11665</v>
      </c>
      <c r="G214" s="419" t="s">
        <v>255</v>
      </c>
      <c r="H214" s="464" t="s">
        <v>11669</v>
      </c>
      <c r="I214" s="420" t="s">
        <v>9786</v>
      </c>
      <c r="J214" s="420" t="s">
        <v>11670</v>
      </c>
      <c r="K214" s="421">
        <v>134.69999999999999</v>
      </c>
      <c r="L214" s="421">
        <v>890</v>
      </c>
      <c r="M214" s="422">
        <v>6410</v>
      </c>
      <c r="N214" s="419" t="s">
        <v>11082</v>
      </c>
      <c r="O214" s="422">
        <v>2011</v>
      </c>
      <c r="P214" s="426">
        <v>40842</v>
      </c>
      <c r="Q214" s="421" t="s">
        <v>11668</v>
      </c>
      <c r="R214" s="424">
        <v>41275</v>
      </c>
      <c r="S214" s="412"/>
      <c r="T214" s="425"/>
    </row>
    <row r="215" spans="1:20" ht="15.75" customHeight="1">
      <c r="A215" s="419" t="s">
        <v>73</v>
      </c>
      <c r="B215" s="419" t="s">
        <v>2660</v>
      </c>
      <c r="C215" s="419" t="s">
        <v>74</v>
      </c>
      <c r="D215" s="419" t="s">
        <v>11560</v>
      </c>
      <c r="E215" s="419" t="s">
        <v>243</v>
      </c>
      <c r="F215" s="441" t="s">
        <v>11665</v>
      </c>
      <c r="G215" s="419" t="s">
        <v>259</v>
      </c>
      <c r="H215" s="464" t="s">
        <v>11671</v>
      </c>
      <c r="I215" s="420" t="s">
        <v>9786</v>
      </c>
      <c r="J215" s="420" t="s">
        <v>11672</v>
      </c>
      <c r="K215" s="421">
        <v>5.0999999999999996</v>
      </c>
      <c r="L215" s="421">
        <v>17</v>
      </c>
      <c r="M215" s="422">
        <v>860</v>
      </c>
      <c r="N215" s="419" t="s">
        <v>11082</v>
      </c>
      <c r="O215" s="422">
        <v>2011</v>
      </c>
      <c r="P215" s="426">
        <v>40842</v>
      </c>
      <c r="Q215" s="421" t="s">
        <v>11668</v>
      </c>
      <c r="R215" s="424">
        <v>41275</v>
      </c>
      <c r="S215" s="412"/>
      <c r="T215" s="425"/>
    </row>
    <row r="216" spans="1:20" ht="15.75" customHeight="1">
      <c r="A216" s="419" t="s">
        <v>73</v>
      </c>
      <c r="B216" s="419" t="s">
        <v>2660</v>
      </c>
      <c r="C216" s="419" t="s">
        <v>74</v>
      </c>
      <c r="D216" s="419" t="s">
        <v>11560</v>
      </c>
      <c r="E216" s="419" t="s">
        <v>222</v>
      </c>
      <c r="F216" s="441" t="s">
        <v>11673</v>
      </c>
      <c r="G216" s="419" t="s">
        <v>223</v>
      </c>
      <c r="H216" s="464" t="s">
        <v>11674</v>
      </c>
      <c r="I216" s="420" t="s">
        <v>9786</v>
      </c>
      <c r="J216" s="420" t="s">
        <v>11675</v>
      </c>
      <c r="K216" s="421">
        <v>277.60000000000002</v>
      </c>
      <c r="L216" s="421">
        <v>928</v>
      </c>
      <c r="M216" s="422">
        <v>7190</v>
      </c>
      <c r="N216" s="419" t="s">
        <v>11082</v>
      </c>
      <c r="O216" s="422">
        <v>2011</v>
      </c>
      <c r="P216" s="426">
        <v>40903</v>
      </c>
      <c r="Q216" s="421" t="s">
        <v>11676</v>
      </c>
      <c r="R216" s="424">
        <v>41275</v>
      </c>
      <c r="S216" s="412"/>
      <c r="T216" s="425"/>
    </row>
    <row r="217" spans="1:20" ht="15.75" customHeight="1">
      <c r="A217" s="419" t="s">
        <v>73</v>
      </c>
      <c r="B217" s="419" t="s">
        <v>2660</v>
      </c>
      <c r="C217" s="419" t="s">
        <v>74</v>
      </c>
      <c r="D217" s="419" t="s">
        <v>11560</v>
      </c>
      <c r="E217" s="419" t="s">
        <v>222</v>
      </c>
      <c r="F217" s="441" t="s">
        <v>11673</v>
      </c>
      <c r="G217" s="419" t="s">
        <v>237</v>
      </c>
      <c r="H217" s="464" t="s">
        <v>11677</v>
      </c>
      <c r="I217" s="420" t="s">
        <v>9786</v>
      </c>
      <c r="J217" s="420" t="s">
        <v>11678</v>
      </c>
      <c r="K217" s="421">
        <v>63</v>
      </c>
      <c r="L217" s="421">
        <v>378</v>
      </c>
      <c r="M217" s="422">
        <v>2500</v>
      </c>
      <c r="N217" s="419" t="s">
        <v>11082</v>
      </c>
      <c r="O217" s="422">
        <v>2011</v>
      </c>
      <c r="P217" s="426">
        <v>40903</v>
      </c>
      <c r="Q217" s="421" t="s">
        <v>11679</v>
      </c>
      <c r="R217" s="424">
        <v>41275</v>
      </c>
      <c r="S217" s="412"/>
      <c r="T217" s="425"/>
    </row>
    <row r="218" spans="1:20" ht="15.75" customHeight="1">
      <c r="A218" s="419" t="s">
        <v>73</v>
      </c>
      <c r="B218" s="419" t="s">
        <v>2660</v>
      </c>
      <c r="C218" s="419" t="s">
        <v>74</v>
      </c>
      <c r="D218" s="419" t="s">
        <v>11560</v>
      </c>
      <c r="E218" s="419" t="s">
        <v>222</v>
      </c>
      <c r="F218" s="441" t="s">
        <v>11673</v>
      </c>
      <c r="G218" s="419" t="s">
        <v>239</v>
      </c>
      <c r="H218" s="464" t="s">
        <v>11680</v>
      </c>
      <c r="I218" s="420" t="s">
        <v>9786</v>
      </c>
      <c r="J218" s="420" t="s">
        <v>11681</v>
      </c>
      <c r="K218" s="421">
        <v>143.80000000000001</v>
      </c>
      <c r="L218" s="421">
        <v>340</v>
      </c>
      <c r="M218" s="422">
        <v>2910</v>
      </c>
      <c r="N218" s="419" t="s">
        <v>11082</v>
      </c>
      <c r="O218" s="422">
        <v>2011</v>
      </c>
      <c r="P218" s="426">
        <v>40903</v>
      </c>
      <c r="Q218" s="421" t="s">
        <v>11682</v>
      </c>
      <c r="R218" s="424">
        <v>41275</v>
      </c>
      <c r="S218" s="412"/>
      <c r="T218" s="425"/>
    </row>
    <row r="219" spans="1:20" ht="15.75" customHeight="1">
      <c r="A219" s="419" t="s">
        <v>73</v>
      </c>
      <c r="B219" s="419" t="s">
        <v>2660</v>
      </c>
      <c r="C219" s="419" t="s">
        <v>74</v>
      </c>
      <c r="D219" s="419" t="s">
        <v>11560</v>
      </c>
      <c r="E219" s="419" t="s">
        <v>222</v>
      </c>
      <c r="F219" s="441" t="s">
        <v>11683</v>
      </c>
      <c r="G219" s="419" t="s">
        <v>234</v>
      </c>
      <c r="H219" s="464" t="s">
        <v>11684</v>
      </c>
      <c r="I219" s="420" t="s">
        <v>9786</v>
      </c>
      <c r="J219" s="420" t="s">
        <v>11685</v>
      </c>
      <c r="K219" s="421">
        <v>177.7</v>
      </c>
      <c r="L219" s="421">
        <v>645</v>
      </c>
      <c r="M219" s="422">
        <v>5030</v>
      </c>
      <c r="N219" s="419" t="s">
        <v>11082</v>
      </c>
      <c r="O219" s="422">
        <v>2011</v>
      </c>
      <c r="P219" s="423">
        <v>40961</v>
      </c>
      <c r="Q219" s="421" t="s">
        <v>11686</v>
      </c>
      <c r="R219" s="424">
        <v>41275</v>
      </c>
      <c r="S219" s="412"/>
      <c r="T219" s="425"/>
    </row>
    <row r="220" spans="1:20" ht="15.75" customHeight="1">
      <c r="A220" s="419" t="s">
        <v>73</v>
      </c>
      <c r="B220" s="419" t="s">
        <v>2660</v>
      </c>
      <c r="C220" s="419" t="s">
        <v>74</v>
      </c>
      <c r="D220" s="419" t="s">
        <v>11560</v>
      </c>
      <c r="E220" s="419" t="s">
        <v>222</v>
      </c>
      <c r="F220" s="441" t="s">
        <v>11683</v>
      </c>
      <c r="G220" s="419" t="s">
        <v>241</v>
      </c>
      <c r="H220" s="464" t="s">
        <v>11687</v>
      </c>
      <c r="I220" s="420" t="s">
        <v>9786</v>
      </c>
      <c r="J220" s="420" t="s">
        <v>11688</v>
      </c>
      <c r="K220" s="421">
        <v>102.1</v>
      </c>
      <c r="L220" s="421">
        <v>430</v>
      </c>
      <c r="M220" s="422">
        <v>4180</v>
      </c>
      <c r="N220" s="419" t="s">
        <v>11082</v>
      </c>
      <c r="O220" s="422">
        <v>2012</v>
      </c>
      <c r="P220" s="423">
        <v>41137</v>
      </c>
      <c r="Q220" s="421" t="s">
        <v>11689</v>
      </c>
      <c r="R220" s="424">
        <v>41640</v>
      </c>
      <c r="S220" s="412"/>
      <c r="T220" s="425"/>
    </row>
    <row r="221" spans="1:20" ht="15.75" customHeight="1">
      <c r="A221" s="419" t="s">
        <v>73</v>
      </c>
      <c r="B221" s="419" t="s">
        <v>2660</v>
      </c>
      <c r="C221" s="419" t="s">
        <v>74</v>
      </c>
      <c r="D221" s="419" t="s">
        <v>11560</v>
      </c>
      <c r="E221" s="419" t="s">
        <v>243</v>
      </c>
      <c r="F221" s="441" t="s">
        <v>11690</v>
      </c>
      <c r="G221" s="419" t="s">
        <v>252</v>
      </c>
      <c r="H221" s="464" t="s">
        <v>11691</v>
      </c>
      <c r="I221" s="420" t="s">
        <v>9786</v>
      </c>
      <c r="J221" s="420" t="s">
        <v>11692</v>
      </c>
      <c r="K221" s="421">
        <v>112.9</v>
      </c>
      <c r="L221" s="421">
        <v>395</v>
      </c>
      <c r="M221" s="422">
        <v>4980</v>
      </c>
      <c r="N221" s="419" t="s">
        <v>11564</v>
      </c>
      <c r="O221" s="422">
        <v>2012</v>
      </c>
      <c r="P221" s="423">
        <v>41191</v>
      </c>
      <c r="Q221" s="421" t="s">
        <v>11693</v>
      </c>
      <c r="R221" s="424">
        <v>41640</v>
      </c>
      <c r="S221" s="412"/>
      <c r="T221" s="425"/>
    </row>
    <row r="222" spans="1:20" ht="15.75" customHeight="1">
      <c r="A222" s="419" t="s">
        <v>73</v>
      </c>
      <c r="B222" s="419" t="s">
        <v>2660</v>
      </c>
      <c r="C222" s="419" t="s">
        <v>74</v>
      </c>
      <c r="D222" s="419" t="s">
        <v>11560</v>
      </c>
      <c r="E222" s="419" t="s">
        <v>243</v>
      </c>
      <c r="F222" s="441" t="s">
        <v>11690</v>
      </c>
      <c r="G222" s="419" t="s">
        <v>253</v>
      </c>
      <c r="H222" s="464" t="s">
        <v>11694</v>
      </c>
      <c r="I222" s="420" t="s">
        <v>9786</v>
      </c>
      <c r="J222" s="420" t="s">
        <v>11695</v>
      </c>
      <c r="K222" s="421">
        <v>43.6</v>
      </c>
      <c r="L222" s="421">
        <v>168</v>
      </c>
      <c r="M222" s="422">
        <v>2480</v>
      </c>
      <c r="N222" s="419" t="s">
        <v>11564</v>
      </c>
      <c r="O222" s="422">
        <v>2012</v>
      </c>
      <c r="P222" s="423">
        <v>41191</v>
      </c>
      <c r="Q222" s="421" t="s">
        <v>11693</v>
      </c>
      <c r="R222" s="424">
        <v>41640</v>
      </c>
      <c r="S222" s="412"/>
      <c r="T222" s="425"/>
    </row>
    <row r="223" spans="1:20" ht="15.75" customHeight="1">
      <c r="A223" s="419" t="s">
        <v>73</v>
      </c>
      <c r="B223" s="419" t="s">
        <v>2660</v>
      </c>
      <c r="C223" s="419" t="s">
        <v>74</v>
      </c>
      <c r="D223" s="419" t="s">
        <v>11560</v>
      </c>
      <c r="E223" s="419" t="s">
        <v>243</v>
      </c>
      <c r="F223" s="441" t="s">
        <v>11690</v>
      </c>
      <c r="G223" s="419" t="s">
        <v>254</v>
      </c>
      <c r="H223" s="464" t="s">
        <v>11696</v>
      </c>
      <c r="I223" s="420" t="s">
        <v>9786</v>
      </c>
      <c r="J223" s="420" t="s">
        <v>11697</v>
      </c>
      <c r="K223" s="421">
        <v>80.599999999999994</v>
      </c>
      <c r="L223" s="421">
        <v>219</v>
      </c>
      <c r="M223" s="422">
        <v>2860</v>
      </c>
      <c r="N223" s="419" t="s">
        <v>11564</v>
      </c>
      <c r="O223" s="422">
        <v>2012</v>
      </c>
      <c r="P223" s="423">
        <v>41215</v>
      </c>
      <c r="Q223" s="421" t="s">
        <v>11208</v>
      </c>
      <c r="R223" s="424">
        <v>41640</v>
      </c>
      <c r="S223" s="412"/>
      <c r="T223" s="425"/>
    </row>
    <row r="224" spans="1:20" ht="15.75" customHeight="1">
      <c r="A224" s="419" t="s">
        <v>73</v>
      </c>
      <c r="B224" s="419" t="s">
        <v>2660</v>
      </c>
      <c r="C224" s="419" t="s">
        <v>74</v>
      </c>
      <c r="D224" s="419" t="s">
        <v>11560</v>
      </c>
      <c r="E224" s="419" t="s">
        <v>243</v>
      </c>
      <c r="F224" s="441" t="s">
        <v>11690</v>
      </c>
      <c r="G224" s="419" t="s">
        <v>258</v>
      </c>
      <c r="H224" s="464" t="s">
        <v>11698</v>
      </c>
      <c r="I224" s="420" t="s">
        <v>9786</v>
      </c>
      <c r="J224" s="420" t="s">
        <v>11699</v>
      </c>
      <c r="K224" s="421">
        <v>64</v>
      </c>
      <c r="L224" s="421">
        <v>194</v>
      </c>
      <c r="M224" s="422">
        <v>2760</v>
      </c>
      <c r="N224" s="419" t="s">
        <v>11564</v>
      </c>
      <c r="O224" s="422">
        <v>2012</v>
      </c>
      <c r="P224" s="423">
        <v>41191</v>
      </c>
      <c r="Q224" s="421" t="s">
        <v>11693</v>
      </c>
      <c r="R224" s="424">
        <v>41640</v>
      </c>
      <c r="S224" s="412"/>
      <c r="T224" s="425"/>
    </row>
    <row r="225" spans="1:20" ht="15.75" customHeight="1">
      <c r="A225" s="419" t="s">
        <v>73</v>
      </c>
      <c r="B225" s="419" t="s">
        <v>2660</v>
      </c>
      <c r="C225" s="419" t="s">
        <v>74</v>
      </c>
      <c r="D225" s="419" t="s">
        <v>11560</v>
      </c>
      <c r="E225" s="419" t="s">
        <v>243</v>
      </c>
      <c r="F225" s="441" t="s">
        <v>11690</v>
      </c>
      <c r="G225" s="419" t="s">
        <v>244</v>
      </c>
      <c r="H225" s="464" t="s">
        <v>11700</v>
      </c>
      <c r="I225" s="420" t="s">
        <v>9786</v>
      </c>
      <c r="J225" s="420" t="s">
        <v>11701</v>
      </c>
      <c r="K225" s="421">
        <v>237.4</v>
      </c>
      <c r="L225" s="421">
        <v>793</v>
      </c>
      <c r="M225" s="422">
        <v>6670</v>
      </c>
      <c r="N225" s="419" t="s">
        <v>11564</v>
      </c>
      <c r="O225" s="422">
        <v>2012</v>
      </c>
      <c r="P225" s="423">
        <v>41191</v>
      </c>
      <c r="Q225" s="421" t="s">
        <v>11693</v>
      </c>
      <c r="R225" s="424">
        <v>41640</v>
      </c>
      <c r="S225" s="412"/>
      <c r="T225" s="425"/>
    </row>
    <row r="226" spans="1:20" ht="15.75" customHeight="1">
      <c r="A226" s="419" t="s">
        <v>73</v>
      </c>
      <c r="B226" s="419" t="s">
        <v>2660</v>
      </c>
      <c r="C226" s="419" t="s">
        <v>74</v>
      </c>
      <c r="D226" s="419" t="s">
        <v>11560</v>
      </c>
      <c r="E226" s="419" t="s">
        <v>222</v>
      </c>
      <c r="F226" s="441" t="s">
        <v>11702</v>
      </c>
      <c r="G226" s="419" t="s">
        <v>235</v>
      </c>
      <c r="H226" s="464" t="s">
        <v>11703</v>
      </c>
      <c r="I226" s="420" t="s">
        <v>9786</v>
      </c>
      <c r="J226" s="420" t="s">
        <v>11704</v>
      </c>
      <c r="K226" s="421">
        <v>142.4</v>
      </c>
      <c r="L226" s="421">
        <v>454</v>
      </c>
      <c r="M226" s="422">
        <v>3510</v>
      </c>
      <c r="N226" s="419" t="s">
        <v>11082</v>
      </c>
      <c r="O226" s="422">
        <v>2012</v>
      </c>
      <c r="P226" s="426">
        <v>41200</v>
      </c>
      <c r="Q226" s="421" t="s">
        <v>11705</v>
      </c>
      <c r="R226" s="424">
        <v>41640</v>
      </c>
      <c r="S226" s="412"/>
      <c r="T226" s="425"/>
    </row>
    <row r="227" spans="1:20" ht="15.75" customHeight="1">
      <c r="A227" s="419" t="s">
        <v>73</v>
      </c>
      <c r="B227" s="419" t="s">
        <v>2660</v>
      </c>
      <c r="C227" s="419" t="s">
        <v>74</v>
      </c>
      <c r="D227" s="419" t="s">
        <v>11560</v>
      </c>
      <c r="E227" s="419" t="s">
        <v>222</v>
      </c>
      <c r="F227" s="442" t="s">
        <v>11702</v>
      </c>
      <c r="G227" s="419" t="s">
        <v>242</v>
      </c>
      <c r="H227" s="464" t="s">
        <v>11706</v>
      </c>
      <c r="I227" s="420" t="s">
        <v>9786</v>
      </c>
      <c r="J227" s="420" t="s">
        <v>11707</v>
      </c>
      <c r="K227" s="421">
        <v>73.2</v>
      </c>
      <c r="L227" s="421">
        <v>283</v>
      </c>
      <c r="M227" s="422">
        <v>2630</v>
      </c>
      <c r="N227" s="419" t="s">
        <v>11082</v>
      </c>
      <c r="O227" s="422">
        <v>2011</v>
      </c>
      <c r="P227" s="423">
        <v>40814</v>
      </c>
      <c r="Q227" s="421" t="s">
        <v>11708</v>
      </c>
      <c r="R227" s="424">
        <v>41275</v>
      </c>
      <c r="S227" s="413"/>
      <c r="T227" s="425"/>
    </row>
    <row r="228" spans="1:20" ht="15.75" customHeight="1">
      <c r="A228" s="419" t="s">
        <v>73</v>
      </c>
      <c r="B228" s="419" t="s">
        <v>2660</v>
      </c>
      <c r="C228" s="419" t="s">
        <v>74</v>
      </c>
      <c r="D228" s="419" t="s">
        <v>11560</v>
      </c>
      <c r="E228" s="419" t="s">
        <v>222</v>
      </c>
      <c r="F228" s="442" t="s">
        <v>11709</v>
      </c>
      <c r="G228" s="419" t="s">
        <v>236</v>
      </c>
      <c r="H228" s="464" t="s">
        <v>11710</v>
      </c>
      <c r="I228" s="420" t="s">
        <v>9786</v>
      </c>
      <c r="J228" s="420" t="s">
        <v>11711</v>
      </c>
      <c r="K228" s="421">
        <v>390.2</v>
      </c>
      <c r="L228" s="421">
        <v>795</v>
      </c>
      <c r="M228" s="422">
        <v>5810</v>
      </c>
      <c r="N228" s="419" t="s">
        <v>11082</v>
      </c>
      <c r="O228" s="422">
        <v>2011</v>
      </c>
      <c r="P228" s="423">
        <v>40961</v>
      </c>
      <c r="Q228" s="421" t="s">
        <v>11686</v>
      </c>
      <c r="R228" s="424">
        <v>41275</v>
      </c>
      <c r="S228" s="413"/>
      <c r="T228" s="425"/>
    </row>
    <row r="229" spans="1:20" ht="15.75" customHeight="1">
      <c r="A229" s="419" t="s">
        <v>73</v>
      </c>
      <c r="B229" s="419" t="s">
        <v>2660</v>
      </c>
      <c r="C229" s="419" t="s">
        <v>74</v>
      </c>
      <c r="D229" s="419" t="s">
        <v>11560</v>
      </c>
      <c r="E229" s="419" t="s">
        <v>142</v>
      </c>
      <c r="F229" s="441" t="s">
        <v>11658</v>
      </c>
      <c r="G229" s="419" t="s">
        <v>146</v>
      </c>
      <c r="H229" s="464" t="s">
        <v>11712</v>
      </c>
      <c r="I229" s="420" t="s">
        <v>9786</v>
      </c>
      <c r="J229" s="420" t="s">
        <v>11339</v>
      </c>
      <c r="K229" s="421">
        <v>84.5</v>
      </c>
      <c r="L229" s="421">
        <v>393</v>
      </c>
      <c r="M229" s="422">
        <v>14161</v>
      </c>
      <c r="N229" s="419" t="s">
        <v>11139</v>
      </c>
      <c r="O229" s="422">
        <v>2019</v>
      </c>
      <c r="P229" s="423">
        <v>44008</v>
      </c>
      <c r="Q229" s="421" t="s">
        <v>11713</v>
      </c>
      <c r="R229" s="424">
        <v>44197</v>
      </c>
      <c r="S229" s="412"/>
      <c r="T229" s="428">
        <v>44040</v>
      </c>
    </row>
    <row r="230" spans="1:20" ht="15.75" customHeight="1">
      <c r="A230" s="419" t="s">
        <v>73</v>
      </c>
      <c r="B230" s="419" t="s">
        <v>2660</v>
      </c>
      <c r="C230" s="419" t="s">
        <v>74</v>
      </c>
      <c r="D230" s="419" t="s">
        <v>11560</v>
      </c>
      <c r="E230" s="419" t="s">
        <v>142</v>
      </c>
      <c r="F230" s="441" t="s">
        <v>11658</v>
      </c>
      <c r="G230" s="419" t="s">
        <v>147</v>
      </c>
      <c r="H230" s="464" t="s">
        <v>11714</v>
      </c>
      <c r="I230" s="420" t="s">
        <v>9786</v>
      </c>
      <c r="J230" s="420" t="s">
        <v>11715</v>
      </c>
      <c r="K230" s="421">
        <v>125.7</v>
      </c>
      <c r="L230" s="421">
        <v>240</v>
      </c>
      <c r="M230" s="422">
        <v>16064</v>
      </c>
      <c r="N230" s="419" t="s">
        <v>11139</v>
      </c>
      <c r="O230" s="422">
        <v>2019</v>
      </c>
      <c r="P230" s="423">
        <v>44008</v>
      </c>
      <c r="Q230" s="421" t="s">
        <v>11716</v>
      </c>
      <c r="R230" s="424">
        <v>44197</v>
      </c>
      <c r="S230" s="412"/>
      <c r="T230" s="428">
        <v>44039</v>
      </c>
    </row>
    <row r="231" spans="1:20" ht="15.75" customHeight="1">
      <c r="A231" s="419" t="s">
        <v>73</v>
      </c>
      <c r="B231" s="419" t="s">
        <v>2660</v>
      </c>
      <c r="C231" s="419" t="s">
        <v>74</v>
      </c>
      <c r="D231" s="419" t="s">
        <v>11560</v>
      </c>
      <c r="E231" s="419" t="s">
        <v>243</v>
      </c>
      <c r="F231" s="442" t="s">
        <v>11717</v>
      </c>
      <c r="G231" s="419" t="s">
        <v>246</v>
      </c>
      <c r="H231" s="464" t="s">
        <v>11718</v>
      </c>
      <c r="I231" s="420" t="s">
        <v>9786</v>
      </c>
      <c r="J231" s="420" t="s">
        <v>11719</v>
      </c>
      <c r="K231" s="421">
        <v>115.4</v>
      </c>
      <c r="L231" s="421">
        <v>641</v>
      </c>
      <c r="M231" s="422">
        <v>4500</v>
      </c>
      <c r="N231" s="419" t="s">
        <v>11082</v>
      </c>
      <c r="O231" s="422">
        <v>2012</v>
      </c>
      <c r="P231" s="426">
        <v>41229</v>
      </c>
      <c r="Q231" s="421" t="s">
        <v>11720</v>
      </c>
      <c r="R231" s="424">
        <v>41640</v>
      </c>
      <c r="S231" s="413"/>
      <c r="T231" s="425"/>
    </row>
    <row r="232" spans="1:20" ht="15.75" customHeight="1">
      <c r="A232" s="419" t="s">
        <v>73</v>
      </c>
      <c r="B232" s="419" t="s">
        <v>2660</v>
      </c>
      <c r="C232" s="419" t="s">
        <v>74</v>
      </c>
      <c r="D232" s="419" t="s">
        <v>11560</v>
      </c>
      <c r="E232" s="419" t="s">
        <v>243</v>
      </c>
      <c r="F232" s="442" t="s">
        <v>11717</v>
      </c>
      <c r="G232" s="419" t="s">
        <v>251</v>
      </c>
      <c r="H232" s="464" t="s">
        <v>11721</v>
      </c>
      <c r="I232" s="420" t="s">
        <v>9786</v>
      </c>
      <c r="J232" s="420" t="s">
        <v>11722</v>
      </c>
      <c r="K232" s="421">
        <v>91.6</v>
      </c>
      <c r="L232" s="421">
        <v>88</v>
      </c>
      <c r="M232" s="422">
        <v>1330</v>
      </c>
      <c r="N232" s="419" t="s">
        <v>11082</v>
      </c>
      <c r="O232" s="422">
        <v>2012</v>
      </c>
      <c r="P232" s="423">
        <v>41164</v>
      </c>
      <c r="Q232" s="421" t="s">
        <v>11202</v>
      </c>
      <c r="R232" s="424">
        <v>41640</v>
      </c>
      <c r="S232" s="413"/>
      <c r="T232" s="425"/>
    </row>
    <row r="233" spans="1:20" ht="15.75" customHeight="1">
      <c r="A233" s="419" t="s">
        <v>73</v>
      </c>
      <c r="B233" s="419" t="s">
        <v>2660</v>
      </c>
      <c r="C233" s="419" t="s">
        <v>74</v>
      </c>
      <c r="D233" s="419" t="s">
        <v>11560</v>
      </c>
      <c r="E233" s="419" t="s">
        <v>243</v>
      </c>
      <c r="F233" s="442" t="s">
        <v>11717</v>
      </c>
      <c r="G233" s="419" t="s">
        <v>256</v>
      </c>
      <c r="H233" s="464" t="s">
        <v>11723</v>
      </c>
      <c r="I233" s="420" t="s">
        <v>9786</v>
      </c>
      <c r="J233" s="420" t="s">
        <v>11724</v>
      </c>
      <c r="K233" s="421">
        <v>73.400000000000006</v>
      </c>
      <c r="L233" s="421">
        <v>230</v>
      </c>
      <c r="M233" s="422">
        <v>2270</v>
      </c>
      <c r="N233" s="419" t="s">
        <v>11082</v>
      </c>
      <c r="O233" s="422">
        <v>2012</v>
      </c>
      <c r="P233" s="426">
        <v>41201</v>
      </c>
      <c r="Q233" s="421" t="s">
        <v>11180</v>
      </c>
      <c r="R233" s="424">
        <v>41640</v>
      </c>
      <c r="S233" s="413"/>
      <c r="T233" s="425"/>
    </row>
    <row r="234" spans="1:20" ht="15.75" customHeight="1">
      <c r="A234" s="419" t="s">
        <v>73</v>
      </c>
      <c r="B234" s="419" t="s">
        <v>2660</v>
      </c>
      <c r="C234" s="419" t="s">
        <v>74</v>
      </c>
      <c r="D234" s="419" t="s">
        <v>11560</v>
      </c>
      <c r="E234" s="419" t="s">
        <v>243</v>
      </c>
      <c r="F234" s="442" t="s">
        <v>11717</v>
      </c>
      <c r="G234" s="419" t="s">
        <v>257</v>
      </c>
      <c r="H234" s="464" t="s">
        <v>11725</v>
      </c>
      <c r="I234" s="420" t="s">
        <v>9786</v>
      </c>
      <c r="J234" s="420" t="s">
        <v>11726</v>
      </c>
      <c r="K234" s="421">
        <v>85.9</v>
      </c>
      <c r="L234" s="421">
        <v>387</v>
      </c>
      <c r="M234" s="422">
        <v>3510</v>
      </c>
      <c r="N234" s="419" t="s">
        <v>11082</v>
      </c>
      <c r="O234" s="422">
        <v>2012</v>
      </c>
      <c r="P234" s="426">
        <v>41201</v>
      </c>
      <c r="Q234" s="421" t="s">
        <v>11180</v>
      </c>
      <c r="R234" s="424">
        <v>41640</v>
      </c>
      <c r="S234" s="413"/>
      <c r="T234" s="425"/>
    </row>
    <row r="235" spans="1:20" ht="15.75" customHeight="1">
      <c r="A235" s="419" t="s">
        <v>73</v>
      </c>
      <c r="B235" s="419" t="s">
        <v>2660</v>
      </c>
      <c r="C235" s="419" t="s">
        <v>74</v>
      </c>
      <c r="D235" s="419" t="s">
        <v>11560</v>
      </c>
      <c r="E235" s="419" t="s">
        <v>243</v>
      </c>
      <c r="F235" s="442" t="s">
        <v>11717</v>
      </c>
      <c r="G235" s="419" t="s">
        <v>260</v>
      </c>
      <c r="H235" s="464" t="s">
        <v>11727</v>
      </c>
      <c r="I235" s="420" t="s">
        <v>9786</v>
      </c>
      <c r="J235" s="420" t="s">
        <v>11728</v>
      </c>
      <c r="K235" s="421">
        <v>193.7</v>
      </c>
      <c r="L235" s="421">
        <v>387</v>
      </c>
      <c r="M235" s="422">
        <v>3320</v>
      </c>
      <c r="N235" s="419" t="s">
        <v>11082</v>
      </c>
      <c r="O235" s="422">
        <v>2012</v>
      </c>
      <c r="P235" s="423">
        <v>41164</v>
      </c>
      <c r="Q235" s="421" t="s">
        <v>11202</v>
      </c>
      <c r="R235" s="424">
        <v>41640</v>
      </c>
      <c r="S235" s="413"/>
      <c r="T235" s="425"/>
    </row>
    <row r="236" spans="1:20" ht="15.75" customHeight="1">
      <c r="A236" s="419" t="s">
        <v>73</v>
      </c>
      <c r="B236" s="419" t="s">
        <v>2660</v>
      </c>
      <c r="C236" s="419" t="s">
        <v>74</v>
      </c>
      <c r="D236" s="419" t="s">
        <v>11560</v>
      </c>
      <c r="E236" s="419" t="s">
        <v>222</v>
      </c>
      <c r="F236" s="442" t="s">
        <v>11729</v>
      </c>
      <c r="G236" s="419" t="s">
        <v>229</v>
      </c>
      <c r="H236" s="464" t="s">
        <v>11730</v>
      </c>
      <c r="I236" s="420" t="s">
        <v>9786</v>
      </c>
      <c r="J236" s="420" t="s">
        <v>11731</v>
      </c>
      <c r="K236" s="421">
        <v>154.9</v>
      </c>
      <c r="L236" s="421">
        <v>326</v>
      </c>
      <c r="M236" s="422">
        <v>3370</v>
      </c>
      <c r="N236" s="419" t="s">
        <v>11082</v>
      </c>
      <c r="O236" s="422">
        <v>2011</v>
      </c>
      <c r="P236" s="426">
        <v>40841</v>
      </c>
      <c r="Q236" s="421" t="s">
        <v>11732</v>
      </c>
      <c r="R236" s="424">
        <v>41275</v>
      </c>
      <c r="S236" s="413"/>
      <c r="T236" s="425"/>
    </row>
    <row r="237" spans="1:20" ht="15.75" customHeight="1">
      <c r="A237" s="419" t="s">
        <v>73</v>
      </c>
      <c r="B237" s="419" t="s">
        <v>2660</v>
      </c>
      <c r="C237" s="419" t="s">
        <v>74</v>
      </c>
      <c r="D237" s="419" t="s">
        <v>11560</v>
      </c>
      <c r="E237" s="419" t="s">
        <v>222</v>
      </c>
      <c r="F237" s="442" t="s">
        <v>11729</v>
      </c>
      <c r="G237" s="419" t="s">
        <v>238</v>
      </c>
      <c r="H237" s="464" t="s">
        <v>11733</v>
      </c>
      <c r="I237" s="420" t="s">
        <v>9786</v>
      </c>
      <c r="J237" s="420" t="s">
        <v>11734</v>
      </c>
      <c r="K237" s="421">
        <v>216.5</v>
      </c>
      <c r="L237" s="421">
        <v>396</v>
      </c>
      <c r="M237" s="422">
        <v>3960</v>
      </c>
      <c r="N237" s="419" t="s">
        <v>11082</v>
      </c>
      <c r="O237" s="422">
        <v>2011</v>
      </c>
      <c r="P237" s="423">
        <v>40813</v>
      </c>
      <c r="Q237" s="421" t="s">
        <v>11735</v>
      </c>
      <c r="R237" s="424">
        <v>41275</v>
      </c>
      <c r="S237" s="413"/>
      <c r="T237" s="425"/>
    </row>
    <row r="238" spans="1:20" ht="15.75" customHeight="1">
      <c r="A238" s="419" t="s">
        <v>73</v>
      </c>
      <c r="B238" s="419" t="s">
        <v>2660</v>
      </c>
      <c r="C238" s="419" t="s">
        <v>74</v>
      </c>
      <c r="D238" s="419" t="s">
        <v>11560</v>
      </c>
      <c r="E238" s="419" t="s">
        <v>222</v>
      </c>
      <c r="F238" s="442" t="s">
        <v>11736</v>
      </c>
      <c r="G238" s="419" t="s">
        <v>240</v>
      </c>
      <c r="H238" s="464" t="s">
        <v>11737</v>
      </c>
      <c r="I238" s="420" t="s">
        <v>9786</v>
      </c>
      <c r="J238" s="420" t="s">
        <v>11738</v>
      </c>
      <c r="K238" s="421">
        <v>300.2</v>
      </c>
      <c r="L238" s="421">
        <v>351</v>
      </c>
      <c r="M238" s="422">
        <v>4130</v>
      </c>
      <c r="N238" s="419" t="s">
        <v>11082</v>
      </c>
      <c r="O238" s="422">
        <v>2011</v>
      </c>
      <c r="P238" s="423">
        <v>40990</v>
      </c>
      <c r="Q238" s="421" t="s">
        <v>11739</v>
      </c>
      <c r="R238" s="424">
        <v>41275</v>
      </c>
      <c r="S238" s="413"/>
      <c r="T238" s="425"/>
    </row>
    <row r="239" spans="1:20" ht="15.75" customHeight="1">
      <c r="A239" s="419" t="s">
        <v>73</v>
      </c>
      <c r="B239" s="419" t="s">
        <v>2660</v>
      </c>
      <c r="C239" s="419" t="s">
        <v>74</v>
      </c>
      <c r="D239" s="419" t="s">
        <v>11560</v>
      </c>
      <c r="E239" s="419" t="s">
        <v>142</v>
      </c>
      <c r="F239" s="442" t="s">
        <v>11740</v>
      </c>
      <c r="G239" s="419" t="s">
        <v>151</v>
      </c>
      <c r="H239" s="464" t="s">
        <v>11741</v>
      </c>
      <c r="I239" s="420" t="s">
        <v>9786</v>
      </c>
      <c r="J239" s="420" t="s">
        <v>11742</v>
      </c>
      <c r="K239" s="421">
        <v>190.7</v>
      </c>
      <c r="L239" s="421">
        <v>601</v>
      </c>
      <c r="M239" s="422">
        <v>19065</v>
      </c>
      <c r="N239" s="419" t="s">
        <v>11139</v>
      </c>
      <c r="O239" s="422">
        <v>2019</v>
      </c>
      <c r="P239" s="423">
        <v>44008</v>
      </c>
      <c r="Q239" s="421" t="s">
        <v>11743</v>
      </c>
      <c r="R239" s="424">
        <v>44562</v>
      </c>
      <c r="S239" s="413"/>
      <c r="T239" s="428">
        <v>44036</v>
      </c>
    </row>
    <row r="240" spans="1:20" ht="15.75" customHeight="1">
      <c r="A240" s="419" t="s">
        <v>73</v>
      </c>
      <c r="B240" s="419" t="s">
        <v>2660</v>
      </c>
      <c r="C240" s="419" t="s">
        <v>74</v>
      </c>
      <c r="D240" s="419" t="s">
        <v>11560</v>
      </c>
      <c r="E240" s="419" t="s">
        <v>142</v>
      </c>
      <c r="F240" s="442" t="s">
        <v>11740</v>
      </c>
      <c r="G240" s="419" t="s">
        <v>148</v>
      </c>
      <c r="H240" s="464" t="s">
        <v>11744</v>
      </c>
      <c r="I240" s="420" t="s">
        <v>9786</v>
      </c>
      <c r="J240" s="420" t="s">
        <v>11745</v>
      </c>
      <c r="K240" s="421">
        <v>129.5</v>
      </c>
      <c r="L240" s="421">
        <v>474</v>
      </c>
      <c r="M240" s="422">
        <v>16364</v>
      </c>
      <c r="N240" s="419" t="s">
        <v>11139</v>
      </c>
      <c r="O240" s="422">
        <v>2019</v>
      </c>
      <c r="P240" s="423">
        <v>44008</v>
      </c>
      <c r="Q240" s="421" t="s">
        <v>11746</v>
      </c>
      <c r="R240" s="424">
        <v>44562</v>
      </c>
      <c r="S240" s="413"/>
      <c r="T240" s="428">
        <v>44039</v>
      </c>
    </row>
    <row r="241" spans="1:20" ht="15.75" customHeight="1">
      <c r="A241" s="419" t="s">
        <v>73</v>
      </c>
      <c r="B241" s="419" t="s">
        <v>2660</v>
      </c>
      <c r="C241" s="419" t="s">
        <v>290</v>
      </c>
      <c r="D241" s="419" t="s">
        <v>11747</v>
      </c>
      <c r="E241" s="419" t="s">
        <v>291</v>
      </c>
      <c r="F241" s="442" t="s">
        <v>11748</v>
      </c>
      <c r="G241" s="419" t="s">
        <v>324</v>
      </c>
      <c r="H241" s="464" t="s">
        <v>11749</v>
      </c>
      <c r="I241" s="420" t="s">
        <v>9786</v>
      </c>
      <c r="J241" s="420" t="s">
        <v>11750</v>
      </c>
      <c r="K241" s="421">
        <v>21.9</v>
      </c>
      <c r="L241" s="421">
        <v>19</v>
      </c>
      <c r="M241" s="422">
        <v>1480</v>
      </c>
      <c r="N241" s="419" t="s">
        <v>11082</v>
      </c>
      <c r="O241" s="422">
        <v>2012</v>
      </c>
      <c r="P241" s="426">
        <v>41271</v>
      </c>
      <c r="Q241" s="421" t="s">
        <v>11751</v>
      </c>
      <c r="R241" s="424">
        <v>41640</v>
      </c>
      <c r="S241" s="413"/>
      <c r="T241" s="425"/>
    </row>
    <row r="242" spans="1:20" ht="15.75" customHeight="1">
      <c r="A242" s="419" t="s">
        <v>73</v>
      </c>
      <c r="B242" s="419" t="s">
        <v>2660</v>
      </c>
      <c r="C242" s="419" t="s">
        <v>290</v>
      </c>
      <c r="D242" s="419" t="s">
        <v>11747</v>
      </c>
      <c r="E242" s="419" t="s">
        <v>291</v>
      </c>
      <c r="F242" s="442" t="s">
        <v>11752</v>
      </c>
      <c r="G242" s="419" t="s">
        <v>292</v>
      </c>
      <c r="H242" s="464" t="s">
        <v>11753</v>
      </c>
      <c r="I242" s="420" t="s">
        <v>10296</v>
      </c>
      <c r="J242" s="420" t="s">
        <v>11754</v>
      </c>
      <c r="K242" s="421">
        <v>1473</v>
      </c>
      <c r="L242" s="421">
        <v>12505</v>
      </c>
      <c r="M242" s="422">
        <v>147882</v>
      </c>
      <c r="N242" s="419" t="s">
        <v>11139</v>
      </c>
      <c r="O242" s="422">
        <v>2020</v>
      </c>
      <c r="P242" s="423">
        <v>44230</v>
      </c>
      <c r="Q242" s="421" t="s">
        <v>11755</v>
      </c>
      <c r="R242" s="424">
        <v>44562</v>
      </c>
      <c r="S242" s="413"/>
      <c r="T242" s="428">
        <v>44875</v>
      </c>
    </row>
    <row r="243" spans="1:20" ht="15.75" customHeight="1">
      <c r="A243" s="419" t="s">
        <v>73</v>
      </c>
      <c r="B243" s="419" t="s">
        <v>2660</v>
      </c>
      <c r="C243" s="419" t="s">
        <v>290</v>
      </c>
      <c r="D243" s="419" t="s">
        <v>11756</v>
      </c>
      <c r="E243" s="419" t="s">
        <v>291</v>
      </c>
      <c r="F243" s="442" t="s">
        <v>11752</v>
      </c>
      <c r="G243" s="419" t="s">
        <v>326</v>
      </c>
      <c r="H243" s="464" t="s">
        <v>8726</v>
      </c>
      <c r="I243" s="420" t="s">
        <v>9786</v>
      </c>
      <c r="J243" s="420" t="s">
        <v>11757</v>
      </c>
      <c r="K243" s="421">
        <v>555.1</v>
      </c>
      <c r="L243" s="421">
        <v>562</v>
      </c>
      <c r="M243" s="422">
        <v>44473</v>
      </c>
      <c r="N243" s="419" t="s">
        <v>11099</v>
      </c>
      <c r="O243" s="422">
        <v>2023</v>
      </c>
      <c r="P243" s="423">
        <v>45121</v>
      </c>
      <c r="Q243" s="421" t="s">
        <v>11758</v>
      </c>
      <c r="R243" s="382">
        <v>45292</v>
      </c>
      <c r="S243" s="413"/>
      <c r="T243" s="428">
        <v>45281</v>
      </c>
    </row>
    <row r="244" spans="1:20" ht="15.75" customHeight="1">
      <c r="A244" s="419" t="s">
        <v>73</v>
      </c>
      <c r="B244" s="419" t="s">
        <v>2660</v>
      </c>
      <c r="C244" s="419" t="s">
        <v>290</v>
      </c>
      <c r="D244" s="419" t="s">
        <v>11747</v>
      </c>
      <c r="E244" s="419" t="s">
        <v>291</v>
      </c>
      <c r="F244" s="442" t="s">
        <v>11759</v>
      </c>
      <c r="G244" s="419" t="s">
        <v>295</v>
      </c>
      <c r="H244" s="464" t="s">
        <v>11760</v>
      </c>
      <c r="I244" s="420" t="s">
        <v>9786</v>
      </c>
      <c r="J244" s="420" t="s">
        <v>11761</v>
      </c>
      <c r="K244" s="421">
        <v>455.29</v>
      </c>
      <c r="L244" s="421">
        <v>1083</v>
      </c>
      <c r="M244" s="422">
        <v>7290</v>
      </c>
      <c r="N244" s="419" t="s">
        <v>11082</v>
      </c>
      <c r="O244" s="422">
        <v>2011</v>
      </c>
      <c r="P244" s="423">
        <v>40919</v>
      </c>
      <c r="Q244" s="421" t="s">
        <v>11762</v>
      </c>
      <c r="R244" s="424">
        <v>41275</v>
      </c>
      <c r="S244" s="413"/>
      <c r="T244" s="425"/>
    </row>
    <row r="245" spans="1:20" ht="15.75" customHeight="1">
      <c r="A245" s="419" t="s">
        <v>73</v>
      </c>
      <c r="B245" s="419" t="s">
        <v>2660</v>
      </c>
      <c r="C245" s="419" t="s">
        <v>290</v>
      </c>
      <c r="D245" s="419" t="s">
        <v>11747</v>
      </c>
      <c r="E245" s="419" t="s">
        <v>291</v>
      </c>
      <c r="F245" s="442" t="s">
        <v>11759</v>
      </c>
      <c r="G245" s="419" t="s">
        <v>317</v>
      </c>
      <c r="H245" s="464" t="s">
        <v>11763</v>
      </c>
      <c r="I245" s="420" t="s">
        <v>9786</v>
      </c>
      <c r="J245" s="420" t="s">
        <v>11764</v>
      </c>
      <c r="K245" s="421">
        <v>195</v>
      </c>
      <c r="L245" s="421">
        <v>501</v>
      </c>
      <c r="M245" s="422">
        <v>5050</v>
      </c>
      <c r="N245" s="419" t="s">
        <v>11082</v>
      </c>
      <c r="O245" s="422">
        <v>2011</v>
      </c>
      <c r="P245" s="423">
        <v>40962</v>
      </c>
      <c r="Q245" s="421" t="s">
        <v>11765</v>
      </c>
      <c r="R245" s="424">
        <v>41640</v>
      </c>
      <c r="S245" s="413"/>
      <c r="T245" s="425"/>
    </row>
    <row r="246" spans="1:20" ht="15.75" customHeight="1">
      <c r="A246" s="419" t="s">
        <v>73</v>
      </c>
      <c r="B246" s="419" t="s">
        <v>2660</v>
      </c>
      <c r="C246" s="419" t="s">
        <v>290</v>
      </c>
      <c r="D246" s="419" t="s">
        <v>11747</v>
      </c>
      <c r="E246" s="419" t="s">
        <v>291</v>
      </c>
      <c r="F246" s="442" t="s">
        <v>11752</v>
      </c>
      <c r="G246" s="419" t="s">
        <v>334</v>
      </c>
      <c r="H246" s="464" t="s">
        <v>11766</v>
      </c>
      <c r="I246" s="420" t="s">
        <v>9786</v>
      </c>
      <c r="J246" s="420" t="s">
        <v>11767</v>
      </c>
      <c r="K246" s="421">
        <v>283.39999999999998</v>
      </c>
      <c r="L246" s="421">
        <v>764</v>
      </c>
      <c r="M246" s="422">
        <v>41183</v>
      </c>
      <c r="N246" s="419" t="s">
        <v>11099</v>
      </c>
      <c r="O246" s="422">
        <v>2020</v>
      </c>
      <c r="P246" s="423">
        <v>44230</v>
      </c>
      <c r="Q246" s="421" t="s">
        <v>11755</v>
      </c>
      <c r="R246" s="424">
        <v>44562</v>
      </c>
      <c r="S246" s="413"/>
      <c r="T246" s="428">
        <v>44872</v>
      </c>
    </row>
    <row r="247" spans="1:20" ht="15.75" customHeight="1">
      <c r="A247" s="419" t="s">
        <v>73</v>
      </c>
      <c r="B247" s="419" t="s">
        <v>2660</v>
      </c>
      <c r="C247" s="419" t="s">
        <v>290</v>
      </c>
      <c r="D247" s="419" t="s">
        <v>11747</v>
      </c>
      <c r="E247" s="419" t="s">
        <v>291</v>
      </c>
      <c r="F247" s="442" t="s">
        <v>11768</v>
      </c>
      <c r="G247" s="419" t="s">
        <v>320</v>
      </c>
      <c r="H247" s="464" t="s">
        <v>11769</v>
      </c>
      <c r="I247" s="420" t="s">
        <v>9786</v>
      </c>
      <c r="J247" s="420" t="s">
        <v>11770</v>
      </c>
      <c r="K247" s="421">
        <v>59.6</v>
      </c>
      <c r="L247" s="421">
        <v>67</v>
      </c>
      <c r="M247" s="422">
        <v>1800</v>
      </c>
      <c r="N247" s="419" t="s">
        <v>11082</v>
      </c>
      <c r="O247" s="422">
        <v>2012</v>
      </c>
      <c r="P247" s="426">
        <v>41271</v>
      </c>
      <c r="Q247" s="421" t="s">
        <v>11771</v>
      </c>
      <c r="R247" s="424">
        <v>41640</v>
      </c>
      <c r="S247" s="413"/>
      <c r="T247" s="425"/>
    </row>
    <row r="248" spans="1:20" ht="15.75" customHeight="1">
      <c r="A248" s="419" t="s">
        <v>73</v>
      </c>
      <c r="B248" s="419" t="s">
        <v>2660</v>
      </c>
      <c r="C248" s="419" t="s">
        <v>290</v>
      </c>
      <c r="D248" s="419" t="s">
        <v>11747</v>
      </c>
      <c r="E248" s="419" t="s">
        <v>291</v>
      </c>
      <c r="F248" s="442" t="s">
        <v>11768</v>
      </c>
      <c r="G248" s="419" t="s">
        <v>341</v>
      </c>
      <c r="H248" s="464" t="s">
        <v>11772</v>
      </c>
      <c r="I248" s="420" t="s">
        <v>9786</v>
      </c>
      <c r="J248" s="420" t="s">
        <v>11773</v>
      </c>
      <c r="K248" s="421">
        <v>177.5</v>
      </c>
      <c r="L248" s="421">
        <v>68</v>
      </c>
      <c r="M248" s="422">
        <v>1590</v>
      </c>
      <c r="N248" s="419" t="s">
        <v>11082</v>
      </c>
      <c r="O248" s="422">
        <v>2011</v>
      </c>
      <c r="P248" s="423">
        <v>40800</v>
      </c>
      <c r="Q248" s="421" t="s">
        <v>11774</v>
      </c>
      <c r="R248" s="424">
        <v>40909</v>
      </c>
      <c r="S248" s="413"/>
      <c r="T248" s="425"/>
    </row>
    <row r="249" spans="1:20" ht="15.75" customHeight="1">
      <c r="A249" s="419" t="s">
        <v>73</v>
      </c>
      <c r="B249" s="419" t="s">
        <v>2660</v>
      </c>
      <c r="C249" s="419" t="s">
        <v>290</v>
      </c>
      <c r="D249" s="419" t="s">
        <v>11747</v>
      </c>
      <c r="E249" s="419" t="s">
        <v>291</v>
      </c>
      <c r="F249" s="442" t="s">
        <v>11748</v>
      </c>
      <c r="G249" s="419" t="s">
        <v>293</v>
      </c>
      <c r="H249" s="464" t="s">
        <v>11775</v>
      </c>
      <c r="I249" s="420" t="s">
        <v>9786</v>
      </c>
      <c r="J249" s="420" t="s">
        <v>11776</v>
      </c>
      <c r="K249" s="421">
        <v>223.3</v>
      </c>
      <c r="L249" s="421">
        <v>786</v>
      </c>
      <c r="M249" s="422">
        <v>28481</v>
      </c>
      <c r="N249" s="419" t="s">
        <v>11139</v>
      </c>
      <c r="O249" s="422">
        <v>2019</v>
      </c>
      <c r="P249" s="423">
        <v>44062</v>
      </c>
      <c r="Q249" s="440">
        <v>45123</v>
      </c>
      <c r="R249" s="424">
        <v>44197</v>
      </c>
      <c r="S249" s="413"/>
      <c r="T249" s="428">
        <v>44901</v>
      </c>
    </row>
    <row r="250" spans="1:20" ht="15.75" customHeight="1">
      <c r="A250" s="419" t="s">
        <v>73</v>
      </c>
      <c r="B250" s="419" t="s">
        <v>2660</v>
      </c>
      <c r="C250" s="419" t="s">
        <v>290</v>
      </c>
      <c r="D250" s="419" t="s">
        <v>11747</v>
      </c>
      <c r="E250" s="419" t="s">
        <v>291</v>
      </c>
      <c r="F250" s="442" t="s">
        <v>11748</v>
      </c>
      <c r="G250" s="419" t="s">
        <v>311</v>
      </c>
      <c r="H250" s="464" t="s">
        <v>11777</v>
      </c>
      <c r="I250" s="420" t="s">
        <v>9786</v>
      </c>
      <c r="J250" s="420" t="s">
        <v>11778</v>
      </c>
      <c r="K250" s="421">
        <v>159.6</v>
      </c>
      <c r="L250" s="421">
        <v>482</v>
      </c>
      <c r="M250" s="422">
        <v>20741</v>
      </c>
      <c r="N250" s="419" t="s">
        <v>11139</v>
      </c>
      <c r="O250" s="422">
        <v>2019</v>
      </c>
      <c r="P250" s="423">
        <v>44062</v>
      </c>
      <c r="Q250" s="440">
        <v>45123</v>
      </c>
      <c r="R250" s="424">
        <v>44197</v>
      </c>
      <c r="S250" s="413"/>
      <c r="T250" s="428">
        <v>44901</v>
      </c>
    </row>
    <row r="251" spans="1:20" ht="15.75" customHeight="1">
      <c r="A251" s="419" t="s">
        <v>73</v>
      </c>
      <c r="B251" s="419" t="s">
        <v>2660</v>
      </c>
      <c r="C251" s="419" t="s">
        <v>290</v>
      </c>
      <c r="D251" s="419" t="s">
        <v>11747</v>
      </c>
      <c r="E251" s="419" t="s">
        <v>291</v>
      </c>
      <c r="F251" s="442" t="s">
        <v>11779</v>
      </c>
      <c r="G251" s="419" t="s">
        <v>294</v>
      </c>
      <c r="H251" s="464" t="s">
        <v>11780</v>
      </c>
      <c r="I251" s="420" t="s">
        <v>9786</v>
      </c>
      <c r="J251" s="420" t="s">
        <v>11781</v>
      </c>
      <c r="K251" s="421">
        <v>455.29360000000003</v>
      </c>
      <c r="L251" s="421">
        <v>1800</v>
      </c>
      <c r="M251" s="422">
        <v>38463</v>
      </c>
      <c r="N251" s="419" t="s">
        <v>11139</v>
      </c>
      <c r="O251" s="422">
        <v>2018</v>
      </c>
      <c r="P251" s="423">
        <v>43634</v>
      </c>
      <c r="Q251" s="421" t="s">
        <v>11782</v>
      </c>
      <c r="R251" s="424">
        <v>43831</v>
      </c>
      <c r="S251" s="413"/>
      <c r="T251" s="428">
        <v>44876</v>
      </c>
    </row>
    <row r="252" spans="1:20" ht="15.75" customHeight="1">
      <c r="A252" s="419" t="s">
        <v>73</v>
      </c>
      <c r="B252" s="419" t="s">
        <v>2660</v>
      </c>
      <c r="C252" s="419" t="s">
        <v>290</v>
      </c>
      <c r="D252" s="419" t="s">
        <v>11747</v>
      </c>
      <c r="E252" s="419" t="s">
        <v>291</v>
      </c>
      <c r="F252" s="442" t="s">
        <v>11783</v>
      </c>
      <c r="G252" s="419" t="s">
        <v>310</v>
      </c>
      <c r="H252" s="464" t="s">
        <v>11784</v>
      </c>
      <c r="I252" s="420" t="s">
        <v>9786</v>
      </c>
      <c r="J252" s="420" t="s">
        <v>11785</v>
      </c>
      <c r="K252" s="421">
        <v>171.8</v>
      </c>
      <c r="L252" s="421">
        <v>328</v>
      </c>
      <c r="M252" s="422">
        <v>3470</v>
      </c>
      <c r="N252" s="419" t="s">
        <v>11082</v>
      </c>
      <c r="O252" s="422">
        <v>2011</v>
      </c>
      <c r="P252" s="423">
        <v>40758</v>
      </c>
      <c r="Q252" s="421" t="s">
        <v>11786</v>
      </c>
      <c r="R252" s="424">
        <v>40909</v>
      </c>
      <c r="S252" s="413"/>
      <c r="T252" s="425"/>
    </row>
    <row r="253" spans="1:20" ht="15.75" customHeight="1">
      <c r="A253" s="419" t="s">
        <v>73</v>
      </c>
      <c r="B253" s="419" t="s">
        <v>2660</v>
      </c>
      <c r="C253" s="419" t="s">
        <v>290</v>
      </c>
      <c r="D253" s="419" t="s">
        <v>11747</v>
      </c>
      <c r="E253" s="419" t="s">
        <v>291</v>
      </c>
      <c r="F253" s="442" t="s">
        <v>11783</v>
      </c>
      <c r="G253" s="419" t="s">
        <v>342</v>
      </c>
      <c r="H253" s="464" t="s">
        <v>11787</v>
      </c>
      <c r="I253" s="420" t="s">
        <v>9786</v>
      </c>
      <c r="J253" s="420" t="s">
        <v>11788</v>
      </c>
      <c r="K253" s="421">
        <v>246</v>
      </c>
      <c r="L253" s="421">
        <v>529</v>
      </c>
      <c r="M253" s="422">
        <v>4870</v>
      </c>
      <c r="N253" s="419" t="s">
        <v>11082</v>
      </c>
      <c r="O253" s="422">
        <v>2011</v>
      </c>
      <c r="P253" s="423">
        <v>40914</v>
      </c>
      <c r="Q253" s="421" t="s">
        <v>11616</v>
      </c>
      <c r="R253" s="424">
        <v>41275</v>
      </c>
      <c r="S253" s="413"/>
      <c r="T253" s="425"/>
    </row>
    <row r="254" spans="1:20" ht="15.75" customHeight="1">
      <c r="A254" s="419" t="s">
        <v>73</v>
      </c>
      <c r="B254" s="419" t="s">
        <v>2660</v>
      </c>
      <c r="C254" s="419" t="s">
        <v>290</v>
      </c>
      <c r="D254" s="419" t="s">
        <v>11789</v>
      </c>
      <c r="E254" s="419" t="s">
        <v>291</v>
      </c>
      <c r="F254" s="442" t="s">
        <v>11752</v>
      </c>
      <c r="G254" s="419" t="s">
        <v>342</v>
      </c>
      <c r="H254" s="464" t="s">
        <v>11787</v>
      </c>
      <c r="I254" s="420" t="s">
        <v>9786</v>
      </c>
      <c r="J254" s="420" t="s">
        <v>11788</v>
      </c>
      <c r="K254" s="421">
        <v>354.30020000000002</v>
      </c>
      <c r="L254" s="421">
        <v>476</v>
      </c>
      <c r="M254" s="422">
        <v>12500</v>
      </c>
      <c r="N254" s="419" t="s">
        <v>11790</v>
      </c>
      <c r="O254" s="422">
        <v>2024</v>
      </c>
      <c r="P254" s="423">
        <v>45387</v>
      </c>
      <c r="Q254" s="421" t="s">
        <v>11791</v>
      </c>
      <c r="R254" s="456">
        <v>45658</v>
      </c>
      <c r="S254" s="413"/>
      <c r="T254" s="428">
        <v>45412</v>
      </c>
    </row>
    <row r="255" spans="1:20" ht="15.75" customHeight="1">
      <c r="A255" s="419" t="s">
        <v>73</v>
      </c>
      <c r="B255" s="419" t="s">
        <v>2660</v>
      </c>
      <c r="C255" s="419" t="s">
        <v>290</v>
      </c>
      <c r="D255" s="419" t="s">
        <v>11747</v>
      </c>
      <c r="E255" s="419" t="s">
        <v>291</v>
      </c>
      <c r="F255" s="442" t="s">
        <v>11779</v>
      </c>
      <c r="G255" s="419" t="s">
        <v>318</v>
      </c>
      <c r="H255" s="464" t="s">
        <v>11792</v>
      </c>
      <c r="I255" s="420" t="s">
        <v>9786</v>
      </c>
      <c r="J255" s="420" t="s">
        <v>11793</v>
      </c>
      <c r="K255" s="421">
        <v>562.11869999999999</v>
      </c>
      <c r="L255" s="421">
        <v>742</v>
      </c>
      <c r="M255" s="422">
        <v>32622</v>
      </c>
      <c r="N255" s="419" t="s">
        <v>11139</v>
      </c>
      <c r="O255" s="422">
        <v>2018</v>
      </c>
      <c r="P255" s="423">
        <v>43634</v>
      </c>
      <c r="Q255" s="421" t="s">
        <v>11782</v>
      </c>
      <c r="R255" s="424">
        <v>43831</v>
      </c>
      <c r="S255" s="413"/>
      <c r="T255" s="428">
        <v>44874</v>
      </c>
    </row>
    <row r="256" spans="1:20" ht="15.75" customHeight="1">
      <c r="A256" s="419" t="s">
        <v>73</v>
      </c>
      <c r="B256" s="419" t="s">
        <v>2660</v>
      </c>
      <c r="C256" s="419" t="s">
        <v>290</v>
      </c>
      <c r="D256" s="419" t="s">
        <v>11747</v>
      </c>
      <c r="E256" s="419" t="s">
        <v>291</v>
      </c>
      <c r="F256" s="442" t="s">
        <v>11768</v>
      </c>
      <c r="G256" s="419" t="s">
        <v>297</v>
      </c>
      <c r="H256" s="464" t="s">
        <v>11794</v>
      </c>
      <c r="I256" s="420" t="s">
        <v>9786</v>
      </c>
      <c r="J256" s="420" t="s">
        <v>11795</v>
      </c>
      <c r="K256" s="421">
        <v>377.9</v>
      </c>
      <c r="L256" s="421">
        <v>718</v>
      </c>
      <c r="M256" s="422">
        <v>28898</v>
      </c>
      <c r="N256" s="419" t="s">
        <v>11139</v>
      </c>
      <c r="O256" s="422">
        <v>2019</v>
      </c>
      <c r="P256" s="423">
        <v>44062</v>
      </c>
      <c r="Q256" s="440">
        <v>45123</v>
      </c>
      <c r="R256" s="424">
        <v>44562</v>
      </c>
      <c r="S256" s="413"/>
      <c r="T256" s="428">
        <v>44175</v>
      </c>
    </row>
    <row r="257" spans="1:20" ht="15.75" customHeight="1">
      <c r="A257" s="419" t="s">
        <v>73</v>
      </c>
      <c r="B257" s="419" t="s">
        <v>2660</v>
      </c>
      <c r="C257" s="419" t="s">
        <v>290</v>
      </c>
      <c r="D257" s="419" t="s">
        <v>11747</v>
      </c>
      <c r="E257" s="419" t="s">
        <v>291</v>
      </c>
      <c r="F257" s="442" t="s">
        <v>11796</v>
      </c>
      <c r="G257" s="419" t="s">
        <v>306</v>
      </c>
      <c r="H257" s="464" t="s">
        <v>11797</v>
      </c>
      <c r="I257" s="420" t="s">
        <v>9786</v>
      </c>
      <c r="J257" s="420" t="s">
        <v>11798</v>
      </c>
      <c r="K257" s="421">
        <v>478.6</v>
      </c>
      <c r="L257" s="421">
        <v>1890</v>
      </c>
      <c r="M257" s="422">
        <v>11670</v>
      </c>
      <c r="N257" s="419" t="s">
        <v>11082</v>
      </c>
      <c r="O257" s="422">
        <v>2012</v>
      </c>
      <c r="P257" s="423">
        <v>41142</v>
      </c>
      <c r="Q257" s="421" t="s">
        <v>11132</v>
      </c>
      <c r="R257" s="424">
        <v>41275</v>
      </c>
      <c r="S257" s="413"/>
      <c r="T257" s="425"/>
    </row>
    <row r="258" spans="1:20" ht="15.75" customHeight="1">
      <c r="A258" s="419" t="s">
        <v>73</v>
      </c>
      <c r="B258" s="419" t="s">
        <v>2660</v>
      </c>
      <c r="C258" s="419" t="s">
        <v>290</v>
      </c>
      <c r="D258" s="419" t="s">
        <v>11747</v>
      </c>
      <c r="E258" s="419" t="s">
        <v>291</v>
      </c>
      <c r="F258" s="442" t="s">
        <v>11799</v>
      </c>
      <c r="G258" s="419" t="s">
        <v>298</v>
      </c>
      <c r="H258" s="464" t="s">
        <v>11800</v>
      </c>
      <c r="I258" s="420" t="s">
        <v>9786</v>
      </c>
      <c r="J258" s="420" t="s">
        <v>11801</v>
      </c>
      <c r="K258" s="421">
        <v>344.3</v>
      </c>
      <c r="L258" s="421">
        <v>587</v>
      </c>
      <c r="M258" s="422">
        <v>25720</v>
      </c>
      <c r="N258" s="419" t="s">
        <v>11139</v>
      </c>
      <c r="O258" s="422">
        <v>2019</v>
      </c>
      <c r="P258" s="423">
        <v>44062</v>
      </c>
      <c r="Q258" s="440">
        <v>45123</v>
      </c>
      <c r="R258" s="424">
        <v>44562</v>
      </c>
      <c r="S258" s="413"/>
      <c r="T258" s="428">
        <v>44173</v>
      </c>
    </row>
    <row r="259" spans="1:20" ht="15.75" customHeight="1">
      <c r="A259" s="419" t="s">
        <v>73</v>
      </c>
      <c r="B259" s="419" t="s">
        <v>2660</v>
      </c>
      <c r="C259" s="419" t="s">
        <v>290</v>
      </c>
      <c r="D259" s="419" t="s">
        <v>11747</v>
      </c>
      <c r="E259" s="419" t="s">
        <v>291</v>
      </c>
      <c r="F259" s="442" t="s">
        <v>11802</v>
      </c>
      <c r="G259" s="419" t="s">
        <v>321</v>
      </c>
      <c r="H259" s="464" t="s">
        <v>11803</v>
      </c>
      <c r="I259" s="420" t="s">
        <v>9786</v>
      </c>
      <c r="J259" s="420" t="s">
        <v>11804</v>
      </c>
      <c r="K259" s="421">
        <v>116.94</v>
      </c>
      <c r="L259" s="421">
        <v>275</v>
      </c>
      <c r="M259" s="422">
        <v>3210</v>
      </c>
      <c r="N259" s="419" t="s">
        <v>11082</v>
      </c>
      <c r="O259" s="422">
        <v>2010</v>
      </c>
      <c r="P259" s="423">
        <v>40554</v>
      </c>
      <c r="Q259" s="421" t="s">
        <v>11122</v>
      </c>
      <c r="R259" s="424">
        <v>40909</v>
      </c>
      <c r="S259" s="413"/>
      <c r="T259" s="425"/>
    </row>
    <row r="260" spans="1:20" ht="15.75" customHeight="1">
      <c r="A260" s="419" t="s">
        <v>73</v>
      </c>
      <c r="B260" s="419" t="s">
        <v>2660</v>
      </c>
      <c r="C260" s="419" t="s">
        <v>290</v>
      </c>
      <c r="D260" s="419" t="s">
        <v>11747</v>
      </c>
      <c r="E260" s="419" t="s">
        <v>291</v>
      </c>
      <c r="F260" s="442" t="s">
        <v>11805</v>
      </c>
      <c r="G260" s="419" t="s">
        <v>309</v>
      </c>
      <c r="H260" s="464" t="s">
        <v>11806</v>
      </c>
      <c r="I260" s="420" t="s">
        <v>9786</v>
      </c>
      <c r="J260" s="420" t="s">
        <v>11807</v>
      </c>
      <c r="K260" s="421">
        <v>377.7</v>
      </c>
      <c r="L260" s="421">
        <v>1315</v>
      </c>
      <c r="M260" s="422">
        <v>8400</v>
      </c>
      <c r="N260" s="419" t="s">
        <v>11082</v>
      </c>
      <c r="O260" s="422">
        <v>2011</v>
      </c>
      <c r="P260" s="423">
        <v>40961</v>
      </c>
      <c r="Q260" s="421" t="s">
        <v>11808</v>
      </c>
      <c r="R260" s="424">
        <v>41275</v>
      </c>
      <c r="S260" s="413"/>
      <c r="T260" s="425"/>
    </row>
    <row r="261" spans="1:20" ht="15.75" customHeight="1">
      <c r="A261" s="419" t="s">
        <v>73</v>
      </c>
      <c r="B261" s="419" t="s">
        <v>2660</v>
      </c>
      <c r="C261" s="419" t="s">
        <v>290</v>
      </c>
      <c r="D261" s="419" t="s">
        <v>11789</v>
      </c>
      <c r="E261" s="419" t="s">
        <v>291</v>
      </c>
      <c r="F261" s="442" t="s">
        <v>11752</v>
      </c>
      <c r="G261" s="419" t="s">
        <v>309</v>
      </c>
      <c r="H261" s="464" t="s">
        <v>11806</v>
      </c>
      <c r="I261" s="420" t="s">
        <v>9786</v>
      </c>
      <c r="J261" s="420" t="s">
        <v>11807</v>
      </c>
      <c r="K261" s="421">
        <v>529.82060000000001</v>
      </c>
      <c r="L261" s="421">
        <v>1150</v>
      </c>
      <c r="M261" s="422">
        <v>41500</v>
      </c>
      <c r="N261" s="419" t="s">
        <v>11790</v>
      </c>
      <c r="O261" s="422">
        <v>2024</v>
      </c>
      <c r="P261" s="423">
        <v>45387</v>
      </c>
      <c r="Q261" s="421" t="s">
        <v>11791</v>
      </c>
      <c r="R261" s="456">
        <v>45658</v>
      </c>
      <c r="S261" s="413"/>
      <c r="T261" s="457">
        <v>45418</v>
      </c>
    </row>
    <row r="262" spans="1:20" ht="15.75" customHeight="1">
      <c r="A262" s="419" t="s">
        <v>73</v>
      </c>
      <c r="B262" s="419" t="s">
        <v>2660</v>
      </c>
      <c r="C262" s="419" t="s">
        <v>290</v>
      </c>
      <c r="D262" s="419" t="s">
        <v>11747</v>
      </c>
      <c r="E262" s="419" t="s">
        <v>291</v>
      </c>
      <c r="F262" s="442" t="s">
        <v>11809</v>
      </c>
      <c r="G262" s="419" t="s">
        <v>302</v>
      </c>
      <c r="H262" s="464" t="s">
        <v>11810</v>
      </c>
      <c r="I262" s="420" t="s">
        <v>9786</v>
      </c>
      <c r="J262" s="420" t="s">
        <v>11811</v>
      </c>
      <c r="K262" s="421">
        <v>812.31759999999997</v>
      </c>
      <c r="L262" s="421">
        <v>1740</v>
      </c>
      <c r="M262" s="422">
        <v>46331</v>
      </c>
      <c r="N262" s="419" t="s">
        <v>11139</v>
      </c>
      <c r="O262" s="422">
        <v>2019</v>
      </c>
      <c r="P262" s="423">
        <v>44048</v>
      </c>
      <c r="Q262" s="421" t="s">
        <v>11812</v>
      </c>
      <c r="R262" s="424">
        <v>44197</v>
      </c>
      <c r="S262" s="413"/>
      <c r="T262" s="428">
        <v>44876</v>
      </c>
    </row>
    <row r="263" spans="1:20" ht="15.75" customHeight="1">
      <c r="A263" s="419" t="s">
        <v>73</v>
      </c>
      <c r="B263" s="419" t="s">
        <v>2660</v>
      </c>
      <c r="C263" s="419" t="s">
        <v>290</v>
      </c>
      <c r="D263" s="419" t="s">
        <v>11747</v>
      </c>
      <c r="E263" s="419" t="s">
        <v>291</v>
      </c>
      <c r="F263" s="442" t="s">
        <v>11813</v>
      </c>
      <c r="G263" s="419" t="s">
        <v>304</v>
      </c>
      <c r="H263" s="464" t="s">
        <v>11814</v>
      </c>
      <c r="I263" s="420" t="s">
        <v>9786</v>
      </c>
      <c r="J263" s="420" t="s">
        <v>11815</v>
      </c>
      <c r="K263" s="421">
        <v>605.20000000000005</v>
      </c>
      <c r="L263" s="421">
        <v>1902</v>
      </c>
      <c r="M263" s="422">
        <v>37689</v>
      </c>
      <c r="N263" s="419" t="s">
        <v>11139</v>
      </c>
      <c r="O263" s="422">
        <v>2018</v>
      </c>
      <c r="P263" s="423">
        <v>43643</v>
      </c>
      <c r="Q263" s="421" t="s">
        <v>11816</v>
      </c>
      <c r="R263" s="424">
        <v>43831</v>
      </c>
      <c r="S263" s="413"/>
      <c r="T263" s="428">
        <v>43886</v>
      </c>
    </row>
    <row r="264" spans="1:20" ht="15.75" customHeight="1">
      <c r="A264" s="419" t="s">
        <v>73</v>
      </c>
      <c r="B264" s="419" t="s">
        <v>2660</v>
      </c>
      <c r="C264" s="419" t="s">
        <v>290</v>
      </c>
      <c r="D264" s="419" t="s">
        <v>11747</v>
      </c>
      <c r="E264" s="419" t="s">
        <v>291</v>
      </c>
      <c r="F264" s="442" t="s">
        <v>11817</v>
      </c>
      <c r="G264" s="419" t="s">
        <v>299</v>
      </c>
      <c r="H264" s="464" t="s">
        <v>11818</v>
      </c>
      <c r="I264" s="420" t="s">
        <v>9786</v>
      </c>
      <c r="J264" s="420" t="s">
        <v>11819</v>
      </c>
      <c r="K264" s="421">
        <v>896.2</v>
      </c>
      <c r="L264" s="421">
        <v>2313</v>
      </c>
      <c r="M264" s="422">
        <v>34111</v>
      </c>
      <c r="N264" s="419" t="s">
        <v>11139</v>
      </c>
      <c r="O264" s="422">
        <v>2018</v>
      </c>
      <c r="P264" s="423">
        <v>43642</v>
      </c>
      <c r="Q264" s="421" t="s">
        <v>11816</v>
      </c>
      <c r="R264" s="424">
        <v>43831</v>
      </c>
      <c r="S264" s="413"/>
      <c r="T264" s="428">
        <v>43872</v>
      </c>
    </row>
    <row r="265" spans="1:20" ht="15.75" customHeight="1">
      <c r="A265" s="419" t="s">
        <v>73</v>
      </c>
      <c r="B265" s="419" t="s">
        <v>2660</v>
      </c>
      <c r="C265" s="419" t="s">
        <v>290</v>
      </c>
      <c r="D265" s="419" t="s">
        <v>11747</v>
      </c>
      <c r="E265" s="419" t="s">
        <v>291</v>
      </c>
      <c r="F265" s="442" t="s">
        <v>11783</v>
      </c>
      <c r="G265" s="419" t="s">
        <v>300</v>
      </c>
      <c r="H265" s="464" t="s">
        <v>11820</v>
      </c>
      <c r="I265" s="420" t="s">
        <v>9786</v>
      </c>
      <c r="J265" s="420" t="s">
        <v>11821</v>
      </c>
      <c r="K265" s="421">
        <v>395.84769999999997</v>
      </c>
      <c r="L265" s="421">
        <v>740</v>
      </c>
      <c r="M265" s="422">
        <v>35314</v>
      </c>
      <c r="N265" s="419" t="s">
        <v>11082</v>
      </c>
      <c r="O265" s="422">
        <v>2019</v>
      </c>
      <c r="P265" s="423">
        <v>43742</v>
      </c>
      <c r="Q265" s="421" t="s">
        <v>11822</v>
      </c>
      <c r="R265" s="424">
        <v>44197</v>
      </c>
      <c r="S265" s="413"/>
      <c r="T265" s="428">
        <v>43798</v>
      </c>
    </row>
    <row r="266" spans="1:20" ht="15.75" customHeight="1">
      <c r="A266" s="419" t="s">
        <v>73</v>
      </c>
      <c r="B266" s="419" t="s">
        <v>2660</v>
      </c>
      <c r="C266" s="419" t="s">
        <v>290</v>
      </c>
      <c r="D266" s="419" t="s">
        <v>11747</v>
      </c>
      <c r="E266" s="419" t="s">
        <v>291</v>
      </c>
      <c r="F266" s="442" t="s">
        <v>11802</v>
      </c>
      <c r="G266" s="419" t="s">
        <v>307</v>
      </c>
      <c r="H266" s="464" t="s">
        <v>11823</v>
      </c>
      <c r="I266" s="420" t="s">
        <v>9786</v>
      </c>
      <c r="J266" s="420" t="s">
        <v>11824</v>
      </c>
      <c r="K266" s="421">
        <v>452.12</v>
      </c>
      <c r="L266" s="421">
        <v>1024</v>
      </c>
      <c r="M266" s="422">
        <v>26876</v>
      </c>
      <c r="N266" s="419" t="s">
        <v>11082</v>
      </c>
      <c r="O266" s="422">
        <v>2019</v>
      </c>
      <c r="P266" s="423">
        <v>43895</v>
      </c>
      <c r="Q266" s="421" t="s">
        <v>11825</v>
      </c>
      <c r="R266" s="424">
        <v>44197</v>
      </c>
      <c r="S266" s="413"/>
      <c r="T266" s="428">
        <v>44284</v>
      </c>
    </row>
    <row r="267" spans="1:20" ht="15.75" customHeight="1">
      <c r="A267" s="419" t="s">
        <v>73</v>
      </c>
      <c r="B267" s="419" t="s">
        <v>2660</v>
      </c>
      <c r="C267" s="419" t="s">
        <v>290</v>
      </c>
      <c r="D267" s="419" t="s">
        <v>11789</v>
      </c>
      <c r="E267" s="419" t="s">
        <v>440</v>
      </c>
      <c r="F267" s="442" t="s">
        <v>11826</v>
      </c>
      <c r="G267" s="419" t="s">
        <v>442</v>
      </c>
      <c r="H267" s="464" t="s">
        <v>4016</v>
      </c>
      <c r="I267" s="420" t="s">
        <v>9786</v>
      </c>
      <c r="J267" s="420" t="s">
        <v>11827</v>
      </c>
      <c r="K267" s="421">
        <v>490.71850000000001</v>
      </c>
      <c r="L267" s="421">
        <v>1159</v>
      </c>
      <c r="M267" s="422">
        <v>49850</v>
      </c>
      <c r="N267" s="419" t="s">
        <v>11622</v>
      </c>
      <c r="O267" s="422">
        <v>2023</v>
      </c>
      <c r="P267" s="423">
        <v>45029</v>
      </c>
      <c r="Q267" s="421" t="s">
        <v>11828</v>
      </c>
      <c r="R267" s="382">
        <v>45292</v>
      </c>
      <c r="S267" s="413"/>
      <c r="T267" s="428">
        <v>45169</v>
      </c>
    </row>
    <row r="268" spans="1:20" ht="15.75" customHeight="1">
      <c r="A268" s="419" t="s">
        <v>73</v>
      </c>
      <c r="B268" s="419" t="s">
        <v>2660</v>
      </c>
      <c r="C268" s="419" t="s">
        <v>290</v>
      </c>
      <c r="D268" s="419" t="s">
        <v>11747</v>
      </c>
      <c r="E268" s="419" t="s">
        <v>440</v>
      </c>
      <c r="F268" s="442" t="s">
        <v>11829</v>
      </c>
      <c r="G268" s="419" t="s">
        <v>444</v>
      </c>
      <c r="H268" s="464" t="s">
        <v>11830</v>
      </c>
      <c r="I268" s="420" t="s">
        <v>9786</v>
      </c>
      <c r="J268" s="420" t="s">
        <v>11831</v>
      </c>
      <c r="K268" s="421">
        <v>309.2</v>
      </c>
      <c r="L268" s="421">
        <v>1226</v>
      </c>
      <c r="M268" s="422">
        <v>31718</v>
      </c>
      <c r="N268" s="419" t="s">
        <v>11139</v>
      </c>
      <c r="O268" s="422">
        <v>2019</v>
      </c>
      <c r="P268" s="423">
        <v>43643</v>
      </c>
      <c r="Q268" s="421" t="s">
        <v>11832</v>
      </c>
      <c r="R268" s="424">
        <v>43831</v>
      </c>
      <c r="S268" s="413"/>
      <c r="T268" s="428">
        <v>43873</v>
      </c>
    </row>
    <row r="269" spans="1:20" ht="15.75" customHeight="1">
      <c r="A269" s="419" t="s">
        <v>73</v>
      </c>
      <c r="B269" s="419" t="s">
        <v>2660</v>
      </c>
      <c r="C269" s="419" t="s">
        <v>290</v>
      </c>
      <c r="D269" s="419" t="s">
        <v>11747</v>
      </c>
      <c r="E269" s="419" t="s">
        <v>440</v>
      </c>
      <c r="F269" s="442" t="s">
        <v>11829</v>
      </c>
      <c r="G269" s="419" t="s">
        <v>446</v>
      </c>
      <c r="H269" s="464" t="s">
        <v>11833</v>
      </c>
      <c r="I269" s="420" t="s">
        <v>9786</v>
      </c>
      <c r="J269" s="420" t="s">
        <v>11834</v>
      </c>
      <c r="K269" s="421">
        <v>348.6</v>
      </c>
      <c r="L269" s="421">
        <v>2037</v>
      </c>
      <c r="M269" s="422">
        <v>32511</v>
      </c>
      <c r="N269" s="419" t="s">
        <v>11139</v>
      </c>
      <c r="O269" s="422">
        <v>2019</v>
      </c>
      <c r="P269" s="423">
        <v>43643</v>
      </c>
      <c r="Q269" s="421" t="s">
        <v>11832</v>
      </c>
      <c r="R269" s="424">
        <v>43831</v>
      </c>
      <c r="S269" s="413"/>
      <c r="T269" s="428">
        <v>43859</v>
      </c>
    </row>
    <row r="270" spans="1:20" ht="15.75" customHeight="1">
      <c r="A270" s="419" t="s">
        <v>73</v>
      </c>
      <c r="B270" s="419" t="s">
        <v>2660</v>
      </c>
      <c r="C270" s="419" t="s">
        <v>290</v>
      </c>
      <c r="D270" s="419" t="s">
        <v>11747</v>
      </c>
      <c r="E270" s="419" t="s">
        <v>440</v>
      </c>
      <c r="F270" s="442" t="s">
        <v>11835</v>
      </c>
      <c r="G270" s="419" t="s">
        <v>447</v>
      </c>
      <c r="H270" s="464" t="s">
        <v>11836</v>
      </c>
      <c r="I270" s="420" t="s">
        <v>9786</v>
      </c>
      <c r="J270" s="420" t="s">
        <v>11837</v>
      </c>
      <c r="K270" s="421">
        <v>613.4</v>
      </c>
      <c r="L270" s="421">
        <v>910</v>
      </c>
      <c r="M270" s="422">
        <v>46066</v>
      </c>
      <c r="N270" s="419" t="s">
        <v>11139</v>
      </c>
      <c r="O270" s="422">
        <v>2020</v>
      </c>
      <c r="P270" s="426">
        <v>44147</v>
      </c>
      <c r="Q270" s="421" t="s">
        <v>11838</v>
      </c>
      <c r="R270" s="424">
        <v>44197</v>
      </c>
      <c r="S270" s="413"/>
      <c r="T270" s="428">
        <v>44461</v>
      </c>
    </row>
    <row r="271" spans="1:20" ht="15.75" customHeight="1">
      <c r="A271" s="419" t="s">
        <v>73</v>
      </c>
      <c r="B271" s="419" t="s">
        <v>2660</v>
      </c>
      <c r="C271" s="419" t="s">
        <v>290</v>
      </c>
      <c r="D271" s="419" t="s">
        <v>11747</v>
      </c>
      <c r="E271" s="419" t="s">
        <v>291</v>
      </c>
      <c r="F271" s="442" t="s">
        <v>11839</v>
      </c>
      <c r="G271" s="419" t="s">
        <v>308</v>
      </c>
      <c r="H271" s="464" t="s">
        <v>11840</v>
      </c>
      <c r="I271" s="420" t="s">
        <v>9786</v>
      </c>
      <c r="J271" s="420" t="s">
        <v>11841</v>
      </c>
      <c r="K271" s="421">
        <v>131.30000000000001</v>
      </c>
      <c r="L271" s="421">
        <v>536</v>
      </c>
      <c r="M271" s="422">
        <v>4670</v>
      </c>
      <c r="N271" s="419" t="s">
        <v>11082</v>
      </c>
      <c r="O271" s="422">
        <v>2011</v>
      </c>
      <c r="P271" s="426">
        <v>40836</v>
      </c>
      <c r="Q271" s="421" t="s">
        <v>11842</v>
      </c>
      <c r="R271" s="424">
        <v>40909</v>
      </c>
      <c r="S271" s="413"/>
      <c r="T271" s="428"/>
    </row>
    <row r="272" spans="1:20" ht="15.75" customHeight="1">
      <c r="A272" s="419" t="s">
        <v>73</v>
      </c>
      <c r="B272" s="419" t="s">
        <v>2660</v>
      </c>
      <c r="C272" s="419" t="s">
        <v>290</v>
      </c>
      <c r="D272" s="419" t="s">
        <v>11747</v>
      </c>
      <c r="E272" s="419" t="s">
        <v>291</v>
      </c>
      <c r="F272" s="442" t="s">
        <v>11839</v>
      </c>
      <c r="G272" s="419" t="s">
        <v>315</v>
      </c>
      <c r="H272" s="464" t="s">
        <v>11843</v>
      </c>
      <c r="I272" s="420" t="s">
        <v>9786</v>
      </c>
      <c r="J272" s="420" t="s">
        <v>11844</v>
      </c>
      <c r="K272" s="421">
        <v>121.9</v>
      </c>
      <c r="L272" s="421">
        <v>352</v>
      </c>
      <c r="M272" s="422">
        <v>3360</v>
      </c>
      <c r="N272" s="419" t="s">
        <v>11082</v>
      </c>
      <c r="O272" s="422">
        <v>2011</v>
      </c>
      <c r="P272" s="426">
        <v>40836</v>
      </c>
      <c r="Q272" s="421" t="s">
        <v>11842</v>
      </c>
      <c r="R272" s="424">
        <v>40909</v>
      </c>
      <c r="S272" s="413"/>
      <c r="T272" s="425"/>
    </row>
    <row r="273" spans="1:20" ht="15.75" customHeight="1">
      <c r="A273" s="419" t="s">
        <v>73</v>
      </c>
      <c r="B273" s="419" t="s">
        <v>2660</v>
      </c>
      <c r="C273" s="419" t="s">
        <v>290</v>
      </c>
      <c r="D273" s="419" t="s">
        <v>11747</v>
      </c>
      <c r="E273" s="419" t="s">
        <v>291</v>
      </c>
      <c r="F273" s="442" t="s">
        <v>11839</v>
      </c>
      <c r="G273" s="419" t="s">
        <v>347</v>
      </c>
      <c r="H273" s="464" t="s">
        <v>11845</v>
      </c>
      <c r="I273" s="420" t="s">
        <v>9786</v>
      </c>
      <c r="J273" s="420" t="s">
        <v>11846</v>
      </c>
      <c r="K273" s="421">
        <v>97.4</v>
      </c>
      <c r="L273" s="421">
        <v>296</v>
      </c>
      <c r="M273" s="422">
        <v>3160</v>
      </c>
      <c r="N273" s="419" t="s">
        <v>11082</v>
      </c>
      <c r="O273" s="422">
        <v>2011</v>
      </c>
      <c r="P273" s="426">
        <v>40836</v>
      </c>
      <c r="Q273" s="421" t="s">
        <v>11842</v>
      </c>
      <c r="R273" s="424">
        <v>40909</v>
      </c>
      <c r="S273" s="413"/>
      <c r="T273" s="425"/>
    </row>
    <row r="274" spans="1:20" ht="15.75" customHeight="1">
      <c r="A274" s="419" t="s">
        <v>73</v>
      </c>
      <c r="B274" s="419" t="s">
        <v>2660</v>
      </c>
      <c r="C274" s="419" t="s">
        <v>290</v>
      </c>
      <c r="D274" s="419" t="s">
        <v>11747</v>
      </c>
      <c r="E274" s="419" t="s">
        <v>440</v>
      </c>
      <c r="F274" s="442" t="s">
        <v>11835</v>
      </c>
      <c r="G274" s="419" t="s">
        <v>453</v>
      </c>
      <c r="H274" s="464" t="s">
        <v>11847</v>
      </c>
      <c r="I274" s="420" t="s">
        <v>9786</v>
      </c>
      <c r="J274" s="420" t="s">
        <v>11848</v>
      </c>
      <c r="K274" s="421">
        <v>127.1</v>
      </c>
      <c r="L274" s="421">
        <v>154</v>
      </c>
      <c r="M274" s="422">
        <v>16793</v>
      </c>
      <c r="N274" s="419" t="s">
        <v>11139</v>
      </c>
      <c r="O274" s="422">
        <v>2020</v>
      </c>
      <c r="P274" s="426">
        <v>44147</v>
      </c>
      <c r="Q274" s="421" t="s">
        <v>11838</v>
      </c>
      <c r="R274" s="424">
        <v>44197</v>
      </c>
      <c r="S274" s="413"/>
      <c r="T274" s="428">
        <v>44460</v>
      </c>
    </row>
    <row r="275" spans="1:20" ht="15.75" customHeight="1">
      <c r="A275" s="419" t="s">
        <v>73</v>
      </c>
      <c r="B275" s="419" t="s">
        <v>2660</v>
      </c>
      <c r="C275" s="419" t="s">
        <v>290</v>
      </c>
      <c r="D275" s="419" t="s">
        <v>11747</v>
      </c>
      <c r="E275" s="419" t="s">
        <v>440</v>
      </c>
      <c r="F275" s="442" t="s">
        <v>11835</v>
      </c>
      <c r="G275" s="419" t="s">
        <v>450</v>
      </c>
      <c r="H275" s="464" t="s">
        <v>11849</v>
      </c>
      <c r="I275" s="420" t="s">
        <v>9786</v>
      </c>
      <c r="J275" s="420" t="s">
        <v>11850</v>
      </c>
      <c r="K275" s="421">
        <v>169.5</v>
      </c>
      <c r="L275" s="421">
        <v>191</v>
      </c>
      <c r="M275" s="422">
        <v>21944</v>
      </c>
      <c r="N275" s="419" t="s">
        <v>11139</v>
      </c>
      <c r="O275" s="422">
        <v>2020</v>
      </c>
      <c r="P275" s="426">
        <v>44147</v>
      </c>
      <c r="Q275" s="421" t="s">
        <v>11838</v>
      </c>
      <c r="R275" s="424">
        <v>44197</v>
      </c>
      <c r="S275" s="413"/>
      <c r="T275" s="428">
        <v>44460</v>
      </c>
    </row>
    <row r="276" spans="1:20" ht="15.75" customHeight="1">
      <c r="A276" s="419" t="s">
        <v>73</v>
      </c>
      <c r="B276" s="419" t="s">
        <v>2660</v>
      </c>
      <c r="C276" s="419" t="s">
        <v>290</v>
      </c>
      <c r="D276" s="419" t="s">
        <v>11747</v>
      </c>
      <c r="E276" s="419" t="s">
        <v>440</v>
      </c>
      <c r="F276" s="442" t="s">
        <v>11851</v>
      </c>
      <c r="G276" s="419" t="s">
        <v>448</v>
      </c>
      <c r="H276" s="464" t="s">
        <v>11852</v>
      </c>
      <c r="I276" s="420" t="s">
        <v>9786</v>
      </c>
      <c r="J276" s="420" t="s">
        <v>11853</v>
      </c>
      <c r="K276" s="421">
        <v>464.9</v>
      </c>
      <c r="L276" s="421">
        <v>681</v>
      </c>
      <c r="M276" s="422">
        <v>43675</v>
      </c>
      <c r="N276" s="419" t="s">
        <v>11099</v>
      </c>
      <c r="O276" s="422">
        <v>2020</v>
      </c>
      <c r="P276" s="426">
        <v>44132</v>
      </c>
      <c r="Q276" s="421" t="s">
        <v>11854</v>
      </c>
      <c r="R276" s="424">
        <v>44562</v>
      </c>
      <c r="S276" s="413"/>
      <c r="T276" s="428">
        <v>44462</v>
      </c>
    </row>
    <row r="277" spans="1:20" ht="15.75" customHeight="1">
      <c r="A277" s="419" t="s">
        <v>73</v>
      </c>
      <c r="B277" s="419" t="s">
        <v>2660</v>
      </c>
      <c r="C277" s="419" t="s">
        <v>290</v>
      </c>
      <c r="D277" s="419" t="s">
        <v>11747</v>
      </c>
      <c r="E277" s="419" t="s">
        <v>291</v>
      </c>
      <c r="F277" s="442" t="s">
        <v>11855</v>
      </c>
      <c r="G277" s="419" t="s">
        <v>322</v>
      </c>
      <c r="H277" s="464" t="s">
        <v>11856</v>
      </c>
      <c r="I277" s="420" t="s">
        <v>9786</v>
      </c>
      <c r="J277" s="420" t="s">
        <v>11857</v>
      </c>
      <c r="K277" s="421">
        <v>263.8</v>
      </c>
      <c r="L277" s="421">
        <v>756</v>
      </c>
      <c r="M277" s="422">
        <v>38802</v>
      </c>
      <c r="N277" s="419" t="s">
        <v>11099</v>
      </c>
      <c r="O277" s="422">
        <v>2020</v>
      </c>
      <c r="P277" s="423">
        <v>44090</v>
      </c>
      <c r="Q277" s="421" t="s">
        <v>11858</v>
      </c>
      <c r="R277" s="424">
        <v>44562</v>
      </c>
      <c r="S277" s="413"/>
      <c r="T277" s="428">
        <v>44614</v>
      </c>
    </row>
    <row r="278" spans="1:20" ht="15.75" customHeight="1">
      <c r="A278" s="419" t="s">
        <v>73</v>
      </c>
      <c r="B278" s="419" t="s">
        <v>2660</v>
      </c>
      <c r="C278" s="419" t="s">
        <v>290</v>
      </c>
      <c r="D278" s="419" t="s">
        <v>11747</v>
      </c>
      <c r="E278" s="419" t="s">
        <v>291</v>
      </c>
      <c r="F278" s="442" t="s">
        <v>11855</v>
      </c>
      <c r="G278" s="419" t="s">
        <v>323</v>
      </c>
      <c r="H278" s="464" t="s">
        <v>11859</v>
      </c>
      <c r="I278" s="420" t="s">
        <v>9786</v>
      </c>
      <c r="J278" s="420" t="s">
        <v>11860</v>
      </c>
      <c r="K278" s="421">
        <v>222.3</v>
      </c>
      <c r="L278" s="421">
        <v>684</v>
      </c>
      <c r="M278" s="422">
        <v>33759</v>
      </c>
      <c r="N278" s="419" t="s">
        <v>11099</v>
      </c>
      <c r="O278" s="422">
        <v>2020</v>
      </c>
      <c r="P278" s="423">
        <v>44090</v>
      </c>
      <c r="Q278" s="421" t="s">
        <v>11861</v>
      </c>
      <c r="R278" s="424">
        <v>44562</v>
      </c>
      <c r="S278" s="413"/>
      <c r="T278" s="428">
        <v>44610</v>
      </c>
    </row>
    <row r="279" spans="1:20" ht="15.75" customHeight="1">
      <c r="A279" s="419" t="s">
        <v>73</v>
      </c>
      <c r="B279" s="419" t="s">
        <v>2660</v>
      </c>
      <c r="C279" s="419" t="s">
        <v>290</v>
      </c>
      <c r="D279" s="419" t="s">
        <v>11747</v>
      </c>
      <c r="E279" s="419" t="s">
        <v>427</v>
      </c>
      <c r="F279" s="442" t="s">
        <v>11862</v>
      </c>
      <c r="G279" s="419" t="s">
        <v>434</v>
      </c>
      <c r="H279" s="464" t="s">
        <v>11863</v>
      </c>
      <c r="I279" s="420" t="s">
        <v>9786</v>
      </c>
      <c r="J279" s="420" t="s">
        <v>11864</v>
      </c>
      <c r="K279" s="421">
        <v>283</v>
      </c>
      <c r="L279" s="421">
        <v>1243</v>
      </c>
      <c r="M279" s="422">
        <v>28969</v>
      </c>
      <c r="N279" s="419" t="s">
        <v>11139</v>
      </c>
      <c r="O279" s="422">
        <v>2018</v>
      </c>
      <c r="P279" s="423">
        <v>43641</v>
      </c>
      <c r="Q279" s="421" t="s">
        <v>11865</v>
      </c>
      <c r="R279" s="424">
        <v>43831</v>
      </c>
      <c r="S279" s="413"/>
      <c r="T279" s="428">
        <v>44893</v>
      </c>
    </row>
    <row r="280" spans="1:20" ht="15.75" customHeight="1">
      <c r="A280" s="419" t="s">
        <v>73</v>
      </c>
      <c r="B280" s="419" t="s">
        <v>2660</v>
      </c>
      <c r="C280" s="419" t="s">
        <v>290</v>
      </c>
      <c r="D280" s="419" t="s">
        <v>11747</v>
      </c>
      <c r="E280" s="419" t="s">
        <v>427</v>
      </c>
      <c r="F280" s="442" t="s">
        <v>11862</v>
      </c>
      <c r="G280" s="419" t="s">
        <v>435</v>
      </c>
      <c r="H280" s="464" t="s">
        <v>11866</v>
      </c>
      <c r="I280" s="420" t="s">
        <v>9786</v>
      </c>
      <c r="J280" s="420" t="s">
        <v>11867</v>
      </c>
      <c r="K280" s="421">
        <v>164.6</v>
      </c>
      <c r="L280" s="421">
        <v>573</v>
      </c>
      <c r="M280" s="422">
        <v>29146</v>
      </c>
      <c r="N280" s="419" t="s">
        <v>11139</v>
      </c>
      <c r="O280" s="422">
        <v>2018</v>
      </c>
      <c r="P280" s="423">
        <v>43641</v>
      </c>
      <c r="Q280" s="421" t="s">
        <v>11865</v>
      </c>
      <c r="R280" s="424">
        <v>43831</v>
      </c>
      <c r="S280" s="413"/>
      <c r="T280" s="428">
        <v>44893</v>
      </c>
    </row>
    <row r="281" spans="1:20" ht="15.75" customHeight="1">
      <c r="A281" s="419" t="s">
        <v>73</v>
      </c>
      <c r="B281" s="419" t="s">
        <v>2660</v>
      </c>
      <c r="C281" s="419" t="s">
        <v>290</v>
      </c>
      <c r="D281" s="419" t="s">
        <v>11747</v>
      </c>
      <c r="E281" s="419" t="s">
        <v>440</v>
      </c>
      <c r="F281" s="442" t="s">
        <v>11868</v>
      </c>
      <c r="G281" s="419" t="s">
        <v>449</v>
      </c>
      <c r="H281" s="464" t="s">
        <v>11869</v>
      </c>
      <c r="I281" s="420" t="s">
        <v>9786</v>
      </c>
      <c r="J281" s="420" t="s">
        <v>11870</v>
      </c>
      <c r="K281" s="421">
        <v>1232.2918</v>
      </c>
      <c r="L281" s="421">
        <v>1641</v>
      </c>
      <c r="M281" s="422">
        <v>52791</v>
      </c>
      <c r="N281" s="419" t="s">
        <v>11082</v>
      </c>
      <c r="O281" s="422">
        <v>2018</v>
      </c>
      <c r="P281" s="426">
        <v>43452</v>
      </c>
      <c r="Q281" s="421" t="s">
        <v>11871</v>
      </c>
      <c r="R281" s="424">
        <v>43831</v>
      </c>
      <c r="S281" s="413"/>
      <c r="T281" s="428">
        <v>43482</v>
      </c>
    </row>
    <row r="282" spans="1:20" ht="15.75" customHeight="1">
      <c r="A282" s="419" t="s">
        <v>73</v>
      </c>
      <c r="B282" s="419" t="s">
        <v>2660</v>
      </c>
      <c r="C282" s="419" t="s">
        <v>290</v>
      </c>
      <c r="D282" s="419" t="s">
        <v>11747</v>
      </c>
      <c r="E282" s="419" t="s">
        <v>291</v>
      </c>
      <c r="F282" s="442" t="s">
        <v>11872</v>
      </c>
      <c r="G282" s="419" t="s">
        <v>327</v>
      </c>
      <c r="H282" s="464" t="s">
        <v>11873</v>
      </c>
      <c r="I282" s="420" t="s">
        <v>9786</v>
      </c>
      <c r="J282" s="420" t="s">
        <v>11874</v>
      </c>
      <c r="K282" s="421">
        <v>314.7</v>
      </c>
      <c r="L282" s="421">
        <v>1057</v>
      </c>
      <c r="M282" s="422">
        <v>29692</v>
      </c>
      <c r="N282" s="419" t="s">
        <v>11139</v>
      </c>
      <c r="O282" s="422">
        <v>2019</v>
      </c>
      <c r="P282" s="423">
        <v>44062</v>
      </c>
      <c r="Q282" s="440">
        <v>45123</v>
      </c>
      <c r="R282" s="424">
        <v>44197</v>
      </c>
      <c r="S282" s="413"/>
      <c r="T282" s="428">
        <v>44172</v>
      </c>
    </row>
    <row r="283" spans="1:20" ht="15.75" customHeight="1">
      <c r="A283" s="419" t="s">
        <v>73</v>
      </c>
      <c r="B283" s="419" t="s">
        <v>2660</v>
      </c>
      <c r="C283" s="419" t="s">
        <v>290</v>
      </c>
      <c r="D283" s="419" t="s">
        <v>11747</v>
      </c>
      <c r="E283" s="419" t="s">
        <v>291</v>
      </c>
      <c r="F283" s="442" t="s">
        <v>11875</v>
      </c>
      <c r="G283" s="419" t="s">
        <v>330</v>
      </c>
      <c r="H283" s="464" t="s">
        <v>11876</v>
      </c>
      <c r="I283" s="420" t="s">
        <v>9786</v>
      </c>
      <c r="J283" s="420" t="s">
        <v>11877</v>
      </c>
      <c r="K283" s="421">
        <v>462.36900000000003</v>
      </c>
      <c r="L283" s="421">
        <v>1638</v>
      </c>
      <c r="M283" s="422">
        <v>33192</v>
      </c>
      <c r="N283" s="419" t="s">
        <v>11139</v>
      </c>
      <c r="O283" s="422">
        <v>2019</v>
      </c>
      <c r="P283" s="423">
        <v>44042</v>
      </c>
      <c r="Q283" s="421" t="s">
        <v>11878</v>
      </c>
      <c r="R283" s="424">
        <v>44197</v>
      </c>
      <c r="S283" s="413"/>
      <c r="T283" s="428">
        <v>44879</v>
      </c>
    </row>
    <row r="284" spans="1:20" ht="15.75" customHeight="1">
      <c r="A284" s="419" t="s">
        <v>73</v>
      </c>
      <c r="B284" s="419" t="s">
        <v>2660</v>
      </c>
      <c r="C284" s="419" t="s">
        <v>290</v>
      </c>
      <c r="D284" s="419" t="s">
        <v>11747</v>
      </c>
      <c r="E284" s="419" t="s">
        <v>291</v>
      </c>
      <c r="F284" s="442" t="s">
        <v>11875</v>
      </c>
      <c r="G284" s="419" t="s">
        <v>312</v>
      </c>
      <c r="H284" s="464" t="s">
        <v>11879</v>
      </c>
      <c r="I284" s="420" t="s">
        <v>9786</v>
      </c>
      <c r="J284" s="420" t="s">
        <v>11880</v>
      </c>
      <c r="K284" s="421">
        <v>154.91040000000001</v>
      </c>
      <c r="L284" s="421">
        <v>82</v>
      </c>
      <c r="M284" s="422">
        <v>15121</v>
      </c>
      <c r="N284" s="419" t="s">
        <v>11139</v>
      </c>
      <c r="O284" s="422">
        <v>2020</v>
      </c>
      <c r="P284" s="423">
        <v>44042</v>
      </c>
      <c r="Q284" s="421" t="s">
        <v>11881</v>
      </c>
      <c r="R284" s="424">
        <v>44562</v>
      </c>
      <c r="S284" s="413"/>
      <c r="T284" s="428">
        <v>44166</v>
      </c>
    </row>
    <row r="285" spans="1:20" ht="15.75" customHeight="1">
      <c r="A285" s="419" t="s">
        <v>73</v>
      </c>
      <c r="B285" s="419" t="s">
        <v>2660</v>
      </c>
      <c r="C285" s="419" t="s">
        <v>290</v>
      </c>
      <c r="D285" s="419" t="s">
        <v>11747</v>
      </c>
      <c r="E285" s="419" t="s">
        <v>291</v>
      </c>
      <c r="F285" s="442" t="s">
        <v>11882</v>
      </c>
      <c r="G285" s="419" t="s">
        <v>301</v>
      </c>
      <c r="H285" s="464" t="s">
        <v>11883</v>
      </c>
      <c r="I285" s="420" t="s">
        <v>9786</v>
      </c>
      <c r="J285" s="420" t="s">
        <v>11884</v>
      </c>
      <c r="K285" s="421">
        <v>71.3</v>
      </c>
      <c r="L285" s="421">
        <v>128</v>
      </c>
      <c r="M285" s="422">
        <v>8765</v>
      </c>
      <c r="N285" s="419" t="s">
        <v>11139</v>
      </c>
      <c r="O285" s="422">
        <v>2018</v>
      </c>
      <c r="P285" s="423">
        <v>43686</v>
      </c>
      <c r="Q285" s="421" t="s">
        <v>11885</v>
      </c>
      <c r="R285" s="424">
        <v>44197</v>
      </c>
      <c r="S285" s="413"/>
      <c r="T285" s="425"/>
    </row>
    <row r="286" spans="1:20" ht="15.75" customHeight="1">
      <c r="A286" s="419" t="s">
        <v>73</v>
      </c>
      <c r="B286" s="419" t="s">
        <v>2660</v>
      </c>
      <c r="C286" s="419" t="s">
        <v>290</v>
      </c>
      <c r="D286" s="419" t="s">
        <v>11747</v>
      </c>
      <c r="E286" s="419" t="s">
        <v>291</v>
      </c>
      <c r="F286" s="442" t="s">
        <v>11875</v>
      </c>
      <c r="G286" s="419" t="s">
        <v>328</v>
      </c>
      <c r="H286" s="464" t="s">
        <v>11886</v>
      </c>
      <c r="I286" s="420" t="s">
        <v>9786</v>
      </c>
      <c r="J286" s="420" t="s">
        <v>11887</v>
      </c>
      <c r="K286" s="421">
        <v>61.6967</v>
      </c>
      <c r="L286" s="421">
        <v>162</v>
      </c>
      <c r="M286" s="422">
        <v>14246</v>
      </c>
      <c r="N286" s="419" t="s">
        <v>11099</v>
      </c>
      <c r="O286" s="422">
        <v>2020</v>
      </c>
      <c r="P286" s="426">
        <v>44152</v>
      </c>
      <c r="Q286" s="421" t="s">
        <v>11832</v>
      </c>
      <c r="R286" s="424">
        <v>44562</v>
      </c>
      <c r="S286" s="413"/>
      <c r="T286" s="428">
        <v>44872</v>
      </c>
    </row>
    <row r="287" spans="1:20" ht="15.75" customHeight="1">
      <c r="A287" s="419" t="s">
        <v>73</v>
      </c>
      <c r="B287" s="419" t="s">
        <v>2660</v>
      </c>
      <c r="C287" s="419" t="s">
        <v>290</v>
      </c>
      <c r="D287" s="419" t="s">
        <v>11747</v>
      </c>
      <c r="E287" s="419" t="s">
        <v>291</v>
      </c>
      <c r="F287" s="442" t="s">
        <v>11882</v>
      </c>
      <c r="G287" s="419" t="s">
        <v>305</v>
      </c>
      <c r="H287" s="464" t="s">
        <v>11888</v>
      </c>
      <c r="I287" s="420" t="s">
        <v>9786</v>
      </c>
      <c r="J287" s="420" t="s">
        <v>11889</v>
      </c>
      <c r="K287" s="421">
        <v>30.1</v>
      </c>
      <c r="L287" s="421">
        <v>76</v>
      </c>
      <c r="M287" s="422">
        <v>7375</v>
      </c>
      <c r="N287" s="419" t="s">
        <v>11139</v>
      </c>
      <c r="O287" s="422">
        <v>2018</v>
      </c>
      <c r="P287" s="423">
        <v>43606</v>
      </c>
      <c r="Q287" s="421" t="s">
        <v>11890</v>
      </c>
      <c r="R287" s="424">
        <v>43831</v>
      </c>
      <c r="S287" s="413"/>
      <c r="T287" s="425"/>
    </row>
    <row r="288" spans="1:20" ht="15.75" customHeight="1">
      <c r="A288" s="419" t="s">
        <v>73</v>
      </c>
      <c r="B288" s="419" t="s">
        <v>2660</v>
      </c>
      <c r="C288" s="419" t="s">
        <v>290</v>
      </c>
      <c r="D288" s="419" t="s">
        <v>11747</v>
      </c>
      <c r="E288" s="419" t="s">
        <v>291</v>
      </c>
      <c r="F288" s="442" t="s">
        <v>11891</v>
      </c>
      <c r="G288" s="419" t="s">
        <v>335</v>
      </c>
      <c r="H288" s="464" t="s">
        <v>11892</v>
      </c>
      <c r="I288" s="420" t="s">
        <v>9786</v>
      </c>
      <c r="J288" s="420" t="s">
        <v>10860</v>
      </c>
      <c r="K288" s="421">
        <v>427.7</v>
      </c>
      <c r="L288" s="421">
        <v>1350</v>
      </c>
      <c r="M288" s="422">
        <v>38728</v>
      </c>
      <c r="N288" s="419" t="s">
        <v>11139</v>
      </c>
      <c r="O288" s="422">
        <v>2019</v>
      </c>
      <c r="P288" s="426">
        <v>43760</v>
      </c>
      <c r="Q288" s="421" t="s">
        <v>11893</v>
      </c>
      <c r="R288" s="424">
        <v>43831</v>
      </c>
      <c r="S288" s="413"/>
      <c r="T288" s="428">
        <v>43888</v>
      </c>
    </row>
    <row r="289" spans="1:20" ht="15.75" customHeight="1">
      <c r="A289" s="419" t="s">
        <v>73</v>
      </c>
      <c r="B289" s="419" t="s">
        <v>2660</v>
      </c>
      <c r="C289" s="419" t="s">
        <v>290</v>
      </c>
      <c r="D289" s="419" t="s">
        <v>11747</v>
      </c>
      <c r="E289" s="419" t="s">
        <v>291</v>
      </c>
      <c r="F289" s="442" t="s">
        <v>11752</v>
      </c>
      <c r="G289" s="419" t="s">
        <v>336</v>
      </c>
      <c r="H289" s="464" t="s">
        <v>11894</v>
      </c>
      <c r="I289" s="420" t="s">
        <v>9786</v>
      </c>
      <c r="J289" s="420" t="s">
        <v>11895</v>
      </c>
      <c r="K289" s="421">
        <v>479.78089999999997</v>
      </c>
      <c r="L289" s="421">
        <v>583</v>
      </c>
      <c r="M289" s="422">
        <v>41726</v>
      </c>
      <c r="N289" s="419" t="s">
        <v>11139</v>
      </c>
      <c r="O289" s="422">
        <v>2019</v>
      </c>
      <c r="P289" s="423">
        <v>44596</v>
      </c>
      <c r="Q289" s="421" t="s">
        <v>11896</v>
      </c>
      <c r="R289" s="424">
        <v>44927</v>
      </c>
      <c r="S289" s="413"/>
      <c r="T289" s="425">
        <v>44879</v>
      </c>
    </row>
    <row r="290" spans="1:20" ht="15.75" customHeight="1">
      <c r="A290" s="419" t="s">
        <v>73</v>
      </c>
      <c r="B290" s="419" t="s">
        <v>2660</v>
      </c>
      <c r="C290" s="419" t="s">
        <v>290</v>
      </c>
      <c r="D290" s="419" t="s">
        <v>11747</v>
      </c>
      <c r="E290" s="419" t="s">
        <v>291</v>
      </c>
      <c r="F290" s="442" t="s">
        <v>11752</v>
      </c>
      <c r="G290" s="419" t="s">
        <v>303</v>
      </c>
      <c r="H290" s="464" t="s">
        <v>11897</v>
      </c>
      <c r="I290" s="420" t="s">
        <v>9786</v>
      </c>
      <c r="J290" s="420" t="s">
        <v>11626</v>
      </c>
      <c r="K290" s="421">
        <v>480.5675</v>
      </c>
      <c r="L290" s="421">
        <v>957</v>
      </c>
      <c r="M290" s="422">
        <v>41783</v>
      </c>
      <c r="N290" s="419" t="s">
        <v>11139</v>
      </c>
      <c r="O290" s="422">
        <v>2019</v>
      </c>
      <c r="P290" s="423">
        <v>44596</v>
      </c>
      <c r="Q290" s="421" t="s">
        <v>11896</v>
      </c>
      <c r="R290" s="424">
        <v>44927</v>
      </c>
      <c r="S290" s="413"/>
      <c r="T290" s="428">
        <v>44880</v>
      </c>
    </row>
    <row r="291" spans="1:20" ht="15.75" customHeight="1">
      <c r="A291" s="419" t="s">
        <v>73</v>
      </c>
      <c r="B291" s="419" t="s">
        <v>2660</v>
      </c>
      <c r="C291" s="419" t="s">
        <v>290</v>
      </c>
      <c r="D291" s="419" t="s">
        <v>11747</v>
      </c>
      <c r="E291" s="419" t="s">
        <v>291</v>
      </c>
      <c r="F291" s="442" t="s">
        <v>11882</v>
      </c>
      <c r="G291" s="419" t="s">
        <v>340</v>
      </c>
      <c r="H291" s="464" t="s">
        <v>11898</v>
      </c>
      <c r="I291" s="420" t="s">
        <v>9786</v>
      </c>
      <c r="J291" s="420" t="s">
        <v>11899</v>
      </c>
      <c r="K291" s="421">
        <v>233.6163</v>
      </c>
      <c r="L291" s="421">
        <v>467</v>
      </c>
      <c r="M291" s="422">
        <v>29734</v>
      </c>
      <c r="N291" s="419" t="s">
        <v>11139</v>
      </c>
      <c r="O291" s="422">
        <v>2018</v>
      </c>
      <c r="P291" s="423">
        <v>43889</v>
      </c>
      <c r="Q291" s="421" t="s">
        <v>11900</v>
      </c>
      <c r="R291" s="424">
        <v>44197</v>
      </c>
      <c r="S291" s="413"/>
      <c r="T291" s="428">
        <v>44874</v>
      </c>
    </row>
    <row r="292" spans="1:20" ht="15.75" customHeight="1">
      <c r="A292" s="419" t="s">
        <v>73</v>
      </c>
      <c r="B292" s="419" t="s">
        <v>2660</v>
      </c>
      <c r="C292" s="419" t="s">
        <v>290</v>
      </c>
      <c r="D292" s="419" t="s">
        <v>11747</v>
      </c>
      <c r="E292" s="419" t="s">
        <v>291</v>
      </c>
      <c r="F292" s="442" t="s">
        <v>11882</v>
      </c>
      <c r="G292" s="419" t="s">
        <v>343</v>
      </c>
      <c r="H292" s="464" t="s">
        <v>11901</v>
      </c>
      <c r="I292" s="420" t="s">
        <v>9786</v>
      </c>
      <c r="J292" s="420" t="s">
        <v>11902</v>
      </c>
      <c r="K292" s="421">
        <v>440.83730000000003</v>
      </c>
      <c r="L292" s="421">
        <v>2037</v>
      </c>
      <c r="M292" s="422">
        <v>38887</v>
      </c>
      <c r="N292" s="419" t="s">
        <v>11139</v>
      </c>
      <c r="O292" s="422">
        <v>2018</v>
      </c>
      <c r="P292" s="423">
        <v>43889</v>
      </c>
      <c r="Q292" s="421" t="s">
        <v>11900</v>
      </c>
      <c r="R292" s="424">
        <v>44197</v>
      </c>
      <c r="S292" s="413"/>
      <c r="T292" s="428">
        <v>44874</v>
      </c>
    </row>
    <row r="293" spans="1:20" ht="15.75" customHeight="1">
      <c r="A293" s="419" t="s">
        <v>73</v>
      </c>
      <c r="B293" s="419" t="s">
        <v>2660</v>
      </c>
      <c r="C293" s="419" t="s">
        <v>290</v>
      </c>
      <c r="D293" s="419" t="s">
        <v>11747</v>
      </c>
      <c r="E293" s="419" t="s">
        <v>291</v>
      </c>
      <c r="F293" s="442" t="s">
        <v>11903</v>
      </c>
      <c r="G293" s="419" t="s">
        <v>338</v>
      </c>
      <c r="H293" s="464" t="s">
        <v>11904</v>
      </c>
      <c r="I293" s="420" t="s">
        <v>9786</v>
      </c>
      <c r="J293" s="420" t="s">
        <v>11905</v>
      </c>
      <c r="K293" s="421">
        <v>420.5</v>
      </c>
      <c r="L293" s="421">
        <v>1267</v>
      </c>
      <c r="M293" s="422">
        <v>29161</v>
      </c>
      <c r="N293" s="419" t="s">
        <v>11139</v>
      </c>
      <c r="O293" s="422">
        <v>2018</v>
      </c>
      <c r="P293" s="423">
        <v>43614</v>
      </c>
      <c r="Q293" s="421" t="s">
        <v>11906</v>
      </c>
      <c r="R293" s="424">
        <v>43831</v>
      </c>
      <c r="S293" s="413"/>
      <c r="T293" s="428">
        <v>43886</v>
      </c>
    </row>
    <row r="294" spans="1:20" ht="15.75" customHeight="1">
      <c r="A294" s="419" t="s">
        <v>73</v>
      </c>
      <c r="B294" s="419" t="s">
        <v>2660</v>
      </c>
      <c r="C294" s="419" t="s">
        <v>290</v>
      </c>
      <c r="D294" s="419" t="s">
        <v>11747</v>
      </c>
      <c r="E294" s="419" t="s">
        <v>291</v>
      </c>
      <c r="F294" s="442" t="s">
        <v>11903</v>
      </c>
      <c r="G294" s="419" t="s">
        <v>313</v>
      </c>
      <c r="H294" s="464" t="s">
        <v>11907</v>
      </c>
      <c r="I294" s="420" t="s">
        <v>9786</v>
      </c>
      <c r="J294" s="420" t="s">
        <v>11908</v>
      </c>
      <c r="K294" s="421">
        <v>220.7</v>
      </c>
      <c r="L294" s="421">
        <v>457</v>
      </c>
      <c r="M294" s="422">
        <v>23528</v>
      </c>
      <c r="N294" s="419" t="s">
        <v>11139</v>
      </c>
      <c r="O294" s="422">
        <v>2018</v>
      </c>
      <c r="P294" s="423">
        <v>43614</v>
      </c>
      <c r="Q294" s="421" t="s">
        <v>11909</v>
      </c>
      <c r="R294" s="424">
        <v>43831</v>
      </c>
      <c r="S294" s="413"/>
      <c r="T294" s="428">
        <v>43885</v>
      </c>
    </row>
    <row r="295" spans="1:20" ht="15.75" customHeight="1">
      <c r="A295" s="419" t="s">
        <v>73</v>
      </c>
      <c r="B295" s="419" t="s">
        <v>2660</v>
      </c>
      <c r="C295" s="419" t="s">
        <v>290</v>
      </c>
      <c r="D295" s="419" t="s">
        <v>11747</v>
      </c>
      <c r="E295" s="419" t="s">
        <v>291</v>
      </c>
      <c r="F295" s="442" t="s">
        <v>11910</v>
      </c>
      <c r="G295" s="419" t="s">
        <v>339</v>
      </c>
      <c r="H295" s="464" t="s">
        <v>11911</v>
      </c>
      <c r="I295" s="420" t="s">
        <v>9786</v>
      </c>
      <c r="J295" s="420" t="s">
        <v>11912</v>
      </c>
      <c r="K295" s="421">
        <v>668.73609999999996</v>
      </c>
      <c r="L295" s="421">
        <v>3500</v>
      </c>
      <c r="M295" s="422">
        <v>50101</v>
      </c>
      <c r="N295" s="419" t="s">
        <v>11099</v>
      </c>
      <c r="O295" s="422">
        <v>2020</v>
      </c>
      <c r="P295" s="426">
        <v>44152</v>
      </c>
      <c r="Q295" s="421" t="s">
        <v>11913</v>
      </c>
      <c r="R295" s="424">
        <v>44562</v>
      </c>
      <c r="S295" s="413"/>
      <c r="T295" s="428">
        <v>44343</v>
      </c>
    </row>
    <row r="296" spans="1:20" ht="15.75" customHeight="1">
      <c r="A296" s="419" t="s">
        <v>73</v>
      </c>
      <c r="B296" s="419" t="s">
        <v>2660</v>
      </c>
      <c r="C296" s="419" t="s">
        <v>290</v>
      </c>
      <c r="D296" s="419" t="s">
        <v>11747</v>
      </c>
      <c r="E296" s="419" t="s">
        <v>291</v>
      </c>
      <c r="F296" s="442" t="s">
        <v>11910</v>
      </c>
      <c r="G296" s="419" t="s">
        <v>333</v>
      </c>
      <c r="H296" s="464" t="s">
        <v>11914</v>
      </c>
      <c r="I296" s="420" t="s">
        <v>9786</v>
      </c>
      <c r="J296" s="420" t="s">
        <v>11915</v>
      </c>
      <c r="K296" s="421">
        <v>248.08</v>
      </c>
      <c r="L296" s="421">
        <v>663</v>
      </c>
      <c r="M296" s="422">
        <v>23485</v>
      </c>
      <c r="N296" s="419" t="s">
        <v>11099</v>
      </c>
      <c r="O296" s="422">
        <v>2020</v>
      </c>
      <c r="P296" s="426">
        <v>44152</v>
      </c>
      <c r="Q296" s="421" t="s">
        <v>11913</v>
      </c>
      <c r="R296" s="424">
        <v>44562</v>
      </c>
      <c r="S296" s="413"/>
      <c r="T296" s="428">
        <v>44343</v>
      </c>
    </row>
    <row r="297" spans="1:20" ht="15.75" customHeight="1">
      <c r="A297" s="419" t="s">
        <v>73</v>
      </c>
      <c r="B297" s="419" t="s">
        <v>2660</v>
      </c>
      <c r="C297" s="419" t="s">
        <v>290</v>
      </c>
      <c r="D297" s="419" t="s">
        <v>11747</v>
      </c>
      <c r="E297" s="419" t="s">
        <v>440</v>
      </c>
      <c r="F297" s="442" t="s">
        <v>11826</v>
      </c>
      <c r="G297" s="419" t="s">
        <v>441</v>
      </c>
      <c r="H297" s="464" t="s">
        <v>11916</v>
      </c>
      <c r="I297" s="420" t="s">
        <v>9786</v>
      </c>
      <c r="J297" s="420" t="s">
        <v>11917</v>
      </c>
      <c r="K297" s="421">
        <v>896.7</v>
      </c>
      <c r="L297" s="421">
        <v>2139</v>
      </c>
      <c r="M297" s="422">
        <v>39298</v>
      </c>
      <c r="N297" s="419" t="s">
        <v>11918</v>
      </c>
      <c r="O297" s="422">
        <v>2018</v>
      </c>
      <c r="P297" s="423">
        <v>43634</v>
      </c>
      <c r="Q297" s="421" t="s">
        <v>11919</v>
      </c>
      <c r="R297" s="424">
        <v>43831</v>
      </c>
      <c r="S297" s="413"/>
      <c r="T297" s="428">
        <v>43776</v>
      </c>
    </row>
    <row r="298" spans="1:20" ht="15.75" customHeight="1">
      <c r="A298" s="419" t="s">
        <v>73</v>
      </c>
      <c r="B298" s="419" t="s">
        <v>2660</v>
      </c>
      <c r="C298" s="419" t="s">
        <v>290</v>
      </c>
      <c r="D298" s="419" t="s">
        <v>11747</v>
      </c>
      <c r="E298" s="419" t="s">
        <v>440</v>
      </c>
      <c r="F298" s="442" t="s">
        <v>11826</v>
      </c>
      <c r="G298" s="419" t="s">
        <v>443</v>
      </c>
      <c r="H298" s="464" t="s">
        <v>11920</v>
      </c>
      <c r="I298" s="420" t="s">
        <v>9786</v>
      </c>
      <c r="J298" s="420" t="s">
        <v>11921</v>
      </c>
      <c r="K298" s="421">
        <v>165.6</v>
      </c>
      <c r="L298" s="421">
        <v>230</v>
      </c>
      <c r="M298" s="422">
        <v>11722</v>
      </c>
      <c r="N298" s="419" t="s">
        <v>11918</v>
      </c>
      <c r="O298" s="422">
        <v>2018</v>
      </c>
      <c r="P298" s="423">
        <v>43634</v>
      </c>
      <c r="Q298" s="421" t="s">
        <v>11922</v>
      </c>
      <c r="R298" s="424">
        <v>43831</v>
      </c>
      <c r="S298" s="413"/>
      <c r="T298" s="428">
        <v>43734</v>
      </c>
    </row>
    <row r="299" spans="1:20" ht="15.75" customHeight="1">
      <c r="A299" s="419" t="s">
        <v>73</v>
      </c>
      <c r="B299" s="419" t="s">
        <v>2660</v>
      </c>
      <c r="C299" s="419" t="s">
        <v>290</v>
      </c>
      <c r="D299" s="419" t="s">
        <v>11747</v>
      </c>
      <c r="E299" s="419" t="s">
        <v>440</v>
      </c>
      <c r="F299" s="442" t="s">
        <v>11923</v>
      </c>
      <c r="G299" s="419" t="s">
        <v>454</v>
      </c>
      <c r="H299" s="464" t="s">
        <v>11924</v>
      </c>
      <c r="I299" s="420" t="s">
        <v>9786</v>
      </c>
      <c r="J299" s="420" t="s">
        <v>11925</v>
      </c>
      <c r="K299" s="421">
        <v>578.49429999999995</v>
      </c>
      <c r="L299" s="421">
        <v>908</v>
      </c>
      <c r="M299" s="422">
        <v>28761</v>
      </c>
      <c r="N299" s="419" t="s">
        <v>11139</v>
      </c>
      <c r="O299" s="422">
        <v>2018</v>
      </c>
      <c r="P299" s="423">
        <v>43637</v>
      </c>
      <c r="Q299" s="421" t="s">
        <v>11926</v>
      </c>
      <c r="R299" s="424">
        <v>43831</v>
      </c>
      <c r="S299" s="413"/>
      <c r="T299" s="428">
        <v>43886</v>
      </c>
    </row>
    <row r="300" spans="1:20" ht="15.75" customHeight="1">
      <c r="A300" s="419" t="s">
        <v>73</v>
      </c>
      <c r="B300" s="419" t="s">
        <v>2660</v>
      </c>
      <c r="C300" s="419" t="s">
        <v>290</v>
      </c>
      <c r="D300" s="419" t="s">
        <v>11747</v>
      </c>
      <c r="E300" s="419" t="s">
        <v>440</v>
      </c>
      <c r="F300" s="442" t="s">
        <v>11923</v>
      </c>
      <c r="G300" s="419" t="s">
        <v>451</v>
      </c>
      <c r="H300" s="464" t="s">
        <v>11927</v>
      </c>
      <c r="I300" s="420" t="s">
        <v>9786</v>
      </c>
      <c r="J300" s="420" t="s">
        <v>11928</v>
      </c>
      <c r="K300" s="421">
        <v>195.6747</v>
      </c>
      <c r="L300" s="421">
        <v>245</v>
      </c>
      <c r="M300" s="422">
        <v>18781</v>
      </c>
      <c r="N300" s="419" t="s">
        <v>11139</v>
      </c>
      <c r="O300" s="422">
        <v>2018</v>
      </c>
      <c r="P300" s="423">
        <v>43637</v>
      </c>
      <c r="Q300" s="421" t="s">
        <v>11929</v>
      </c>
      <c r="R300" s="424">
        <v>43831</v>
      </c>
      <c r="S300" s="413"/>
      <c r="T300" s="428">
        <v>43885</v>
      </c>
    </row>
    <row r="301" spans="1:20" ht="15.75" customHeight="1">
      <c r="A301" s="419" t="s">
        <v>73</v>
      </c>
      <c r="B301" s="419" t="s">
        <v>2660</v>
      </c>
      <c r="C301" s="419" t="s">
        <v>290</v>
      </c>
      <c r="D301" s="419" t="s">
        <v>11747</v>
      </c>
      <c r="E301" s="419" t="s">
        <v>427</v>
      </c>
      <c r="F301" s="442" t="s">
        <v>11930</v>
      </c>
      <c r="G301" s="419" t="s">
        <v>438</v>
      </c>
      <c r="H301" s="464" t="s">
        <v>11931</v>
      </c>
      <c r="I301" s="420" t="s">
        <v>9786</v>
      </c>
      <c r="J301" s="420" t="s">
        <v>11932</v>
      </c>
      <c r="K301" s="421">
        <v>394.5</v>
      </c>
      <c r="L301" s="421">
        <v>1153</v>
      </c>
      <c r="M301" s="422">
        <v>36859</v>
      </c>
      <c r="N301" s="419" t="s">
        <v>11099</v>
      </c>
      <c r="O301" s="422">
        <v>2020</v>
      </c>
      <c r="P301" s="426">
        <v>44189</v>
      </c>
      <c r="Q301" s="421" t="s">
        <v>11933</v>
      </c>
      <c r="R301" s="424">
        <v>44562</v>
      </c>
      <c r="S301" s="413"/>
      <c r="T301" s="428">
        <v>44893</v>
      </c>
    </row>
    <row r="302" spans="1:20" ht="15.75" customHeight="1">
      <c r="A302" s="419" t="s">
        <v>73</v>
      </c>
      <c r="B302" s="419" t="s">
        <v>2660</v>
      </c>
      <c r="C302" s="419" t="s">
        <v>290</v>
      </c>
      <c r="D302" s="419" t="s">
        <v>11747</v>
      </c>
      <c r="E302" s="419" t="s">
        <v>427</v>
      </c>
      <c r="F302" s="442" t="s">
        <v>11930</v>
      </c>
      <c r="G302" s="419" t="s">
        <v>437</v>
      </c>
      <c r="H302" s="464" t="s">
        <v>11934</v>
      </c>
      <c r="I302" s="420" t="s">
        <v>9786</v>
      </c>
      <c r="J302" s="420" t="s">
        <v>11935</v>
      </c>
      <c r="K302" s="421">
        <v>97.7</v>
      </c>
      <c r="L302" s="421">
        <v>409</v>
      </c>
      <c r="M302" s="422">
        <v>18621</v>
      </c>
      <c r="N302" s="419" t="s">
        <v>11099</v>
      </c>
      <c r="O302" s="422">
        <v>2020</v>
      </c>
      <c r="P302" s="426">
        <v>44189</v>
      </c>
      <c r="Q302" s="421" t="s">
        <v>11933</v>
      </c>
      <c r="R302" s="424">
        <v>44562</v>
      </c>
      <c r="S302" s="413"/>
      <c r="T302" s="428">
        <v>44893</v>
      </c>
    </row>
    <row r="303" spans="1:20" ht="15.75" customHeight="1">
      <c r="A303" s="419" t="s">
        <v>73</v>
      </c>
      <c r="B303" s="419" t="s">
        <v>2660</v>
      </c>
      <c r="C303" s="419" t="s">
        <v>290</v>
      </c>
      <c r="D303" s="419" t="s">
        <v>11747</v>
      </c>
      <c r="E303" s="419" t="s">
        <v>291</v>
      </c>
      <c r="F303" s="442" t="s">
        <v>11936</v>
      </c>
      <c r="G303" s="419" t="s">
        <v>331</v>
      </c>
      <c r="H303" s="464" t="s">
        <v>11937</v>
      </c>
      <c r="I303" s="420" t="s">
        <v>9786</v>
      </c>
      <c r="J303" s="420" t="s">
        <v>11182</v>
      </c>
      <c r="K303" s="421">
        <v>184.8</v>
      </c>
      <c r="L303" s="421">
        <v>374</v>
      </c>
      <c r="M303" s="422">
        <v>3010</v>
      </c>
      <c r="N303" s="419" t="s">
        <v>11082</v>
      </c>
      <c r="O303" s="422">
        <v>2011</v>
      </c>
      <c r="P303" s="423">
        <v>40763</v>
      </c>
      <c r="Q303" s="421" t="s">
        <v>11938</v>
      </c>
      <c r="R303" s="424">
        <v>40909</v>
      </c>
      <c r="S303" s="413"/>
      <c r="T303" s="425"/>
    </row>
    <row r="304" spans="1:20" ht="15.75" customHeight="1">
      <c r="A304" s="419" t="s">
        <v>73</v>
      </c>
      <c r="B304" s="419" t="s">
        <v>2660</v>
      </c>
      <c r="C304" s="419" t="s">
        <v>290</v>
      </c>
      <c r="D304" s="419" t="s">
        <v>11747</v>
      </c>
      <c r="E304" s="419" t="s">
        <v>291</v>
      </c>
      <c r="F304" s="442" t="s">
        <v>11936</v>
      </c>
      <c r="G304" s="419" t="s">
        <v>332</v>
      </c>
      <c r="H304" s="464" t="s">
        <v>11939</v>
      </c>
      <c r="I304" s="420" t="s">
        <v>9786</v>
      </c>
      <c r="J304" s="420" t="s">
        <v>11940</v>
      </c>
      <c r="K304" s="421">
        <v>215.3</v>
      </c>
      <c r="L304" s="421">
        <v>700</v>
      </c>
      <c r="M304" s="422">
        <v>5000</v>
      </c>
      <c r="N304" s="419" t="s">
        <v>11082</v>
      </c>
      <c r="O304" s="422">
        <v>2012</v>
      </c>
      <c r="P304" s="423">
        <v>41162</v>
      </c>
      <c r="Q304" s="421" t="s">
        <v>11941</v>
      </c>
      <c r="R304" s="424">
        <v>41640</v>
      </c>
      <c r="S304" s="413"/>
      <c r="T304" s="425"/>
    </row>
    <row r="305" spans="1:20" ht="15.75" customHeight="1">
      <c r="A305" s="419" t="s">
        <v>73</v>
      </c>
      <c r="B305" s="419" t="s">
        <v>2660</v>
      </c>
      <c r="C305" s="419" t="s">
        <v>290</v>
      </c>
      <c r="D305" s="419" t="s">
        <v>11747</v>
      </c>
      <c r="E305" s="419" t="s">
        <v>291</v>
      </c>
      <c r="F305" s="442" t="s">
        <v>11936</v>
      </c>
      <c r="G305" s="419" t="s">
        <v>345</v>
      </c>
      <c r="H305" s="464" t="s">
        <v>11942</v>
      </c>
      <c r="I305" s="420" t="s">
        <v>9786</v>
      </c>
      <c r="J305" s="420" t="s">
        <v>11943</v>
      </c>
      <c r="K305" s="421">
        <v>1043.2</v>
      </c>
      <c r="L305" s="421">
        <v>1800</v>
      </c>
      <c r="M305" s="422">
        <v>11300</v>
      </c>
      <c r="N305" s="419" t="s">
        <v>11082</v>
      </c>
      <c r="O305" s="422">
        <v>2012</v>
      </c>
      <c r="P305" s="423">
        <v>41162</v>
      </c>
      <c r="Q305" s="421" t="s">
        <v>11941</v>
      </c>
      <c r="R305" s="424">
        <v>41640</v>
      </c>
      <c r="S305" s="413"/>
      <c r="T305" s="425"/>
    </row>
    <row r="306" spans="1:20" ht="15.75" customHeight="1">
      <c r="A306" s="419" t="s">
        <v>73</v>
      </c>
      <c r="B306" s="419" t="s">
        <v>2660</v>
      </c>
      <c r="C306" s="419" t="s">
        <v>866</v>
      </c>
      <c r="D306" s="419" t="s">
        <v>11944</v>
      </c>
      <c r="E306" s="419" t="s">
        <v>993</v>
      </c>
      <c r="F306" s="442" t="s">
        <v>11945</v>
      </c>
      <c r="G306" s="419" t="s">
        <v>994</v>
      </c>
      <c r="H306" s="464" t="s">
        <v>11946</v>
      </c>
      <c r="I306" s="420" t="s">
        <v>10296</v>
      </c>
      <c r="J306" s="420" t="s">
        <v>11947</v>
      </c>
      <c r="K306" s="421">
        <v>848.2</v>
      </c>
      <c r="L306" s="421">
        <v>16300</v>
      </c>
      <c r="M306" s="422">
        <v>20440</v>
      </c>
      <c r="N306" s="419" t="s">
        <v>11082</v>
      </c>
      <c r="O306" s="422">
        <v>2010</v>
      </c>
      <c r="P306" s="426">
        <v>40536</v>
      </c>
      <c r="Q306" s="421" t="s">
        <v>11948</v>
      </c>
      <c r="R306" s="424">
        <v>40544</v>
      </c>
      <c r="S306" s="413"/>
      <c r="T306" s="425"/>
    </row>
    <row r="307" spans="1:20" ht="15.75" customHeight="1">
      <c r="A307" s="419" t="s">
        <v>73</v>
      </c>
      <c r="B307" s="419" t="s">
        <v>2660</v>
      </c>
      <c r="C307" s="419" t="s">
        <v>290</v>
      </c>
      <c r="D307" s="419" t="s">
        <v>11747</v>
      </c>
      <c r="E307" s="419" t="s">
        <v>291</v>
      </c>
      <c r="F307" s="442" t="s">
        <v>11949</v>
      </c>
      <c r="G307" s="419" t="s">
        <v>344</v>
      </c>
      <c r="H307" s="464" t="s">
        <v>11950</v>
      </c>
      <c r="I307" s="420" t="s">
        <v>9786</v>
      </c>
      <c r="J307" s="420" t="s">
        <v>11951</v>
      </c>
      <c r="K307" s="421">
        <v>667.4</v>
      </c>
      <c r="L307" s="421">
        <v>1800</v>
      </c>
      <c r="M307" s="422">
        <v>39022</v>
      </c>
      <c r="N307" s="419" t="s">
        <v>11139</v>
      </c>
      <c r="O307" s="422">
        <v>2018</v>
      </c>
      <c r="P307" s="423">
        <v>43608</v>
      </c>
      <c r="Q307" s="440">
        <v>45008</v>
      </c>
      <c r="R307" s="424">
        <v>43831</v>
      </c>
      <c r="S307" s="413"/>
      <c r="T307" s="428">
        <v>44931</v>
      </c>
    </row>
    <row r="308" spans="1:20" ht="15.75" customHeight="1">
      <c r="A308" s="419" t="s">
        <v>73</v>
      </c>
      <c r="B308" s="419" t="s">
        <v>2660</v>
      </c>
      <c r="C308" s="419" t="s">
        <v>290</v>
      </c>
      <c r="D308" s="419" t="s">
        <v>11747</v>
      </c>
      <c r="E308" s="419" t="s">
        <v>291</v>
      </c>
      <c r="F308" s="442" t="s">
        <v>11949</v>
      </c>
      <c r="G308" s="419" t="s">
        <v>316</v>
      </c>
      <c r="H308" s="464" t="s">
        <v>11952</v>
      </c>
      <c r="I308" s="420" t="s">
        <v>9786</v>
      </c>
      <c r="J308" s="420" t="s">
        <v>11953</v>
      </c>
      <c r="K308" s="421">
        <v>97.8</v>
      </c>
      <c r="L308" s="421">
        <v>262</v>
      </c>
      <c r="M308" s="422">
        <v>14262</v>
      </c>
      <c r="N308" s="419" t="s">
        <v>11139</v>
      </c>
      <c r="O308" s="422">
        <v>2018</v>
      </c>
      <c r="P308" s="423">
        <v>43608</v>
      </c>
      <c r="Q308" s="440">
        <v>45008</v>
      </c>
      <c r="R308" s="424">
        <v>43831</v>
      </c>
      <c r="S308" s="413"/>
      <c r="T308" s="428">
        <v>44931</v>
      </c>
    </row>
    <row r="309" spans="1:20" ht="15.75" customHeight="1">
      <c r="A309" s="419" t="s">
        <v>73</v>
      </c>
      <c r="B309" s="419" t="s">
        <v>2660</v>
      </c>
      <c r="C309" s="419" t="s">
        <v>866</v>
      </c>
      <c r="D309" s="419" t="s">
        <v>11954</v>
      </c>
      <c r="E309" s="419" t="s">
        <v>1218</v>
      </c>
      <c r="F309" s="442" t="s">
        <v>11955</v>
      </c>
      <c r="G309" s="419" t="s">
        <v>1221</v>
      </c>
      <c r="H309" s="464" t="s">
        <v>11956</v>
      </c>
      <c r="I309" s="420" t="s">
        <v>9786</v>
      </c>
      <c r="J309" s="420" t="s">
        <v>11957</v>
      </c>
      <c r="K309" s="421">
        <v>292</v>
      </c>
      <c r="L309" s="421">
        <v>1017</v>
      </c>
      <c r="M309" s="422">
        <v>13000</v>
      </c>
      <c r="N309" s="419" t="s">
        <v>11958</v>
      </c>
      <c r="O309" s="422">
        <v>2023</v>
      </c>
      <c r="P309" s="423">
        <v>45112</v>
      </c>
      <c r="Q309" s="421" t="s">
        <v>11959</v>
      </c>
      <c r="R309" s="382">
        <v>45292</v>
      </c>
      <c r="S309" s="413"/>
      <c r="T309" s="428">
        <v>45182</v>
      </c>
    </row>
    <row r="310" spans="1:20" ht="15.75" customHeight="1">
      <c r="A310" s="419" t="s">
        <v>73</v>
      </c>
      <c r="B310" s="419" t="s">
        <v>2660</v>
      </c>
      <c r="C310" s="419" t="s">
        <v>866</v>
      </c>
      <c r="D310" s="419" t="s">
        <v>11944</v>
      </c>
      <c r="E310" s="419" t="s">
        <v>1134</v>
      </c>
      <c r="F310" s="442" t="s">
        <v>11960</v>
      </c>
      <c r="G310" s="419" t="s">
        <v>1136</v>
      </c>
      <c r="H310" s="464" t="s">
        <v>11961</v>
      </c>
      <c r="I310" s="420" t="s">
        <v>9786</v>
      </c>
      <c r="J310" s="420" t="s">
        <v>11962</v>
      </c>
      <c r="K310" s="421">
        <v>593.69539999999995</v>
      </c>
      <c r="L310" s="421">
        <v>1054</v>
      </c>
      <c r="M310" s="422">
        <v>56780</v>
      </c>
      <c r="N310" s="419" t="s">
        <v>11099</v>
      </c>
      <c r="O310" s="422">
        <v>2020</v>
      </c>
      <c r="P310" s="426">
        <v>44153</v>
      </c>
      <c r="Q310" s="440">
        <v>45000</v>
      </c>
      <c r="R310" s="424">
        <v>44197</v>
      </c>
      <c r="S310" s="413"/>
      <c r="T310" s="428">
        <v>44364</v>
      </c>
    </row>
    <row r="311" spans="1:20" ht="15.75" customHeight="1">
      <c r="A311" s="419" t="s">
        <v>73</v>
      </c>
      <c r="B311" s="419" t="s">
        <v>2660</v>
      </c>
      <c r="C311" s="419" t="s">
        <v>866</v>
      </c>
      <c r="D311" s="419" t="s">
        <v>11944</v>
      </c>
      <c r="E311" s="419" t="s">
        <v>1134</v>
      </c>
      <c r="F311" s="442" t="s">
        <v>11960</v>
      </c>
      <c r="G311" s="419" t="s">
        <v>1140</v>
      </c>
      <c r="H311" s="464" t="s">
        <v>11963</v>
      </c>
      <c r="I311" s="420" t="s">
        <v>9786</v>
      </c>
      <c r="J311" s="420" t="s">
        <v>11964</v>
      </c>
      <c r="K311" s="421">
        <v>539.97310000000004</v>
      </c>
      <c r="L311" s="421">
        <v>518</v>
      </c>
      <c r="M311" s="422">
        <v>52864</v>
      </c>
      <c r="N311" s="419" t="s">
        <v>11099</v>
      </c>
      <c r="O311" s="422">
        <v>2020</v>
      </c>
      <c r="P311" s="426">
        <v>44153</v>
      </c>
      <c r="Q311" s="440">
        <v>45031</v>
      </c>
      <c r="R311" s="424">
        <v>44197</v>
      </c>
      <c r="S311" s="413"/>
      <c r="T311" s="428">
        <v>44348</v>
      </c>
    </row>
    <row r="312" spans="1:20" ht="15.75" customHeight="1">
      <c r="A312" s="419" t="s">
        <v>73</v>
      </c>
      <c r="B312" s="419" t="s">
        <v>2660</v>
      </c>
      <c r="C312" s="419" t="s">
        <v>866</v>
      </c>
      <c r="D312" s="419" t="s">
        <v>11944</v>
      </c>
      <c r="E312" s="419" t="s">
        <v>1218</v>
      </c>
      <c r="F312" s="442" t="s">
        <v>11965</v>
      </c>
      <c r="G312" s="419" t="s">
        <v>1231</v>
      </c>
      <c r="H312" s="464" t="s">
        <v>11966</v>
      </c>
      <c r="I312" s="420" t="s">
        <v>9786</v>
      </c>
      <c r="J312" s="420" t="s">
        <v>11967</v>
      </c>
      <c r="K312" s="421">
        <v>200.1</v>
      </c>
      <c r="L312" s="421">
        <v>385</v>
      </c>
      <c r="M312" s="422">
        <v>2700</v>
      </c>
      <c r="N312" s="419" t="s">
        <v>11082</v>
      </c>
      <c r="O312" s="422">
        <v>2011</v>
      </c>
      <c r="P312" s="423">
        <v>40959</v>
      </c>
      <c r="Q312" s="421" t="s">
        <v>11968</v>
      </c>
      <c r="R312" s="424">
        <v>41275</v>
      </c>
      <c r="S312" s="413"/>
      <c r="T312" s="425"/>
    </row>
    <row r="313" spans="1:20" ht="15.75" customHeight="1">
      <c r="A313" s="419" t="s">
        <v>73</v>
      </c>
      <c r="B313" s="419" t="s">
        <v>2660</v>
      </c>
      <c r="C313" s="419" t="s">
        <v>866</v>
      </c>
      <c r="D313" s="419" t="s">
        <v>11944</v>
      </c>
      <c r="E313" s="419" t="s">
        <v>1218</v>
      </c>
      <c r="F313" s="442" t="s">
        <v>11965</v>
      </c>
      <c r="G313" s="419" t="s">
        <v>1233</v>
      </c>
      <c r="H313" s="464" t="s">
        <v>11969</v>
      </c>
      <c r="I313" s="420" t="s">
        <v>9786</v>
      </c>
      <c r="J313" s="420" t="s">
        <v>11970</v>
      </c>
      <c r="K313" s="421">
        <v>264.72000000000003</v>
      </c>
      <c r="L313" s="421">
        <v>232</v>
      </c>
      <c r="M313" s="422">
        <v>1820</v>
      </c>
      <c r="N313" s="419" t="s">
        <v>11082</v>
      </c>
      <c r="O313" s="422">
        <v>2011</v>
      </c>
      <c r="P313" s="423">
        <v>40959</v>
      </c>
      <c r="Q313" s="421" t="s">
        <v>11446</v>
      </c>
      <c r="R313" s="424">
        <v>41275</v>
      </c>
      <c r="S313" s="413"/>
      <c r="T313" s="425"/>
    </row>
    <row r="314" spans="1:20" ht="15.75" customHeight="1">
      <c r="A314" s="419" t="s">
        <v>73</v>
      </c>
      <c r="B314" s="419" t="s">
        <v>2660</v>
      </c>
      <c r="C314" s="419" t="s">
        <v>866</v>
      </c>
      <c r="D314" s="419" t="s">
        <v>11944</v>
      </c>
      <c r="E314" s="419" t="s">
        <v>1115</v>
      </c>
      <c r="F314" s="442" t="s">
        <v>11971</v>
      </c>
      <c r="G314" s="419" t="s">
        <v>1118</v>
      </c>
      <c r="H314" s="464" t="s">
        <v>11972</v>
      </c>
      <c r="I314" s="420" t="s">
        <v>9786</v>
      </c>
      <c r="J314" s="420" t="s">
        <v>11973</v>
      </c>
      <c r="K314" s="421">
        <v>697.14</v>
      </c>
      <c r="L314" s="421">
        <v>1582</v>
      </c>
      <c r="M314" s="422">
        <v>10294</v>
      </c>
      <c r="N314" s="419" t="s">
        <v>11577</v>
      </c>
      <c r="O314" s="422">
        <v>2015</v>
      </c>
      <c r="P314" s="423">
        <v>42461</v>
      </c>
      <c r="Q314" s="440">
        <v>45233</v>
      </c>
      <c r="R314" s="424">
        <v>42736</v>
      </c>
      <c r="S314" s="413"/>
      <c r="T314" s="425"/>
    </row>
    <row r="315" spans="1:20" ht="15.75" customHeight="1">
      <c r="A315" s="419" t="s">
        <v>73</v>
      </c>
      <c r="B315" s="419" t="s">
        <v>2660</v>
      </c>
      <c r="C315" s="419" t="s">
        <v>866</v>
      </c>
      <c r="D315" s="419" t="s">
        <v>11944</v>
      </c>
      <c r="E315" s="419" t="s">
        <v>1115</v>
      </c>
      <c r="F315" s="442" t="s">
        <v>11971</v>
      </c>
      <c r="G315" s="419" t="s">
        <v>1122</v>
      </c>
      <c r="H315" s="464" t="s">
        <v>11974</v>
      </c>
      <c r="I315" s="420" t="s">
        <v>9786</v>
      </c>
      <c r="J315" s="420" t="s">
        <v>11975</v>
      </c>
      <c r="K315" s="421">
        <v>263</v>
      </c>
      <c r="L315" s="421">
        <v>407</v>
      </c>
      <c r="M315" s="422">
        <v>2660</v>
      </c>
      <c r="N315" s="419" t="s">
        <v>11082</v>
      </c>
      <c r="O315" s="422">
        <v>2010</v>
      </c>
      <c r="P315" s="423">
        <v>40647</v>
      </c>
      <c r="Q315" s="421" t="s">
        <v>11976</v>
      </c>
      <c r="R315" s="424">
        <v>40909</v>
      </c>
      <c r="S315" s="413"/>
      <c r="T315" s="425"/>
    </row>
    <row r="316" spans="1:20" ht="15.75" customHeight="1">
      <c r="A316" s="419" t="s">
        <v>73</v>
      </c>
      <c r="B316" s="419" t="s">
        <v>2660</v>
      </c>
      <c r="C316" s="419" t="s">
        <v>866</v>
      </c>
      <c r="D316" s="419" t="s">
        <v>11944</v>
      </c>
      <c r="E316" s="419" t="s">
        <v>1115</v>
      </c>
      <c r="F316" s="442" t="s">
        <v>11971</v>
      </c>
      <c r="G316" s="419" t="s">
        <v>1125</v>
      </c>
      <c r="H316" s="464" t="s">
        <v>11977</v>
      </c>
      <c r="I316" s="420" t="s">
        <v>9786</v>
      </c>
      <c r="J316" s="420" t="s">
        <v>11978</v>
      </c>
      <c r="K316" s="421">
        <v>107.6</v>
      </c>
      <c r="L316" s="421">
        <v>265</v>
      </c>
      <c r="M316" s="422">
        <v>1770</v>
      </c>
      <c r="N316" s="419" t="s">
        <v>11082</v>
      </c>
      <c r="O316" s="422">
        <v>2010</v>
      </c>
      <c r="P316" s="423">
        <v>40647</v>
      </c>
      <c r="Q316" s="421" t="s">
        <v>11979</v>
      </c>
      <c r="R316" s="424">
        <v>40909</v>
      </c>
      <c r="S316" s="413"/>
      <c r="T316" s="425"/>
    </row>
    <row r="317" spans="1:20" ht="15.75" customHeight="1">
      <c r="A317" s="419" t="s">
        <v>73</v>
      </c>
      <c r="B317" s="419" t="s">
        <v>2660</v>
      </c>
      <c r="C317" s="419" t="s">
        <v>866</v>
      </c>
      <c r="D317" s="419" t="s">
        <v>11944</v>
      </c>
      <c r="E317" s="419" t="s">
        <v>1115</v>
      </c>
      <c r="F317" s="442" t="s">
        <v>11971</v>
      </c>
      <c r="G317" s="419" t="s">
        <v>1129</v>
      </c>
      <c r="H317" s="464" t="s">
        <v>11980</v>
      </c>
      <c r="I317" s="420" t="s">
        <v>9786</v>
      </c>
      <c r="J317" s="420" t="s">
        <v>11981</v>
      </c>
      <c r="K317" s="421">
        <v>49.5</v>
      </c>
      <c r="L317" s="421">
        <v>91</v>
      </c>
      <c r="M317" s="422">
        <v>470</v>
      </c>
      <c r="N317" s="419" t="s">
        <v>11082</v>
      </c>
      <c r="O317" s="422">
        <v>2010</v>
      </c>
      <c r="P317" s="423">
        <v>40647</v>
      </c>
      <c r="Q317" s="421" t="s">
        <v>11982</v>
      </c>
      <c r="R317" s="424">
        <v>40909</v>
      </c>
      <c r="S317" s="413"/>
      <c r="T317" s="425"/>
    </row>
    <row r="318" spans="1:20" ht="15.75" customHeight="1">
      <c r="A318" s="419" t="s">
        <v>73</v>
      </c>
      <c r="B318" s="419" t="s">
        <v>2660</v>
      </c>
      <c r="C318" s="419" t="s">
        <v>866</v>
      </c>
      <c r="D318" s="419" t="s">
        <v>11944</v>
      </c>
      <c r="E318" s="419" t="s">
        <v>1115</v>
      </c>
      <c r="F318" s="442" t="s">
        <v>11971</v>
      </c>
      <c r="G318" s="419" t="s">
        <v>1130</v>
      </c>
      <c r="H318" s="464" t="s">
        <v>11983</v>
      </c>
      <c r="I318" s="420" t="s">
        <v>9786</v>
      </c>
      <c r="J318" s="420" t="s">
        <v>11984</v>
      </c>
      <c r="K318" s="421">
        <v>99.4</v>
      </c>
      <c r="L318" s="421">
        <v>352</v>
      </c>
      <c r="M318" s="422">
        <v>2160</v>
      </c>
      <c r="N318" s="419" t="s">
        <v>11082</v>
      </c>
      <c r="O318" s="422">
        <v>2010</v>
      </c>
      <c r="P318" s="423">
        <v>40549</v>
      </c>
      <c r="Q318" s="421" t="s">
        <v>11985</v>
      </c>
      <c r="R318" s="424">
        <v>40909</v>
      </c>
      <c r="S318" s="413"/>
      <c r="T318" s="425"/>
    </row>
    <row r="319" spans="1:20" ht="15.75" customHeight="1">
      <c r="A319" s="419" t="s">
        <v>73</v>
      </c>
      <c r="B319" s="419" t="s">
        <v>2660</v>
      </c>
      <c r="C319" s="419" t="s">
        <v>866</v>
      </c>
      <c r="D319" s="419" t="s">
        <v>11944</v>
      </c>
      <c r="E319" s="419" t="s">
        <v>1134</v>
      </c>
      <c r="F319" s="442" t="s">
        <v>11960</v>
      </c>
      <c r="G319" s="419" t="s">
        <v>1143</v>
      </c>
      <c r="H319" s="464" t="s">
        <v>11986</v>
      </c>
      <c r="I319" s="420" t="s">
        <v>9786</v>
      </c>
      <c r="J319" s="420" t="s">
        <v>11321</v>
      </c>
      <c r="K319" s="421">
        <v>97.541600000000003</v>
      </c>
      <c r="L319" s="421">
        <v>230</v>
      </c>
      <c r="M319" s="422">
        <v>13861</v>
      </c>
      <c r="N319" s="419" t="s">
        <v>11099</v>
      </c>
      <c r="O319" s="422">
        <v>2020</v>
      </c>
      <c r="P319" s="426">
        <v>44153</v>
      </c>
      <c r="Q319" s="440">
        <v>45061</v>
      </c>
      <c r="R319" s="424">
        <v>44197</v>
      </c>
      <c r="S319" s="413"/>
      <c r="T319" s="428">
        <v>44377</v>
      </c>
    </row>
    <row r="320" spans="1:20" ht="15.75" customHeight="1">
      <c r="A320" s="419" t="s">
        <v>73</v>
      </c>
      <c r="B320" s="419" t="s">
        <v>2660</v>
      </c>
      <c r="C320" s="419" t="s">
        <v>866</v>
      </c>
      <c r="D320" s="419" t="s">
        <v>11944</v>
      </c>
      <c r="E320" s="419" t="s">
        <v>1218</v>
      </c>
      <c r="F320" s="442" t="s">
        <v>11965</v>
      </c>
      <c r="G320" s="419" t="s">
        <v>1223</v>
      </c>
      <c r="H320" s="464" t="s">
        <v>11987</v>
      </c>
      <c r="I320" s="420" t="s">
        <v>9786</v>
      </c>
      <c r="J320" s="420" t="s">
        <v>11988</v>
      </c>
      <c r="K320" s="421">
        <v>775.11</v>
      </c>
      <c r="L320" s="421">
        <v>1072</v>
      </c>
      <c r="M320" s="422">
        <v>57856</v>
      </c>
      <c r="N320" s="419" t="s">
        <v>11139</v>
      </c>
      <c r="O320" s="422">
        <v>2019</v>
      </c>
      <c r="P320" s="423">
        <v>43950</v>
      </c>
      <c r="Q320" s="421" t="s">
        <v>11989</v>
      </c>
      <c r="R320" s="424">
        <v>44197</v>
      </c>
      <c r="S320" s="413"/>
      <c r="T320" s="428">
        <v>44034</v>
      </c>
    </row>
    <row r="321" spans="1:20" ht="15.75" customHeight="1">
      <c r="A321" s="419" t="s">
        <v>73</v>
      </c>
      <c r="B321" s="419" t="s">
        <v>2660</v>
      </c>
      <c r="C321" s="419" t="s">
        <v>866</v>
      </c>
      <c r="D321" s="419" t="s">
        <v>11944</v>
      </c>
      <c r="E321" s="419" t="s">
        <v>1115</v>
      </c>
      <c r="F321" s="442" t="s">
        <v>11990</v>
      </c>
      <c r="G321" s="419" t="s">
        <v>1119</v>
      </c>
      <c r="H321" s="464" t="s">
        <v>11991</v>
      </c>
      <c r="I321" s="420" t="s">
        <v>9786</v>
      </c>
      <c r="J321" s="420" t="s">
        <v>11992</v>
      </c>
      <c r="K321" s="421">
        <v>730</v>
      </c>
      <c r="L321" s="421">
        <v>1072</v>
      </c>
      <c r="M321" s="422">
        <v>90045</v>
      </c>
      <c r="N321" s="419" t="s">
        <v>11139</v>
      </c>
      <c r="O321" s="422">
        <v>2019</v>
      </c>
      <c r="P321" s="423">
        <v>43959</v>
      </c>
      <c r="Q321" s="421" t="s">
        <v>11993</v>
      </c>
      <c r="R321" s="424">
        <v>44197</v>
      </c>
      <c r="S321" s="413"/>
      <c r="T321" s="428">
        <v>44035</v>
      </c>
    </row>
    <row r="322" spans="1:20" ht="15.75" customHeight="1">
      <c r="A322" s="419" t="s">
        <v>73</v>
      </c>
      <c r="B322" s="419" t="s">
        <v>2660</v>
      </c>
      <c r="C322" s="419" t="s">
        <v>866</v>
      </c>
      <c r="D322" s="419" t="s">
        <v>11944</v>
      </c>
      <c r="E322" s="419" t="s">
        <v>1115</v>
      </c>
      <c r="F322" s="442" t="s">
        <v>11990</v>
      </c>
      <c r="G322" s="419" t="s">
        <v>1117</v>
      </c>
      <c r="H322" s="464" t="s">
        <v>11994</v>
      </c>
      <c r="I322" s="420" t="s">
        <v>9786</v>
      </c>
      <c r="J322" s="420" t="s">
        <v>11995</v>
      </c>
      <c r="K322" s="421">
        <v>103</v>
      </c>
      <c r="L322" s="421">
        <v>438</v>
      </c>
      <c r="M322" s="422">
        <v>16547</v>
      </c>
      <c r="N322" s="419" t="s">
        <v>11139</v>
      </c>
      <c r="O322" s="422">
        <v>2019</v>
      </c>
      <c r="P322" s="423">
        <v>43959</v>
      </c>
      <c r="Q322" s="421" t="s">
        <v>11993</v>
      </c>
      <c r="R322" s="424">
        <v>44197</v>
      </c>
      <c r="S322" s="413"/>
      <c r="T322" s="428">
        <v>44033</v>
      </c>
    </row>
    <row r="323" spans="1:20" ht="15.75" customHeight="1">
      <c r="A323" s="419" t="s">
        <v>73</v>
      </c>
      <c r="B323" s="419" t="s">
        <v>2660</v>
      </c>
      <c r="C323" s="419" t="s">
        <v>866</v>
      </c>
      <c r="D323" s="419" t="s">
        <v>11944</v>
      </c>
      <c r="E323" s="419" t="s">
        <v>1115</v>
      </c>
      <c r="F323" s="442" t="s">
        <v>11990</v>
      </c>
      <c r="G323" s="419" t="s">
        <v>1121</v>
      </c>
      <c r="H323" s="464" t="s">
        <v>11996</v>
      </c>
      <c r="I323" s="420" t="s">
        <v>9786</v>
      </c>
      <c r="J323" s="420" t="s">
        <v>11997</v>
      </c>
      <c r="K323" s="421">
        <v>165.6</v>
      </c>
      <c r="L323" s="421">
        <v>725</v>
      </c>
      <c r="M323" s="422">
        <v>24170</v>
      </c>
      <c r="N323" s="419" t="s">
        <v>11139</v>
      </c>
      <c r="O323" s="422">
        <v>2019</v>
      </c>
      <c r="P323" s="423">
        <v>43959</v>
      </c>
      <c r="Q323" s="421" t="s">
        <v>11993</v>
      </c>
      <c r="R323" s="424">
        <v>44197</v>
      </c>
      <c r="S323" s="413"/>
      <c r="T323" s="428">
        <v>44034</v>
      </c>
    </row>
    <row r="324" spans="1:20" ht="15.75" customHeight="1">
      <c r="A324" s="419" t="s">
        <v>73</v>
      </c>
      <c r="B324" s="419" t="s">
        <v>2660</v>
      </c>
      <c r="C324" s="419" t="s">
        <v>866</v>
      </c>
      <c r="D324" s="419" t="s">
        <v>11944</v>
      </c>
      <c r="E324" s="419" t="s">
        <v>1218</v>
      </c>
      <c r="F324" s="442" t="s">
        <v>11998</v>
      </c>
      <c r="G324" s="419" t="s">
        <v>1224</v>
      </c>
      <c r="H324" s="464" t="s">
        <v>11999</v>
      </c>
      <c r="I324" s="420" t="s">
        <v>9786</v>
      </c>
      <c r="J324" s="420" t="s">
        <v>12000</v>
      </c>
      <c r="K324" s="421">
        <v>140.30000000000001</v>
      </c>
      <c r="L324" s="421">
        <v>296</v>
      </c>
      <c r="M324" s="422">
        <v>3250</v>
      </c>
      <c r="N324" s="419" t="s">
        <v>11082</v>
      </c>
      <c r="O324" s="422">
        <v>2010</v>
      </c>
      <c r="P324" s="426">
        <v>40536</v>
      </c>
      <c r="Q324" s="421" t="s">
        <v>12001</v>
      </c>
      <c r="R324" s="424">
        <v>40544</v>
      </c>
      <c r="S324" s="413"/>
      <c r="T324" s="425"/>
    </row>
    <row r="325" spans="1:20" ht="15.75" customHeight="1">
      <c r="A325" s="419" t="s">
        <v>73</v>
      </c>
      <c r="B325" s="419" t="s">
        <v>2660</v>
      </c>
      <c r="C325" s="419" t="s">
        <v>866</v>
      </c>
      <c r="D325" s="419" t="s">
        <v>11944</v>
      </c>
      <c r="E325" s="419" t="s">
        <v>1115</v>
      </c>
      <c r="F325" s="442" t="s">
        <v>11990</v>
      </c>
      <c r="G325" s="419" t="s">
        <v>1131</v>
      </c>
      <c r="H325" s="464" t="s">
        <v>12002</v>
      </c>
      <c r="I325" s="420" t="s">
        <v>9786</v>
      </c>
      <c r="J325" s="420" t="s">
        <v>12003</v>
      </c>
      <c r="K325" s="421">
        <v>39.4</v>
      </c>
      <c r="L325" s="421">
        <v>167</v>
      </c>
      <c r="M325" s="422">
        <v>11537</v>
      </c>
      <c r="N325" s="419" t="s">
        <v>11139</v>
      </c>
      <c r="O325" s="422">
        <v>2019</v>
      </c>
      <c r="P325" s="423">
        <v>43959</v>
      </c>
      <c r="Q325" s="421" t="s">
        <v>11993</v>
      </c>
      <c r="R325" s="424">
        <v>44197</v>
      </c>
      <c r="S325" s="413"/>
      <c r="T325" s="428">
        <v>44034</v>
      </c>
    </row>
    <row r="326" spans="1:20" ht="15.75" customHeight="1">
      <c r="A326" s="419" t="s">
        <v>73</v>
      </c>
      <c r="B326" s="419" t="s">
        <v>2660</v>
      </c>
      <c r="C326" s="419" t="s">
        <v>866</v>
      </c>
      <c r="D326" s="419" t="s">
        <v>11944</v>
      </c>
      <c r="E326" s="419" t="s">
        <v>1063</v>
      </c>
      <c r="F326" s="442" t="s">
        <v>12004</v>
      </c>
      <c r="G326" s="419" t="s">
        <v>1076</v>
      </c>
      <c r="H326" s="464" t="s">
        <v>12005</v>
      </c>
      <c r="I326" s="420" t="s">
        <v>9786</v>
      </c>
      <c r="J326" s="420" t="s">
        <v>12006</v>
      </c>
      <c r="K326" s="421">
        <v>729.88</v>
      </c>
      <c r="L326" s="421">
        <v>1514</v>
      </c>
      <c r="M326" s="422">
        <v>7210</v>
      </c>
      <c r="N326" s="419" t="s">
        <v>12007</v>
      </c>
      <c r="O326" s="422">
        <v>2011</v>
      </c>
      <c r="P326" s="423">
        <v>40926</v>
      </c>
      <c r="Q326" s="421" t="s">
        <v>12008</v>
      </c>
      <c r="R326" s="424">
        <v>41275</v>
      </c>
      <c r="S326" s="413"/>
      <c r="T326" s="425"/>
    </row>
    <row r="327" spans="1:20" ht="15.75" customHeight="1">
      <c r="A327" s="419" t="s">
        <v>73</v>
      </c>
      <c r="B327" s="419" t="s">
        <v>2660</v>
      </c>
      <c r="C327" s="419" t="s">
        <v>866</v>
      </c>
      <c r="D327" s="419" t="s">
        <v>11944</v>
      </c>
      <c r="E327" s="419" t="s">
        <v>1063</v>
      </c>
      <c r="F327" s="442" t="s">
        <v>12004</v>
      </c>
      <c r="G327" s="419" t="s">
        <v>1083</v>
      </c>
      <c r="H327" s="464" t="s">
        <v>12009</v>
      </c>
      <c r="I327" s="420" t="s">
        <v>9786</v>
      </c>
      <c r="J327" s="420" t="s">
        <v>12010</v>
      </c>
      <c r="K327" s="421">
        <v>902.15</v>
      </c>
      <c r="L327" s="421">
        <v>940</v>
      </c>
      <c r="M327" s="422">
        <v>5420</v>
      </c>
      <c r="N327" s="419" t="s">
        <v>12007</v>
      </c>
      <c r="O327" s="422">
        <v>2011</v>
      </c>
      <c r="P327" s="423">
        <v>40926</v>
      </c>
      <c r="Q327" s="421" t="s">
        <v>12011</v>
      </c>
      <c r="R327" s="424">
        <v>41275</v>
      </c>
      <c r="S327" s="413"/>
      <c r="T327" s="425"/>
    </row>
    <row r="328" spans="1:20" ht="15.75" customHeight="1">
      <c r="A328" s="419" t="s">
        <v>73</v>
      </c>
      <c r="B328" s="419" t="s">
        <v>2660</v>
      </c>
      <c r="C328" s="419" t="s">
        <v>866</v>
      </c>
      <c r="D328" s="419" t="s">
        <v>11944</v>
      </c>
      <c r="E328" s="419" t="s">
        <v>1063</v>
      </c>
      <c r="F328" s="442" t="s">
        <v>12004</v>
      </c>
      <c r="G328" s="419" t="s">
        <v>1084</v>
      </c>
      <c r="H328" s="464" t="s">
        <v>12012</v>
      </c>
      <c r="I328" s="420" t="s">
        <v>9786</v>
      </c>
      <c r="J328" s="420" t="s">
        <v>12013</v>
      </c>
      <c r="K328" s="421">
        <v>196.07</v>
      </c>
      <c r="L328" s="421">
        <v>470</v>
      </c>
      <c r="M328" s="422">
        <v>2810</v>
      </c>
      <c r="N328" s="419" t="s">
        <v>12007</v>
      </c>
      <c r="O328" s="422">
        <v>2011</v>
      </c>
      <c r="P328" s="423">
        <v>40926</v>
      </c>
      <c r="Q328" s="421" t="s">
        <v>12014</v>
      </c>
      <c r="R328" s="424">
        <v>41275</v>
      </c>
      <c r="S328" s="413"/>
      <c r="T328" s="425"/>
    </row>
    <row r="329" spans="1:20" ht="15.75" customHeight="1">
      <c r="A329" s="419" t="s">
        <v>73</v>
      </c>
      <c r="B329" s="419" t="s">
        <v>2660</v>
      </c>
      <c r="C329" s="419" t="s">
        <v>866</v>
      </c>
      <c r="D329" s="419" t="s">
        <v>11944</v>
      </c>
      <c r="E329" s="419" t="s">
        <v>1115</v>
      </c>
      <c r="F329" s="442" t="s">
        <v>12015</v>
      </c>
      <c r="G329" s="419" t="s">
        <v>1120</v>
      </c>
      <c r="H329" s="464" t="s">
        <v>12016</v>
      </c>
      <c r="I329" s="420" t="s">
        <v>9786</v>
      </c>
      <c r="J329" s="420" t="s">
        <v>12017</v>
      </c>
      <c r="K329" s="421">
        <v>319.8</v>
      </c>
      <c r="L329" s="421">
        <v>968</v>
      </c>
      <c r="M329" s="422">
        <v>6000</v>
      </c>
      <c r="N329" s="419" t="s">
        <v>11564</v>
      </c>
      <c r="O329" s="422">
        <v>2011</v>
      </c>
      <c r="P329" s="423">
        <v>40913</v>
      </c>
      <c r="Q329" s="421" t="s">
        <v>12018</v>
      </c>
      <c r="R329" s="424">
        <v>41275</v>
      </c>
      <c r="S329" s="413"/>
      <c r="T329" s="425"/>
    </row>
    <row r="330" spans="1:20" ht="15.75" customHeight="1">
      <c r="A330" s="419" t="s">
        <v>73</v>
      </c>
      <c r="B330" s="419" t="s">
        <v>2660</v>
      </c>
      <c r="C330" s="419" t="s">
        <v>866</v>
      </c>
      <c r="D330" s="419" t="s">
        <v>11944</v>
      </c>
      <c r="E330" s="419" t="s">
        <v>1115</v>
      </c>
      <c r="F330" s="442" t="s">
        <v>12015</v>
      </c>
      <c r="G330" s="419" t="s">
        <v>1126</v>
      </c>
      <c r="H330" s="464" t="s">
        <v>12019</v>
      </c>
      <c r="I330" s="420" t="s">
        <v>9786</v>
      </c>
      <c r="J330" s="420" t="s">
        <v>12020</v>
      </c>
      <c r="K330" s="421">
        <v>102.1</v>
      </c>
      <c r="L330" s="421">
        <v>302</v>
      </c>
      <c r="M330" s="422">
        <v>2000</v>
      </c>
      <c r="N330" s="419" t="s">
        <v>11564</v>
      </c>
      <c r="O330" s="422">
        <v>2011</v>
      </c>
      <c r="P330" s="423">
        <v>40913</v>
      </c>
      <c r="Q330" s="421" t="s">
        <v>12018</v>
      </c>
      <c r="R330" s="424">
        <v>41275</v>
      </c>
      <c r="S330" s="413"/>
      <c r="T330" s="425"/>
    </row>
    <row r="331" spans="1:20" ht="15.75" customHeight="1">
      <c r="A331" s="419" t="s">
        <v>73</v>
      </c>
      <c r="B331" s="419" t="s">
        <v>2660</v>
      </c>
      <c r="C331" s="419" t="s">
        <v>866</v>
      </c>
      <c r="D331" s="419" t="s">
        <v>11944</v>
      </c>
      <c r="E331" s="419" t="s">
        <v>1115</v>
      </c>
      <c r="F331" s="442" t="s">
        <v>12015</v>
      </c>
      <c r="G331" s="419" t="s">
        <v>1132</v>
      </c>
      <c r="H331" s="464" t="s">
        <v>12021</v>
      </c>
      <c r="I331" s="420" t="s">
        <v>9786</v>
      </c>
      <c r="J331" s="420" t="s">
        <v>12022</v>
      </c>
      <c r="K331" s="421">
        <v>114.9</v>
      </c>
      <c r="L331" s="421">
        <v>435</v>
      </c>
      <c r="M331" s="422">
        <v>2860</v>
      </c>
      <c r="N331" s="419" t="s">
        <v>11564</v>
      </c>
      <c r="O331" s="422">
        <v>2011</v>
      </c>
      <c r="P331" s="423">
        <v>40913</v>
      </c>
      <c r="Q331" s="421" t="s">
        <v>12018</v>
      </c>
      <c r="R331" s="424">
        <v>41275</v>
      </c>
      <c r="S331" s="413"/>
      <c r="T331" s="425"/>
    </row>
    <row r="332" spans="1:20" ht="15.75" customHeight="1">
      <c r="A332" s="419" t="s">
        <v>73</v>
      </c>
      <c r="B332" s="419" t="s">
        <v>2660</v>
      </c>
      <c r="C332" s="419" t="s">
        <v>866</v>
      </c>
      <c r="D332" s="419" t="s">
        <v>11944</v>
      </c>
      <c r="E332" s="419" t="s">
        <v>993</v>
      </c>
      <c r="F332" s="442" t="s">
        <v>12023</v>
      </c>
      <c r="G332" s="419" t="s">
        <v>998</v>
      </c>
      <c r="H332" s="464" t="s">
        <v>12024</v>
      </c>
      <c r="I332" s="420" t="s">
        <v>9786</v>
      </c>
      <c r="J332" s="420" t="s">
        <v>12025</v>
      </c>
      <c r="K332" s="421">
        <v>126.6</v>
      </c>
      <c r="L332" s="421">
        <v>238</v>
      </c>
      <c r="M332" s="422">
        <v>1940</v>
      </c>
      <c r="N332" s="419" t="s">
        <v>11564</v>
      </c>
      <c r="O332" s="422">
        <v>2010</v>
      </c>
      <c r="P332" s="426">
        <v>40864</v>
      </c>
      <c r="Q332" s="421" t="s">
        <v>12026</v>
      </c>
      <c r="R332" s="424">
        <v>40909</v>
      </c>
      <c r="S332" s="413"/>
      <c r="T332" s="425"/>
    </row>
    <row r="333" spans="1:20" ht="15.75" customHeight="1">
      <c r="A333" s="419" t="s">
        <v>73</v>
      </c>
      <c r="B333" s="419" t="s">
        <v>2660</v>
      </c>
      <c r="C333" s="419" t="s">
        <v>866</v>
      </c>
      <c r="D333" s="419" t="s">
        <v>11944</v>
      </c>
      <c r="E333" s="419" t="s">
        <v>993</v>
      </c>
      <c r="F333" s="442" t="s">
        <v>12023</v>
      </c>
      <c r="G333" s="419" t="s">
        <v>999</v>
      </c>
      <c r="H333" s="464" t="s">
        <v>12027</v>
      </c>
      <c r="I333" s="420" t="s">
        <v>9786</v>
      </c>
      <c r="J333" s="420" t="s">
        <v>12028</v>
      </c>
      <c r="K333" s="421">
        <v>295.39999999999998</v>
      </c>
      <c r="L333" s="421">
        <v>1286</v>
      </c>
      <c r="M333" s="422">
        <v>6520</v>
      </c>
      <c r="N333" s="419" t="s">
        <v>11564</v>
      </c>
      <c r="O333" s="422">
        <v>2010</v>
      </c>
      <c r="P333" s="426">
        <v>40864</v>
      </c>
      <c r="Q333" s="421" t="s">
        <v>12026</v>
      </c>
      <c r="R333" s="424">
        <v>40909</v>
      </c>
      <c r="S333" s="413"/>
      <c r="T333" s="425"/>
    </row>
    <row r="334" spans="1:20" ht="15.75" customHeight="1">
      <c r="A334" s="419" t="s">
        <v>73</v>
      </c>
      <c r="B334" s="419" t="s">
        <v>2660</v>
      </c>
      <c r="C334" s="419" t="s">
        <v>866</v>
      </c>
      <c r="D334" s="419" t="s">
        <v>11944</v>
      </c>
      <c r="E334" s="419" t="s">
        <v>993</v>
      </c>
      <c r="F334" s="442" t="s">
        <v>12023</v>
      </c>
      <c r="G334" s="419" t="s">
        <v>1005</v>
      </c>
      <c r="H334" s="464" t="s">
        <v>12029</v>
      </c>
      <c r="I334" s="420" t="s">
        <v>9786</v>
      </c>
      <c r="J334" s="420" t="s">
        <v>12030</v>
      </c>
      <c r="K334" s="421">
        <v>89.2</v>
      </c>
      <c r="L334" s="421">
        <v>167</v>
      </c>
      <c r="M334" s="422">
        <v>1300</v>
      </c>
      <c r="N334" s="419" t="s">
        <v>11564</v>
      </c>
      <c r="O334" s="422">
        <v>2010</v>
      </c>
      <c r="P334" s="426">
        <v>40864</v>
      </c>
      <c r="Q334" s="421" t="s">
        <v>12026</v>
      </c>
      <c r="R334" s="424">
        <v>40909</v>
      </c>
      <c r="S334" s="413"/>
      <c r="T334" s="425"/>
    </row>
    <row r="335" spans="1:20" ht="15.75" customHeight="1">
      <c r="A335" s="419" t="s">
        <v>73</v>
      </c>
      <c r="B335" s="419" t="s">
        <v>2660</v>
      </c>
      <c r="C335" s="419" t="s">
        <v>866</v>
      </c>
      <c r="D335" s="419" t="s">
        <v>11944</v>
      </c>
      <c r="E335" s="419" t="s">
        <v>993</v>
      </c>
      <c r="F335" s="442" t="s">
        <v>12031</v>
      </c>
      <c r="G335" s="419" t="s">
        <v>1001</v>
      </c>
      <c r="H335" s="464" t="s">
        <v>12032</v>
      </c>
      <c r="I335" s="420" t="s">
        <v>9786</v>
      </c>
      <c r="J335" s="420" t="s">
        <v>12033</v>
      </c>
      <c r="K335" s="421">
        <v>236.6</v>
      </c>
      <c r="L335" s="421">
        <v>370</v>
      </c>
      <c r="M335" s="422">
        <v>3190</v>
      </c>
      <c r="N335" s="419" t="s">
        <v>11082</v>
      </c>
      <c r="O335" s="422">
        <v>2012</v>
      </c>
      <c r="P335" s="423">
        <v>41157</v>
      </c>
      <c r="Q335" s="421" t="s">
        <v>11375</v>
      </c>
      <c r="R335" s="424">
        <v>41275</v>
      </c>
      <c r="S335" s="413"/>
      <c r="T335" s="425"/>
    </row>
    <row r="336" spans="1:20" ht="15.75" customHeight="1">
      <c r="A336" s="419" t="s">
        <v>73</v>
      </c>
      <c r="B336" s="419" t="s">
        <v>2660</v>
      </c>
      <c r="C336" s="419" t="s">
        <v>866</v>
      </c>
      <c r="D336" s="419" t="s">
        <v>11944</v>
      </c>
      <c r="E336" s="419" t="s">
        <v>993</v>
      </c>
      <c r="F336" s="442" t="s">
        <v>12031</v>
      </c>
      <c r="G336" s="419" t="s">
        <v>1016</v>
      </c>
      <c r="H336" s="464" t="s">
        <v>12034</v>
      </c>
      <c r="I336" s="420" t="s">
        <v>9786</v>
      </c>
      <c r="J336" s="420" t="s">
        <v>12035</v>
      </c>
      <c r="K336" s="421">
        <v>261.10000000000002</v>
      </c>
      <c r="L336" s="421">
        <v>381</v>
      </c>
      <c r="M336" s="422">
        <v>3850</v>
      </c>
      <c r="N336" s="419" t="s">
        <v>11082</v>
      </c>
      <c r="O336" s="422">
        <v>2012</v>
      </c>
      <c r="P336" s="423">
        <v>41157</v>
      </c>
      <c r="Q336" s="421" t="s">
        <v>12036</v>
      </c>
      <c r="R336" s="424">
        <v>41275</v>
      </c>
      <c r="S336" s="413"/>
      <c r="T336" s="425"/>
    </row>
    <row r="337" spans="1:20" ht="15.75" customHeight="1">
      <c r="A337" s="419" t="s">
        <v>73</v>
      </c>
      <c r="B337" s="419" t="s">
        <v>2660</v>
      </c>
      <c r="C337" s="419" t="s">
        <v>866</v>
      </c>
      <c r="D337" s="419" t="s">
        <v>11944</v>
      </c>
      <c r="E337" s="419" t="s">
        <v>1134</v>
      </c>
      <c r="F337" s="442" t="s">
        <v>12037</v>
      </c>
      <c r="G337" s="419" t="s">
        <v>1139</v>
      </c>
      <c r="H337" s="464" t="s">
        <v>12038</v>
      </c>
      <c r="I337" s="420" t="s">
        <v>9786</v>
      </c>
      <c r="J337" s="420" t="s">
        <v>12039</v>
      </c>
      <c r="K337" s="421">
        <v>630.4538</v>
      </c>
      <c r="L337" s="421">
        <v>279</v>
      </c>
      <c r="M337" s="422">
        <v>11270</v>
      </c>
      <c r="N337" s="419" t="s">
        <v>12040</v>
      </c>
      <c r="O337" s="422">
        <v>2013</v>
      </c>
      <c r="P337" s="423">
        <v>41467</v>
      </c>
      <c r="Q337" s="440">
        <v>45099</v>
      </c>
      <c r="R337" s="424">
        <v>41640</v>
      </c>
      <c r="S337" s="413"/>
      <c r="T337" s="425"/>
    </row>
    <row r="338" spans="1:20" ht="15.75" customHeight="1">
      <c r="A338" s="419" t="s">
        <v>73</v>
      </c>
      <c r="B338" s="419" t="s">
        <v>2660</v>
      </c>
      <c r="C338" s="419" t="s">
        <v>866</v>
      </c>
      <c r="D338" s="419" t="s">
        <v>11944</v>
      </c>
      <c r="E338" s="419" t="s">
        <v>1134</v>
      </c>
      <c r="F338" s="442" t="s">
        <v>12037</v>
      </c>
      <c r="G338" s="419" t="s">
        <v>1144</v>
      </c>
      <c r="H338" s="464" t="s">
        <v>12041</v>
      </c>
      <c r="I338" s="420" t="s">
        <v>9786</v>
      </c>
      <c r="J338" s="420" t="s">
        <v>12042</v>
      </c>
      <c r="K338" s="421">
        <v>1523.79</v>
      </c>
      <c r="L338" s="421">
        <v>637</v>
      </c>
      <c r="M338" s="422">
        <v>12452</v>
      </c>
      <c r="N338" s="419" t="s">
        <v>12040</v>
      </c>
      <c r="O338" s="422">
        <v>2013</v>
      </c>
      <c r="P338" s="423">
        <v>41467</v>
      </c>
      <c r="Q338" s="440">
        <v>45099</v>
      </c>
      <c r="R338" s="424">
        <v>41640</v>
      </c>
      <c r="S338" s="413"/>
      <c r="T338" s="425"/>
    </row>
    <row r="339" spans="1:20" ht="15.75" customHeight="1">
      <c r="A339" s="419" t="s">
        <v>73</v>
      </c>
      <c r="B339" s="419" t="s">
        <v>2660</v>
      </c>
      <c r="C339" s="419" t="s">
        <v>866</v>
      </c>
      <c r="D339" s="419" t="s">
        <v>11944</v>
      </c>
      <c r="E339" s="419" t="s">
        <v>1134</v>
      </c>
      <c r="F339" s="442" t="s">
        <v>12037</v>
      </c>
      <c r="G339" s="419" t="s">
        <v>1149</v>
      </c>
      <c r="H339" s="464" t="s">
        <v>12043</v>
      </c>
      <c r="I339" s="420" t="s">
        <v>9786</v>
      </c>
      <c r="J339" s="420" t="s">
        <v>11850</v>
      </c>
      <c r="K339" s="421">
        <v>562.61</v>
      </c>
      <c r="L339" s="421">
        <v>93</v>
      </c>
      <c r="M339" s="422">
        <v>3256</v>
      </c>
      <c r="N339" s="419" t="s">
        <v>12040</v>
      </c>
      <c r="O339" s="422">
        <v>2013</v>
      </c>
      <c r="P339" s="423">
        <v>41467</v>
      </c>
      <c r="Q339" s="440">
        <v>45099</v>
      </c>
      <c r="R339" s="424">
        <v>41640</v>
      </c>
      <c r="S339" s="413"/>
      <c r="T339" s="425"/>
    </row>
    <row r="340" spans="1:20" ht="15.75" customHeight="1">
      <c r="A340" s="419" t="s">
        <v>73</v>
      </c>
      <c r="B340" s="419" t="s">
        <v>2660</v>
      </c>
      <c r="C340" s="419" t="s">
        <v>866</v>
      </c>
      <c r="D340" s="419" t="s">
        <v>11954</v>
      </c>
      <c r="E340" s="419" t="s">
        <v>1218</v>
      </c>
      <c r="F340" s="442" t="s">
        <v>11955</v>
      </c>
      <c r="G340" s="419" t="s">
        <v>1220</v>
      </c>
      <c r="H340" s="464" t="s">
        <v>6406</v>
      </c>
      <c r="I340" s="420" t="s">
        <v>9786</v>
      </c>
      <c r="J340" s="420" t="s">
        <v>12044</v>
      </c>
      <c r="K340" s="421">
        <v>494</v>
      </c>
      <c r="L340" s="421">
        <v>1369</v>
      </c>
      <c r="M340" s="422">
        <v>15000</v>
      </c>
      <c r="N340" s="419" t="s">
        <v>11958</v>
      </c>
      <c r="O340" s="422">
        <v>2023</v>
      </c>
      <c r="P340" s="423">
        <v>45112</v>
      </c>
      <c r="Q340" s="421" t="s">
        <v>12045</v>
      </c>
      <c r="R340" s="382">
        <v>45292</v>
      </c>
      <c r="S340" s="413"/>
      <c r="T340" s="425">
        <v>45175</v>
      </c>
    </row>
    <row r="341" spans="1:20" ht="15.75" customHeight="1">
      <c r="A341" s="419" t="s">
        <v>73</v>
      </c>
      <c r="B341" s="419" t="s">
        <v>2660</v>
      </c>
      <c r="C341" s="419" t="s">
        <v>866</v>
      </c>
      <c r="D341" s="419" t="s">
        <v>11954</v>
      </c>
      <c r="E341" s="419" t="s">
        <v>1218</v>
      </c>
      <c r="F341" s="442" t="s">
        <v>11955</v>
      </c>
      <c r="G341" s="419" t="s">
        <v>1229</v>
      </c>
      <c r="H341" s="464" t="s">
        <v>12046</v>
      </c>
      <c r="I341" s="420" t="s">
        <v>9786</v>
      </c>
      <c r="J341" s="420" t="s">
        <v>12047</v>
      </c>
      <c r="K341" s="421">
        <v>64</v>
      </c>
      <c r="L341" s="421">
        <v>253</v>
      </c>
      <c r="M341" s="422">
        <v>5000</v>
      </c>
      <c r="N341" s="419" t="s">
        <v>11958</v>
      </c>
      <c r="O341" s="422">
        <v>2023</v>
      </c>
      <c r="P341" s="423">
        <v>45112</v>
      </c>
      <c r="Q341" s="421" t="s">
        <v>12048</v>
      </c>
      <c r="R341" s="382">
        <v>45292</v>
      </c>
      <c r="S341" s="413"/>
      <c r="T341" s="425">
        <v>45180</v>
      </c>
    </row>
    <row r="342" spans="1:20" ht="15.75" customHeight="1">
      <c r="A342" s="419" t="s">
        <v>73</v>
      </c>
      <c r="B342" s="419" t="s">
        <v>2660</v>
      </c>
      <c r="C342" s="419" t="s">
        <v>866</v>
      </c>
      <c r="D342" s="419" t="s">
        <v>11944</v>
      </c>
      <c r="E342" s="419" t="s">
        <v>993</v>
      </c>
      <c r="F342" s="442" t="s">
        <v>12049</v>
      </c>
      <c r="G342" s="419" t="s">
        <v>996</v>
      </c>
      <c r="H342" s="464" t="s">
        <v>12050</v>
      </c>
      <c r="I342" s="420" t="s">
        <v>9786</v>
      </c>
      <c r="J342" s="420" t="s">
        <v>12051</v>
      </c>
      <c r="K342" s="421">
        <v>243.63</v>
      </c>
      <c r="L342" s="421">
        <v>467</v>
      </c>
      <c r="M342" s="422">
        <v>3440</v>
      </c>
      <c r="N342" s="419" t="s">
        <v>11082</v>
      </c>
      <c r="O342" s="422">
        <v>2010</v>
      </c>
      <c r="P342" s="426">
        <v>40536</v>
      </c>
      <c r="Q342" s="421" t="s">
        <v>12052</v>
      </c>
      <c r="R342" s="424">
        <v>40544</v>
      </c>
      <c r="S342" s="413"/>
      <c r="T342" s="425"/>
    </row>
    <row r="343" spans="1:20" ht="15.75" customHeight="1">
      <c r="A343" s="419" t="s">
        <v>73</v>
      </c>
      <c r="B343" s="419" t="s">
        <v>2660</v>
      </c>
      <c r="C343" s="419" t="s">
        <v>866</v>
      </c>
      <c r="D343" s="419" t="s">
        <v>11944</v>
      </c>
      <c r="E343" s="419" t="s">
        <v>993</v>
      </c>
      <c r="F343" s="442" t="s">
        <v>12049</v>
      </c>
      <c r="G343" s="419" t="s">
        <v>1007</v>
      </c>
      <c r="H343" s="464" t="s">
        <v>12053</v>
      </c>
      <c r="I343" s="420" t="s">
        <v>9786</v>
      </c>
      <c r="J343" s="420" t="s">
        <v>12054</v>
      </c>
      <c r="K343" s="421">
        <v>361.9</v>
      </c>
      <c r="L343" s="421">
        <v>725</v>
      </c>
      <c r="M343" s="422">
        <v>5080</v>
      </c>
      <c r="N343" s="419" t="s">
        <v>11082</v>
      </c>
      <c r="O343" s="422">
        <v>2010</v>
      </c>
      <c r="P343" s="426">
        <v>40536</v>
      </c>
      <c r="Q343" s="421" t="s">
        <v>12055</v>
      </c>
      <c r="R343" s="424">
        <v>40544</v>
      </c>
      <c r="S343" s="413"/>
      <c r="T343" s="425"/>
    </row>
    <row r="344" spans="1:20" ht="15.75" customHeight="1">
      <c r="A344" s="419" t="s">
        <v>73</v>
      </c>
      <c r="B344" s="419" t="s">
        <v>2660</v>
      </c>
      <c r="C344" s="419" t="s">
        <v>866</v>
      </c>
      <c r="D344" s="419" t="s">
        <v>11944</v>
      </c>
      <c r="E344" s="419" t="s">
        <v>1063</v>
      </c>
      <c r="F344" s="442" t="s">
        <v>12056</v>
      </c>
      <c r="G344" s="419" t="s">
        <v>1081</v>
      </c>
      <c r="H344" s="464" t="s">
        <v>12057</v>
      </c>
      <c r="I344" s="420" t="s">
        <v>9786</v>
      </c>
      <c r="J344" s="420" t="s">
        <v>12058</v>
      </c>
      <c r="K344" s="421">
        <v>716.11</v>
      </c>
      <c r="L344" s="421">
        <v>425</v>
      </c>
      <c r="M344" s="422">
        <v>3320</v>
      </c>
      <c r="N344" s="419" t="s">
        <v>11082</v>
      </c>
      <c r="O344" s="422">
        <v>2012</v>
      </c>
      <c r="P344" s="426">
        <v>41240</v>
      </c>
      <c r="Q344" s="421" t="s">
        <v>12059</v>
      </c>
      <c r="R344" s="424">
        <v>41275</v>
      </c>
      <c r="S344" s="413"/>
      <c r="T344" s="425"/>
    </row>
    <row r="345" spans="1:20" ht="15.75" customHeight="1">
      <c r="A345" s="419" t="s">
        <v>73</v>
      </c>
      <c r="B345" s="419" t="s">
        <v>2660</v>
      </c>
      <c r="C345" s="419" t="s">
        <v>866</v>
      </c>
      <c r="D345" s="419" t="s">
        <v>11944</v>
      </c>
      <c r="E345" s="419" t="s">
        <v>1063</v>
      </c>
      <c r="F345" s="442" t="s">
        <v>12056</v>
      </c>
      <c r="G345" s="419" t="s">
        <v>1088</v>
      </c>
      <c r="H345" s="464" t="s">
        <v>12060</v>
      </c>
      <c r="I345" s="420" t="s">
        <v>9786</v>
      </c>
      <c r="J345" s="420" t="s">
        <v>12061</v>
      </c>
      <c r="K345" s="421">
        <v>225.15</v>
      </c>
      <c r="L345" s="421">
        <v>347</v>
      </c>
      <c r="M345" s="422">
        <v>2550</v>
      </c>
      <c r="N345" s="419" t="s">
        <v>11082</v>
      </c>
      <c r="O345" s="422">
        <v>2012</v>
      </c>
      <c r="P345" s="426">
        <v>41240</v>
      </c>
      <c r="Q345" s="421" t="s">
        <v>12059</v>
      </c>
      <c r="R345" s="424">
        <v>41275</v>
      </c>
      <c r="S345" s="413"/>
      <c r="T345" s="425"/>
    </row>
    <row r="346" spans="1:20" ht="15.75" customHeight="1">
      <c r="A346" s="419" t="s">
        <v>73</v>
      </c>
      <c r="B346" s="419" t="s">
        <v>2660</v>
      </c>
      <c r="C346" s="419" t="s">
        <v>866</v>
      </c>
      <c r="D346" s="419" t="s">
        <v>11944</v>
      </c>
      <c r="E346" s="419" t="s">
        <v>1063</v>
      </c>
      <c r="F346" s="442" t="s">
        <v>12056</v>
      </c>
      <c r="G346" s="419" t="s">
        <v>1091</v>
      </c>
      <c r="H346" s="464" t="s">
        <v>12062</v>
      </c>
      <c r="I346" s="420" t="s">
        <v>9786</v>
      </c>
      <c r="J346" s="420" t="s">
        <v>12063</v>
      </c>
      <c r="K346" s="421">
        <v>430.25</v>
      </c>
      <c r="L346" s="421">
        <v>368</v>
      </c>
      <c r="M346" s="422">
        <v>2890</v>
      </c>
      <c r="N346" s="419" t="s">
        <v>11082</v>
      </c>
      <c r="O346" s="422">
        <v>2012</v>
      </c>
      <c r="P346" s="426">
        <v>41240</v>
      </c>
      <c r="Q346" s="421" t="s">
        <v>12059</v>
      </c>
      <c r="R346" s="424">
        <v>41275</v>
      </c>
      <c r="S346" s="413"/>
      <c r="T346" s="425"/>
    </row>
    <row r="347" spans="1:20" ht="15.75" customHeight="1">
      <c r="A347" s="419" t="s">
        <v>73</v>
      </c>
      <c r="B347" s="419" t="s">
        <v>2660</v>
      </c>
      <c r="C347" s="419" t="s">
        <v>866</v>
      </c>
      <c r="D347" s="419" t="s">
        <v>11944</v>
      </c>
      <c r="E347" s="419" t="s">
        <v>1115</v>
      </c>
      <c r="F347" s="442" t="s">
        <v>12064</v>
      </c>
      <c r="G347" s="419" t="s">
        <v>1123</v>
      </c>
      <c r="H347" s="464" t="s">
        <v>12065</v>
      </c>
      <c r="I347" s="420" t="s">
        <v>9786</v>
      </c>
      <c r="J347" s="420" t="s">
        <v>12066</v>
      </c>
      <c r="K347" s="421">
        <v>197.5</v>
      </c>
      <c r="L347" s="421">
        <v>446</v>
      </c>
      <c r="M347" s="422">
        <v>3300</v>
      </c>
      <c r="N347" s="419" t="s">
        <v>11082</v>
      </c>
      <c r="O347" s="422">
        <v>2011</v>
      </c>
      <c r="P347" s="423">
        <v>40619</v>
      </c>
      <c r="Q347" s="421" t="s">
        <v>12067</v>
      </c>
      <c r="R347" s="424">
        <v>40909</v>
      </c>
      <c r="S347" s="413"/>
      <c r="T347" s="425"/>
    </row>
    <row r="348" spans="1:20" ht="15.75" customHeight="1">
      <c r="A348" s="419" t="s">
        <v>73</v>
      </c>
      <c r="B348" s="419" t="s">
        <v>2660</v>
      </c>
      <c r="C348" s="419" t="s">
        <v>866</v>
      </c>
      <c r="D348" s="419" t="s">
        <v>11944</v>
      </c>
      <c r="E348" s="419" t="s">
        <v>1115</v>
      </c>
      <c r="F348" s="442" t="s">
        <v>12064</v>
      </c>
      <c r="G348" s="419" t="s">
        <v>1124</v>
      </c>
      <c r="H348" s="464" t="s">
        <v>12068</v>
      </c>
      <c r="I348" s="420" t="s">
        <v>9786</v>
      </c>
      <c r="J348" s="420" t="s">
        <v>12069</v>
      </c>
      <c r="K348" s="421">
        <v>241.4</v>
      </c>
      <c r="L348" s="421">
        <v>714</v>
      </c>
      <c r="M348" s="422">
        <v>5000</v>
      </c>
      <c r="N348" s="419" t="s">
        <v>11082</v>
      </c>
      <c r="O348" s="422">
        <v>2011</v>
      </c>
      <c r="P348" s="423">
        <v>40619</v>
      </c>
      <c r="Q348" s="421" t="s">
        <v>12070</v>
      </c>
      <c r="R348" s="424">
        <v>40909</v>
      </c>
      <c r="S348" s="413"/>
      <c r="T348" s="425"/>
    </row>
    <row r="349" spans="1:20" ht="15.75" customHeight="1">
      <c r="A349" s="419" t="s">
        <v>73</v>
      </c>
      <c r="B349" s="419" t="s">
        <v>2660</v>
      </c>
      <c r="C349" s="419" t="s">
        <v>866</v>
      </c>
      <c r="D349" s="419" t="s">
        <v>11944</v>
      </c>
      <c r="E349" s="419" t="s">
        <v>1115</v>
      </c>
      <c r="F349" s="442" t="s">
        <v>12064</v>
      </c>
      <c r="G349" s="419" t="s">
        <v>1116</v>
      </c>
      <c r="H349" s="464" t="s">
        <v>12071</v>
      </c>
      <c r="I349" s="420" t="s">
        <v>10789</v>
      </c>
      <c r="J349" s="420" t="s">
        <v>12072</v>
      </c>
      <c r="K349" s="421">
        <v>1784.8409999999999</v>
      </c>
      <c r="L349" s="421">
        <v>3200</v>
      </c>
      <c r="M349" s="422">
        <v>15361</v>
      </c>
      <c r="N349" s="419" t="s">
        <v>11082</v>
      </c>
      <c r="O349" s="422">
        <v>2015</v>
      </c>
      <c r="P349" s="423">
        <v>42195</v>
      </c>
      <c r="Q349" s="421" t="s">
        <v>12073</v>
      </c>
      <c r="R349" s="424">
        <v>42370</v>
      </c>
      <c r="S349" s="413"/>
      <c r="T349" s="425"/>
    </row>
    <row r="350" spans="1:20" ht="15.75" customHeight="1">
      <c r="A350" s="419" t="s">
        <v>73</v>
      </c>
      <c r="B350" s="419" t="s">
        <v>2660</v>
      </c>
      <c r="C350" s="419" t="s">
        <v>290</v>
      </c>
      <c r="D350" s="419" t="s">
        <v>11954</v>
      </c>
      <c r="E350" s="419" t="s">
        <v>440</v>
      </c>
      <c r="F350" s="442" t="s">
        <v>11955</v>
      </c>
      <c r="G350" s="419" t="s">
        <v>446</v>
      </c>
      <c r="H350" s="464" t="s">
        <v>12074</v>
      </c>
      <c r="I350" s="420" t="s">
        <v>9786</v>
      </c>
      <c r="J350" s="420" t="s">
        <v>11834</v>
      </c>
      <c r="K350" s="421">
        <v>578</v>
      </c>
      <c r="L350" s="421">
        <v>1699</v>
      </c>
      <c r="M350" s="422">
        <v>20000</v>
      </c>
      <c r="N350" s="419" t="s">
        <v>11958</v>
      </c>
      <c r="O350" s="422">
        <v>2023</v>
      </c>
      <c r="P350" s="423">
        <v>45112</v>
      </c>
      <c r="Q350" s="421" t="s">
        <v>12075</v>
      </c>
      <c r="R350" s="382">
        <v>45292</v>
      </c>
      <c r="S350" s="413"/>
      <c r="T350" s="425">
        <v>45176</v>
      </c>
    </row>
    <row r="351" spans="1:20" ht="15.75" customHeight="1">
      <c r="A351" s="419" t="s">
        <v>73</v>
      </c>
      <c r="B351" s="419" t="s">
        <v>2660</v>
      </c>
      <c r="C351" s="419" t="s">
        <v>866</v>
      </c>
      <c r="D351" s="419" t="s">
        <v>11944</v>
      </c>
      <c r="E351" s="419" t="s">
        <v>1115</v>
      </c>
      <c r="F351" s="442" t="s">
        <v>12076</v>
      </c>
      <c r="G351" s="419" t="s">
        <v>1127</v>
      </c>
      <c r="H351" s="464" t="s">
        <v>12077</v>
      </c>
      <c r="I351" s="420" t="s">
        <v>9786</v>
      </c>
      <c r="J351" s="420" t="s">
        <v>12078</v>
      </c>
      <c r="K351" s="421">
        <v>162.5</v>
      </c>
      <c r="L351" s="421">
        <v>347</v>
      </c>
      <c r="M351" s="422">
        <v>2710</v>
      </c>
      <c r="N351" s="419" t="s">
        <v>11082</v>
      </c>
      <c r="O351" s="422">
        <v>2011</v>
      </c>
      <c r="P351" s="426">
        <v>40891</v>
      </c>
      <c r="Q351" s="421" t="s">
        <v>12079</v>
      </c>
      <c r="R351" s="424">
        <v>40909</v>
      </c>
      <c r="S351" s="413"/>
      <c r="T351" s="425"/>
    </row>
    <row r="352" spans="1:20" ht="15.75" customHeight="1">
      <c r="A352" s="419" t="s">
        <v>73</v>
      </c>
      <c r="B352" s="419" t="s">
        <v>2660</v>
      </c>
      <c r="C352" s="419" t="s">
        <v>866</v>
      </c>
      <c r="D352" s="419" t="s">
        <v>11944</v>
      </c>
      <c r="E352" s="419" t="s">
        <v>1115</v>
      </c>
      <c r="F352" s="442" t="s">
        <v>12076</v>
      </c>
      <c r="G352" s="419" t="s">
        <v>1128</v>
      </c>
      <c r="H352" s="464" t="s">
        <v>12080</v>
      </c>
      <c r="I352" s="420" t="s">
        <v>9786</v>
      </c>
      <c r="J352" s="420" t="s">
        <v>12081</v>
      </c>
      <c r="K352" s="421">
        <v>202.1</v>
      </c>
      <c r="L352" s="421">
        <v>634</v>
      </c>
      <c r="M352" s="422">
        <v>3190</v>
      </c>
      <c r="N352" s="419" t="s">
        <v>11082</v>
      </c>
      <c r="O352" s="422">
        <v>2011</v>
      </c>
      <c r="P352" s="426">
        <v>40891</v>
      </c>
      <c r="Q352" s="421" t="s">
        <v>12082</v>
      </c>
      <c r="R352" s="424">
        <v>40909</v>
      </c>
      <c r="S352" s="413"/>
      <c r="T352" s="425"/>
    </row>
    <row r="353" spans="1:20" ht="15.75" customHeight="1">
      <c r="A353" s="419" t="s">
        <v>73</v>
      </c>
      <c r="B353" s="419" t="s">
        <v>2660</v>
      </c>
      <c r="C353" s="419" t="s">
        <v>866</v>
      </c>
      <c r="D353" s="419" t="s">
        <v>11944</v>
      </c>
      <c r="E353" s="419" t="s">
        <v>1063</v>
      </c>
      <c r="F353" s="442" t="s">
        <v>12083</v>
      </c>
      <c r="G353" s="419" t="s">
        <v>1074</v>
      </c>
      <c r="H353" s="464" t="s">
        <v>12084</v>
      </c>
      <c r="I353" s="420" t="s">
        <v>9786</v>
      </c>
      <c r="J353" s="420" t="s">
        <v>12085</v>
      </c>
      <c r="K353" s="421">
        <v>90.6</v>
      </c>
      <c r="L353" s="421">
        <v>770</v>
      </c>
      <c r="M353" s="422">
        <v>5830</v>
      </c>
      <c r="N353" s="419" t="s">
        <v>11082</v>
      </c>
      <c r="O353" s="422">
        <v>2012</v>
      </c>
      <c r="P353" s="423">
        <v>41250</v>
      </c>
      <c r="Q353" s="421" t="s">
        <v>12086</v>
      </c>
      <c r="R353" s="424">
        <v>41275</v>
      </c>
      <c r="S353" s="413"/>
      <c r="T353" s="425"/>
    </row>
    <row r="354" spans="1:20" ht="15.75" customHeight="1">
      <c r="A354" s="419" t="s">
        <v>73</v>
      </c>
      <c r="B354" s="419" t="s">
        <v>2660</v>
      </c>
      <c r="C354" s="419" t="s">
        <v>866</v>
      </c>
      <c r="D354" s="419" t="s">
        <v>11944</v>
      </c>
      <c r="E354" s="419" t="s">
        <v>1063</v>
      </c>
      <c r="F354" s="442" t="s">
        <v>12083</v>
      </c>
      <c r="G354" s="419" t="s">
        <v>1075</v>
      </c>
      <c r="H354" s="464" t="s">
        <v>12087</v>
      </c>
      <c r="I354" s="420" t="s">
        <v>9786</v>
      </c>
      <c r="J354" s="420" t="s">
        <v>12088</v>
      </c>
      <c r="K354" s="421">
        <v>33.1</v>
      </c>
      <c r="L354" s="421">
        <v>278</v>
      </c>
      <c r="M354" s="422">
        <v>2950</v>
      </c>
      <c r="N354" s="419" t="s">
        <v>11082</v>
      </c>
      <c r="O354" s="422">
        <v>2012</v>
      </c>
      <c r="P354" s="423">
        <v>41250</v>
      </c>
      <c r="Q354" s="421" t="s">
        <v>12089</v>
      </c>
      <c r="R354" s="424">
        <v>41275</v>
      </c>
      <c r="S354" s="413"/>
      <c r="T354" s="425"/>
    </row>
    <row r="355" spans="1:20" ht="15.75" customHeight="1">
      <c r="A355" s="419" t="s">
        <v>73</v>
      </c>
      <c r="B355" s="419" t="s">
        <v>2660</v>
      </c>
      <c r="C355" s="419" t="s">
        <v>866</v>
      </c>
      <c r="D355" s="419" t="s">
        <v>11944</v>
      </c>
      <c r="E355" s="419" t="s">
        <v>1063</v>
      </c>
      <c r="F355" s="442" t="s">
        <v>12083</v>
      </c>
      <c r="G355" s="419" t="s">
        <v>1094</v>
      </c>
      <c r="H355" s="464" t="s">
        <v>12090</v>
      </c>
      <c r="I355" s="420" t="s">
        <v>9786</v>
      </c>
      <c r="J355" s="420" t="s">
        <v>12091</v>
      </c>
      <c r="K355" s="421">
        <v>348.5</v>
      </c>
      <c r="L355" s="421">
        <v>2168</v>
      </c>
      <c r="M355" s="422">
        <v>10840</v>
      </c>
      <c r="N355" s="419" t="s">
        <v>11082</v>
      </c>
      <c r="O355" s="422">
        <v>2012</v>
      </c>
      <c r="P355" s="423">
        <v>41250</v>
      </c>
      <c r="Q355" s="421" t="s">
        <v>11941</v>
      </c>
      <c r="R355" s="424">
        <v>41275</v>
      </c>
      <c r="S355" s="413"/>
      <c r="T355" s="425"/>
    </row>
    <row r="356" spans="1:20" ht="15.75" customHeight="1">
      <c r="A356" s="419" t="s">
        <v>73</v>
      </c>
      <c r="B356" s="419" t="s">
        <v>2660</v>
      </c>
      <c r="C356" s="419" t="s">
        <v>866</v>
      </c>
      <c r="D356" s="419" t="s">
        <v>11944</v>
      </c>
      <c r="E356" s="419" t="s">
        <v>1063</v>
      </c>
      <c r="F356" s="442" t="s">
        <v>12083</v>
      </c>
      <c r="G356" s="419" t="s">
        <v>1095</v>
      </c>
      <c r="H356" s="464" t="s">
        <v>12092</v>
      </c>
      <c r="I356" s="420" t="s">
        <v>9786</v>
      </c>
      <c r="J356" s="420" t="s">
        <v>12093</v>
      </c>
      <c r="K356" s="421">
        <v>67.400000000000006</v>
      </c>
      <c r="L356" s="421">
        <v>172</v>
      </c>
      <c r="M356" s="422">
        <v>2640</v>
      </c>
      <c r="N356" s="419" t="s">
        <v>11082</v>
      </c>
      <c r="O356" s="422">
        <v>2012</v>
      </c>
      <c r="P356" s="423">
        <v>41250</v>
      </c>
      <c r="Q356" s="421" t="s">
        <v>12094</v>
      </c>
      <c r="R356" s="424">
        <v>41275</v>
      </c>
      <c r="S356" s="413"/>
      <c r="T356" s="425"/>
    </row>
    <row r="357" spans="1:20" ht="15.75" customHeight="1">
      <c r="A357" s="419" t="s">
        <v>73</v>
      </c>
      <c r="B357" s="419" t="s">
        <v>2660</v>
      </c>
      <c r="C357" s="419" t="s">
        <v>866</v>
      </c>
      <c r="D357" s="419" t="s">
        <v>11954</v>
      </c>
      <c r="E357" s="419" t="s">
        <v>1218</v>
      </c>
      <c r="F357" s="442" t="s">
        <v>11955</v>
      </c>
      <c r="G357" s="419" t="s">
        <v>1228</v>
      </c>
      <c r="H357" s="464" t="s">
        <v>12095</v>
      </c>
      <c r="I357" s="420" t="s">
        <v>9786</v>
      </c>
      <c r="J357" s="420" t="s">
        <v>12096</v>
      </c>
      <c r="K357" s="421">
        <v>700</v>
      </c>
      <c r="L357" s="421">
        <v>1976</v>
      </c>
      <c r="M357" s="422">
        <v>38000</v>
      </c>
      <c r="N357" s="419" t="s">
        <v>11958</v>
      </c>
      <c r="O357" s="422">
        <v>2023</v>
      </c>
      <c r="P357" s="423">
        <v>45112</v>
      </c>
      <c r="Q357" s="421" t="s">
        <v>12097</v>
      </c>
      <c r="R357" s="382">
        <v>45292</v>
      </c>
      <c r="S357" s="413"/>
      <c r="T357" s="425">
        <v>45180</v>
      </c>
    </row>
    <row r="358" spans="1:20" ht="15.75" customHeight="1">
      <c r="A358" s="419" t="s">
        <v>73</v>
      </c>
      <c r="B358" s="419" t="s">
        <v>2660</v>
      </c>
      <c r="C358" s="419" t="s">
        <v>866</v>
      </c>
      <c r="D358" s="419" t="s">
        <v>11944</v>
      </c>
      <c r="E358" s="419" t="s">
        <v>993</v>
      </c>
      <c r="F358" s="442" t="s">
        <v>12098</v>
      </c>
      <c r="G358" s="419" t="s">
        <v>1008</v>
      </c>
      <c r="H358" s="464" t="s">
        <v>12099</v>
      </c>
      <c r="I358" s="420" t="s">
        <v>9786</v>
      </c>
      <c r="J358" s="420" t="s">
        <v>12100</v>
      </c>
      <c r="K358" s="421">
        <v>382.6</v>
      </c>
      <c r="L358" s="421">
        <v>748</v>
      </c>
      <c r="M358" s="422">
        <v>24950</v>
      </c>
      <c r="N358" s="419" t="s">
        <v>11082</v>
      </c>
      <c r="O358" s="422">
        <v>2017</v>
      </c>
      <c r="P358" s="423">
        <v>43157</v>
      </c>
      <c r="Q358" s="440">
        <v>44975</v>
      </c>
      <c r="R358" s="424">
        <v>43466</v>
      </c>
      <c r="S358" s="413"/>
      <c r="T358" s="428">
        <v>43274</v>
      </c>
    </row>
    <row r="359" spans="1:20" ht="15.75" customHeight="1">
      <c r="A359" s="419" t="s">
        <v>73</v>
      </c>
      <c r="B359" s="419" t="s">
        <v>2660</v>
      </c>
      <c r="C359" s="419" t="s">
        <v>866</v>
      </c>
      <c r="D359" s="419" t="s">
        <v>11944</v>
      </c>
      <c r="E359" s="419" t="s">
        <v>1218</v>
      </c>
      <c r="F359" s="442" t="s">
        <v>12101</v>
      </c>
      <c r="G359" s="419" t="s">
        <v>1230</v>
      </c>
      <c r="H359" s="464" t="s">
        <v>12102</v>
      </c>
      <c r="I359" s="420" t="s">
        <v>9786</v>
      </c>
      <c r="J359" s="420" t="s">
        <v>12103</v>
      </c>
      <c r="K359" s="421">
        <v>680.82</v>
      </c>
      <c r="L359" s="421">
        <v>589</v>
      </c>
      <c r="M359" s="422">
        <v>10000</v>
      </c>
      <c r="N359" s="419" t="s">
        <v>11258</v>
      </c>
      <c r="O359" s="422">
        <v>2020</v>
      </c>
      <c r="P359" s="423">
        <v>44026</v>
      </c>
      <c r="Q359" s="421" t="s">
        <v>12104</v>
      </c>
      <c r="R359" s="424">
        <v>44197</v>
      </c>
      <c r="S359" s="413"/>
      <c r="T359" s="428">
        <v>44243</v>
      </c>
    </row>
    <row r="360" spans="1:20" ht="15.75" customHeight="1">
      <c r="A360" s="419" t="s">
        <v>73</v>
      </c>
      <c r="B360" s="419" t="s">
        <v>2660</v>
      </c>
      <c r="C360" s="419" t="s">
        <v>866</v>
      </c>
      <c r="D360" s="419" t="s">
        <v>11944</v>
      </c>
      <c r="E360" s="419" t="s">
        <v>993</v>
      </c>
      <c r="F360" s="442" t="s">
        <v>12105</v>
      </c>
      <c r="G360" s="419" t="s">
        <v>995</v>
      </c>
      <c r="H360" s="464" t="s">
        <v>12106</v>
      </c>
      <c r="I360" s="420" t="s">
        <v>9786</v>
      </c>
      <c r="J360" s="420" t="s">
        <v>12107</v>
      </c>
      <c r="K360" s="421">
        <v>128.5</v>
      </c>
      <c r="L360" s="421">
        <v>561</v>
      </c>
      <c r="M360" s="422">
        <v>4040</v>
      </c>
      <c r="N360" s="419" t="s">
        <v>11082</v>
      </c>
      <c r="O360" s="422">
        <v>2010</v>
      </c>
      <c r="P360" s="423">
        <v>40719</v>
      </c>
      <c r="Q360" s="421" t="s">
        <v>12108</v>
      </c>
      <c r="R360" s="424">
        <v>40909</v>
      </c>
      <c r="S360" s="413"/>
      <c r="T360" s="425"/>
    </row>
    <row r="361" spans="1:20" ht="15.75" customHeight="1">
      <c r="A361" s="419" t="s">
        <v>73</v>
      </c>
      <c r="B361" s="419" t="s">
        <v>2660</v>
      </c>
      <c r="C361" s="419" t="s">
        <v>866</v>
      </c>
      <c r="D361" s="419" t="s">
        <v>11944</v>
      </c>
      <c r="E361" s="419" t="s">
        <v>993</v>
      </c>
      <c r="F361" s="442" t="s">
        <v>12105</v>
      </c>
      <c r="G361" s="419" t="s">
        <v>997</v>
      </c>
      <c r="H361" s="464" t="s">
        <v>12109</v>
      </c>
      <c r="I361" s="420" t="s">
        <v>9786</v>
      </c>
      <c r="J361" s="420" t="s">
        <v>12110</v>
      </c>
      <c r="K361" s="421">
        <v>135.80000000000001</v>
      </c>
      <c r="L361" s="421">
        <v>272</v>
      </c>
      <c r="M361" s="422">
        <v>2200</v>
      </c>
      <c r="N361" s="419" t="s">
        <v>11082</v>
      </c>
      <c r="O361" s="422">
        <v>2010</v>
      </c>
      <c r="P361" s="423">
        <v>40719</v>
      </c>
      <c r="Q361" s="421" t="s">
        <v>12108</v>
      </c>
      <c r="R361" s="424">
        <v>40909</v>
      </c>
      <c r="S361" s="413"/>
      <c r="T361" s="425"/>
    </row>
    <row r="362" spans="1:20" ht="15.75" customHeight="1">
      <c r="A362" s="419" t="s">
        <v>73</v>
      </c>
      <c r="B362" s="419" t="s">
        <v>2660</v>
      </c>
      <c r="C362" s="419" t="s">
        <v>866</v>
      </c>
      <c r="D362" s="419" t="s">
        <v>11944</v>
      </c>
      <c r="E362" s="419" t="s">
        <v>1218</v>
      </c>
      <c r="F362" s="442" t="s">
        <v>12101</v>
      </c>
      <c r="G362" s="419" t="s">
        <v>1222</v>
      </c>
      <c r="H362" s="464" t="s">
        <v>12111</v>
      </c>
      <c r="I362" s="420" t="s">
        <v>9786</v>
      </c>
      <c r="J362" s="420" t="s">
        <v>12112</v>
      </c>
      <c r="K362" s="421">
        <v>1124.32</v>
      </c>
      <c r="L362" s="421">
        <v>680</v>
      </c>
      <c r="M362" s="422">
        <v>10000</v>
      </c>
      <c r="N362" s="419" t="s">
        <v>11258</v>
      </c>
      <c r="O362" s="422">
        <v>2020</v>
      </c>
      <c r="P362" s="423">
        <v>44026</v>
      </c>
      <c r="Q362" s="421" t="s">
        <v>12104</v>
      </c>
      <c r="R362" s="424">
        <v>44197</v>
      </c>
      <c r="S362" s="413"/>
      <c r="T362" s="428">
        <v>44232</v>
      </c>
    </row>
    <row r="363" spans="1:20" ht="15.75" customHeight="1">
      <c r="A363" s="419" t="s">
        <v>73</v>
      </c>
      <c r="B363" s="419" t="s">
        <v>2660</v>
      </c>
      <c r="C363" s="419" t="s">
        <v>866</v>
      </c>
      <c r="D363" s="419" t="s">
        <v>11944</v>
      </c>
      <c r="E363" s="419" t="s">
        <v>993</v>
      </c>
      <c r="F363" s="442" t="s">
        <v>12105</v>
      </c>
      <c r="G363" s="419" t="s">
        <v>1003</v>
      </c>
      <c r="H363" s="464" t="s">
        <v>12113</v>
      </c>
      <c r="I363" s="420" t="s">
        <v>9786</v>
      </c>
      <c r="J363" s="420" t="s">
        <v>12114</v>
      </c>
      <c r="K363" s="421">
        <v>62.3</v>
      </c>
      <c r="L363" s="421">
        <v>58</v>
      </c>
      <c r="M363" s="422">
        <v>840</v>
      </c>
      <c r="N363" s="419" t="s">
        <v>11082</v>
      </c>
      <c r="O363" s="422">
        <v>2010</v>
      </c>
      <c r="P363" s="423">
        <v>40719</v>
      </c>
      <c r="Q363" s="421" t="s">
        <v>12108</v>
      </c>
      <c r="R363" s="424">
        <v>40909</v>
      </c>
      <c r="S363" s="413"/>
      <c r="T363" s="425"/>
    </row>
    <row r="364" spans="1:20" ht="15.75" customHeight="1">
      <c r="A364" s="419" t="s">
        <v>73</v>
      </c>
      <c r="B364" s="419" t="s">
        <v>2660</v>
      </c>
      <c r="C364" s="419" t="s">
        <v>866</v>
      </c>
      <c r="D364" s="419" t="s">
        <v>11944</v>
      </c>
      <c r="E364" s="419" t="s">
        <v>993</v>
      </c>
      <c r="F364" s="442" t="s">
        <v>12105</v>
      </c>
      <c r="G364" s="419" t="s">
        <v>1006</v>
      </c>
      <c r="H364" s="464" t="s">
        <v>12115</v>
      </c>
      <c r="I364" s="420" t="s">
        <v>9786</v>
      </c>
      <c r="J364" s="420" t="s">
        <v>12116</v>
      </c>
      <c r="K364" s="421">
        <v>224</v>
      </c>
      <c r="L364" s="421">
        <v>240</v>
      </c>
      <c r="M364" s="422">
        <v>4750</v>
      </c>
      <c r="N364" s="419" t="s">
        <v>11082</v>
      </c>
      <c r="O364" s="422">
        <v>2010</v>
      </c>
      <c r="P364" s="423">
        <v>40719</v>
      </c>
      <c r="Q364" s="421" t="s">
        <v>12108</v>
      </c>
      <c r="R364" s="424">
        <v>40909</v>
      </c>
      <c r="S364" s="413"/>
      <c r="T364" s="425"/>
    </row>
    <row r="365" spans="1:20" ht="15.75" customHeight="1">
      <c r="A365" s="419" t="s">
        <v>73</v>
      </c>
      <c r="B365" s="419" t="s">
        <v>2660</v>
      </c>
      <c r="C365" s="419" t="s">
        <v>866</v>
      </c>
      <c r="D365" s="419" t="s">
        <v>11944</v>
      </c>
      <c r="E365" s="419" t="s">
        <v>993</v>
      </c>
      <c r="F365" s="442" t="s">
        <v>12105</v>
      </c>
      <c r="G365" s="419" t="s">
        <v>1012</v>
      </c>
      <c r="H365" s="464" t="s">
        <v>12117</v>
      </c>
      <c r="I365" s="420" t="s">
        <v>9786</v>
      </c>
      <c r="J365" s="420" t="s">
        <v>12118</v>
      </c>
      <c r="K365" s="421">
        <v>224.2</v>
      </c>
      <c r="L365" s="421">
        <v>561</v>
      </c>
      <c r="M365" s="422">
        <v>4990</v>
      </c>
      <c r="N365" s="419" t="s">
        <v>11082</v>
      </c>
      <c r="O365" s="422">
        <v>2010</v>
      </c>
      <c r="P365" s="423">
        <v>40719</v>
      </c>
      <c r="Q365" s="421" t="s">
        <v>12108</v>
      </c>
      <c r="R365" s="424">
        <v>40909</v>
      </c>
      <c r="S365" s="413"/>
      <c r="T365" s="425"/>
    </row>
    <row r="366" spans="1:20" ht="15.75" customHeight="1">
      <c r="A366" s="419" t="s">
        <v>73</v>
      </c>
      <c r="B366" s="419" t="s">
        <v>2660</v>
      </c>
      <c r="C366" s="419" t="s">
        <v>866</v>
      </c>
      <c r="D366" s="419" t="s">
        <v>11944</v>
      </c>
      <c r="E366" s="419" t="s">
        <v>993</v>
      </c>
      <c r="F366" s="442" t="s">
        <v>12119</v>
      </c>
      <c r="G366" s="419" t="s">
        <v>1002</v>
      </c>
      <c r="H366" s="464" t="s">
        <v>12120</v>
      </c>
      <c r="I366" s="420" t="s">
        <v>9786</v>
      </c>
      <c r="J366" s="420" t="s">
        <v>12121</v>
      </c>
      <c r="K366" s="421">
        <v>234</v>
      </c>
      <c r="L366" s="421">
        <v>335</v>
      </c>
      <c r="M366" s="422">
        <v>2600</v>
      </c>
      <c r="N366" s="419" t="s">
        <v>11082</v>
      </c>
      <c r="O366" s="422">
        <v>2010</v>
      </c>
      <c r="P366" s="426">
        <v>40543</v>
      </c>
      <c r="Q366" s="421" t="s">
        <v>12122</v>
      </c>
      <c r="R366" s="424">
        <v>40544</v>
      </c>
      <c r="S366" s="413"/>
      <c r="T366" s="425"/>
    </row>
    <row r="367" spans="1:20" ht="15.75" customHeight="1">
      <c r="A367" s="419" t="s">
        <v>73</v>
      </c>
      <c r="B367" s="419" t="s">
        <v>2660</v>
      </c>
      <c r="C367" s="419" t="s">
        <v>866</v>
      </c>
      <c r="D367" s="419" t="s">
        <v>11944</v>
      </c>
      <c r="E367" s="419" t="s">
        <v>993</v>
      </c>
      <c r="F367" s="442" t="s">
        <v>12119</v>
      </c>
      <c r="G367" s="419" t="s">
        <v>1010</v>
      </c>
      <c r="H367" s="464" t="s">
        <v>12123</v>
      </c>
      <c r="I367" s="420" t="s">
        <v>9786</v>
      </c>
      <c r="J367" s="420" t="s">
        <v>12124</v>
      </c>
      <c r="K367" s="421">
        <v>55.8</v>
      </c>
      <c r="L367" s="421">
        <v>101</v>
      </c>
      <c r="M367" s="422">
        <v>1110</v>
      </c>
      <c r="N367" s="419" t="s">
        <v>11082</v>
      </c>
      <c r="O367" s="422">
        <v>2010</v>
      </c>
      <c r="P367" s="426">
        <v>40543</v>
      </c>
      <c r="Q367" s="421" t="s">
        <v>12122</v>
      </c>
      <c r="R367" s="424">
        <v>40544</v>
      </c>
      <c r="S367" s="413"/>
      <c r="T367" s="425"/>
    </row>
    <row r="368" spans="1:20" ht="15.75" customHeight="1">
      <c r="A368" s="419" t="s">
        <v>73</v>
      </c>
      <c r="B368" s="419" t="s">
        <v>2660</v>
      </c>
      <c r="C368" s="419" t="s">
        <v>866</v>
      </c>
      <c r="D368" s="419" t="s">
        <v>11944</v>
      </c>
      <c r="E368" s="419" t="s">
        <v>993</v>
      </c>
      <c r="F368" s="442" t="s">
        <v>12119</v>
      </c>
      <c r="G368" s="419" t="s">
        <v>1011</v>
      </c>
      <c r="H368" s="464" t="s">
        <v>12125</v>
      </c>
      <c r="I368" s="420" t="s">
        <v>9786</v>
      </c>
      <c r="J368" s="420" t="s">
        <v>12126</v>
      </c>
      <c r="K368" s="421">
        <v>172.5</v>
      </c>
      <c r="L368" s="421">
        <v>389</v>
      </c>
      <c r="M368" s="422">
        <v>2940</v>
      </c>
      <c r="N368" s="419" t="s">
        <v>11082</v>
      </c>
      <c r="O368" s="422">
        <v>2010</v>
      </c>
      <c r="P368" s="426">
        <v>40543</v>
      </c>
      <c r="Q368" s="421" t="s">
        <v>12122</v>
      </c>
      <c r="R368" s="424">
        <v>40544</v>
      </c>
      <c r="S368" s="413"/>
      <c r="T368" s="425"/>
    </row>
    <row r="369" spans="1:20" ht="15.75" customHeight="1">
      <c r="A369" s="419" t="s">
        <v>73</v>
      </c>
      <c r="B369" s="419" t="s">
        <v>2660</v>
      </c>
      <c r="C369" s="419" t="s">
        <v>866</v>
      </c>
      <c r="D369" s="419" t="s">
        <v>11944</v>
      </c>
      <c r="E369" s="419" t="s">
        <v>993</v>
      </c>
      <c r="F369" s="442" t="s">
        <v>12119</v>
      </c>
      <c r="G369" s="419" t="s">
        <v>1013</v>
      </c>
      <c r="H369" s="464" t="s">
        <v>12127</v>
      </c>
      <c r="I369" s="420" t="s">
        <v>9786</v>
      </c>
      <c r="J369" s="420" t="s">
        <v>12128</v>
      </c>
      <c r="K369" s="421">
        <v>229.3</v>
      </c>
      <c r="L369" s="421">
        <v>472</v>
      </c>
      <c r="M369" s="422">
        <v>4633</v>
      </c>
      <c r="N369" s="419" t="s">
        <v>11082</v>
      </c>
      <c r="O369" s="422">
        <v>2015</v>
      </c>
      <c r="P369" s="423">
        <v>42193</v>
      </c>
      <c r="Q369" s="421" t="s">
        <v>12129</v>
      </c>
      <c r="R369" s="424">
        <v>42370</v>
      </c>
      <c r="S369" s="413"/>
      <c r="T369" s="425"/>
    </row>
    <row r="370" spans="1:20" ht="15.75" customHeight="1">
      <c r="A370" s="419" t="s">
        <v>73</v>
      </c>
      <c r="B370" s="419" t="s">
        <v>2660</v>
      </c>
      <c r="C370" s="419" t="s">
        <v>866</v>
      </c>
      <c r="D370" s="419" t="s">
        <v>11944</v>
      </c>
      <c r="E370" s="419" t="s">
        <v>1218</v>
      </c>
      <c r="F370" s="442" t="s">
        <v>12101</v>
      </c>
      <c r="G370" s="419" t="s">
        <v>1227</v>
      </c>
      <c r="H370" s="464" t="s">
        <v>12130</v>
      </c>
      <c r="I370" s="420" t="s">
        <v>9786</v>
      </c>
      <c r="J370" s="420" t="s">
        <v>12131</v>
      </c>
      <c r="K370" s="421">
        <v>688.08</v>
      </c>
      <c r="L370" s="421">
        <v>110</v>
      </c>
      <c r="M370" s="422">
        <v>10000</v>
      </c>
      <c r="N370" s="419" t="s">
        <v>11258</v>
      </c>
      <c r="O370" s="422">
        <v>2020</v>
      </c>
      <c r="P370" s="423">
        <v>44026</v>
      </c>
      <c r="Q370" s="421" t="s">
        <v>12104</v>
      </c>
      <c r="R370" s="424">
        <v>44197</v>
      </c>
      <c r="S370" s="413"/>
      <c r="T370" s="428">
        <v>44235</v>
      </c>
    </row>
    <row r="371" spans="1:20" ht="15.75" customHeight="1">
      <c r="A371" s="419" t="s">
        <v>73</v>
      </c>
      <c r="B371" s="419" t="s">
        <v>2660</v>
      </c>
      <c r="C371" s="419" t="s">
        <v>866</v>
      </c>
      <c r="D371" s="419" t="s">
        <v>11944</v>
      </c>
      <c r="E371" s="419" t="s">
        <v>993</v>
      </c>
      <c r="F371" s="442" t="s">
        <v>12132</v>
      </c>
      <c r="G371" s="419" t="s">
        <v>1009</v>
      </c>
      <c r="H371" s="464" t="s">
        <v>12133</v>
      </c>
      <c r="I371" s="420" t="s">
        <v>9786</v>
      </c>
      <c r="J371" s="420" t="s">
        <v>12134</v>
      </c>
      <c r="K371" s="421">
        <v>103.5</v>
      </c>
      <c r="L371" s="421">
        <v>208</v>
      </c>
      <c r="M371" s="422">
        <v>1790</v>
      </c>
      <c r="N371" s="419" t="s">
        <v>11082</v>
      </c>
      <c r="O371" s="422">
        <v>2010</v>
      </c>
      <c r="P371" s="423">
        <v>40548</v>
      </c>
      <c r="Q371" s="421" t="s">
        <v>11985</v>
      </c>
      <c r="R371" s="424">
        <v>40909</v>
      </c>
      <c r="S371" s="413"/>
      <c r="T371" s="425"/>
    </row>
    <row r="372" spans="1:20" ht="15.75" customHeight="1">
      <c r="A372" s="419" t="s">
        <v>73</v>
      </c>
      <c r="B372" s="419" t="s">
        <v>2660</v>
      </c>
      <c r="C372" s="419" t="s">
        <v>866</v>
      </c>
      <c r="D372" s="419" t="s">
        <v>11944</v>
      </c>
      <c r="E372" s="419" t="s">
        <v>993</v>
      </c>
      <c r="F372" s="442" t="s">
        <v>12105</v>
      </c>
      <c r="G372" s="419" t="s">
        <v>1000</v>
      </c>
      <c r="H372" s="464" t="s">
        <v>12135</v>
      </c>
      <c r="I372" s="420" t="s">
        <v>9786</v>
      </c>
      <c r="J372" s="420" t="s">
        <v>12136</v>
      </c>
      <c r="K372" s="421">
        <v>149.15</v>
      </c>
      <c r="L372" s="421">
        <v>80</v>
      </c>
      <c r="M372" s="422">
        <v>23404</v>
      </c>
      <c r="N372" s="419" t="s">
        <v>11082</v>
      </c>
      <c r="O372" s="422">
        <v>2018</v>
      </c>
      <c r="P372" s="423">
        <v>43574</v>
      </c>
      <c r="Q372" s="421" t="s">
        <v>12137</v>
      </c>
      <c r="R372" s="424">
        <v>43831</v>
      </c>
      <c r="S372" s="413"/>
      <c r="T372" s="428">
        <v>43608</v>
      </c>
    </row>
    <row r="373" spans="1:20" ht="15.75" customHeight="1">
      <c r="A373" s="419" t="s">
        <v>73</v>
      </c>
      <c r="B373" s="419" t="s">
        <v>2660</v>
      </c>
      <c r="C373" s="419" t="s">
        <v>866</v>
      </c>
      <c r="D373" s="419" t="s">
        <v>11944</v>
      </c>
      <c r="E373" s="419" t="s">
        <v>993</v>
      </c>
      <c r="F373" s="442" t="s">
        <v>12132</v>
      </c>
      <c r="G373" s="419" t="s">
        <v>1015</v>
      </c>
      <c r="H373" s="464" t="s">
        <v>12138</v>
      </c>
      <c r="I373" s="420" t="s">
        <v>9786</v>
      </c>
      <c r="J373" s="420" t="s">
        <v>12139</v>
      </c>
      <c r="K373" s="421">
        <v>169</v>
      </c>
      <c r="L373" s="421">
        <v>308</v>
      </c>
      <c r="M373" s="422">
        <v>2430</v>
      </c>
      <c r="N373" s="419" t="s">
        <v>11082</v>
      </c>
      <c r="O373" s="422">
        <v>2010</v>
      </c>
      <c r="P373" s="423">
        <v>40548</v>
      </c>
      <c r="Q373" s="421" t="s">
        <v>12140</v>
      </c>
      <c r="R373" s="424">
        <v>40909</v>
      </c>
      <c r="S373" s="413"/>
      <c r="T373" s="425"/>
    </row>
    <row r="374" spans="1:20" ht="15.75" customHeight="1">
      <c r="A374" s="419" t="s">
        <v>73</v>
      </c>
      <c r="B374" s="419" t="s">
        <v>2660</v>
      </c>
      <c r="C374" s="419" t="s">
        <v>866</v>
      </c>
      <c r="D374" s="419" t="s">
        <v>11944</v>
      </c>
      <c r="E374" s="419" t="s">
        <v>993</v>
      </c>
      <c r="F374" s="442" t="s">
        <v>12132</v>
      </c>
      <c r="G374" s="419" t="s">
        <v>1017</v>
      </c>
      <c r="H374" s="464" t="s">
        <v>12141</v>
      </c>
      <c r="I374" s="420" t="s">
        <v>9786</v>
      </c>
      <c r="J374" s="420" t="s">
        <v>12142</v>
      </c>
      <c r="K374" s="421">
        <v>49.5</v>
      </c>
      <c r="L374" s="421">
        <v>70</v>
      </c>
      <c r="M374" s="422">
        <v>750</v>
      </c>
      <c r="N374" s="419" t="s">
        <v>11082</v>
      </c>
      <c r="O374" s="422">
        <v>2010</v>
      </c>
      <c r="P374" s="423">
        <v>40548</v>
      </c>
      <c r="Q374" s="421" t="s">
        <v>12143</v>
      </c>
      <c r="R374" s="424">
        <v>40909</v>
      </c>
      <c r="S374" s="413"/>
      <c r="T374" s="425"/>
    </row>
    <row r="375" spans="1:20" ht="15.75" customHeight="1">
      <c r="A375" s="419" t="s">
        <v>73</v>
      </c>
      <c r="B375" s="419" t="s">
        <v>2660</v>
      </c>
      <c r="C375" s="419" t="s">
        <v>866</v>
      </c>
      <c r="D375" s="419" t="s">
        <v>11944</v>
      </c>
      <c r="E375" s="419" t="s">
        <v>993</v>
      </c>
      <c r="F375" s="442" t="s">
        <v>12132</v>
      </c>
      <c r="G375" s="419" t="s">
        <v>1014</v>
      </c>
      <c r="H375" s="464" t="s">
        <v>12144</v>
      </c>
      <c r="I375" s="420" t="s">
        <v>9786</v>
      </c>
      <c r="J375" s="420" t="s">
        <v>12145</v>
      </c>
      <c r="K375" s="421">
        <v>574.28</v>
      </c>
      <c r="L375" s="421">
        <v>785</v>
      </c>
      <c r="M375" s="422">
        <v>17718</v>
      </c>
      <c r="N375" s="419" t="s">
        <v>11082</v>
      </c>
      <c r="O375" s="422">
        <v>2016</v>
      </c>
      <c r="P375" s="423">
        <v>43172</v>
      </c>
      <c r="Q375" s="440">
        <v>45124</v>
      </c>
      <c r="R375" s="424">
        <v>43466</v>
      </c>
      <c r="S375" s="413"/>
      <c r="T375" s="428">
        <v>43256</v>
      </c>
    </row>
    <row r="376" spans="1:20" ht="15.75" customHeight="1">
      <c r="A376" s="419" t="s">
        <v>73</v>
      </c>
      <c r="B376" s="419" t="s">
        <v>2660</v>
      </c>
      <c r="C376" s="419" t="s">
        <v>866</v>
      </c>
      <c r="D376" s="419" t="s">
        <v>11944</v>
      </c>
      <c r="E376" s="419" t="s">
        <v>993</v>
      </c>
      <c r="F376" s="442" t="s">
        <v>12132</v>
      </c>
      <c r="G376" s="419" t="s">
        <v>1004</v>
      </c>
      <c r="H376" s="464" t="s">
        <v>12146</v>
      </c>
      <c r="I376" s="420" t="s">
        <v>9786</v>
      </c>
      <c r="J376" s="420" t="s">
        <v>12147</v>
      </c>
      <c r="K376" s="421">
        <v>63.1</v>
      </c>
      <c r="L376" s="421">
        <v>153</v>
      </c>
      <c r="M376" s="422">
        <v>21167</v>
      </c>
      <c r="N376" s="419" t="s">
        <v>11139</v>
      </c>
      <c r="O376" s="422">
        <v>2019</v>
      </c>
      <c r="P376" s="423">
        <v>44021</v>
      </c>
      <c r="Q376" s="421" t="s">
        <v>12148</v>
      </c>
      <c r="R376" s="424">
        <v>44197</v>
      </c>
      <c r="S376" s="413"/>
      <c r="T376" s="428">
        <v>44286</v>
      </c>
    </row>
    <row r="377" spans="1:20" ht="15.75" customHeight="1">
      <c r="A377" s="419" t="s">
        <v>73</v>
      </c>
      <c r="B377" s="419" t="s">
        <v>2660</v>
      </c>
      <c r="C377" s="419" t="s">
        <v>866</v>
      </c>
      <c r="D377" s="419" t="s">
        <v>11944</v>
      </c>
      <c r="E377" s="419" t="s">
        <v>1218</v>
      </c>
      <c r="F377" s="442" t="s">
        <v>12149</v>
      </c>
      <c r="G377" s="419" t="s">
        <v>1232</v>
      </c>
      <c r="H377" s="464" t="s">
        <v>12150</v>
      </c>
      <c r="I377" s="420" t="s">
        <v>9786</v>
      </c>
      <c r="J377" s="420" t="s">
        <v>12151</v>
      </c>
      <c r="K377" s="421">
        <v>1113.1356000000001</v>
      </c>
      <c r="L377" s="421">
        <v>1040</v>
      </c>
      <c r="M377" s="422">
        <v>49256</v>
      </c>
      <c r="N377" s="419" t="s">
        <v>11082</v>
      </c>
      <c r="O377" s="422">
        <v>2021</v>
      </c>
      <c r="P377" s="423">
        <v>44341</v>
      </c>
      <c r="Q377" s="421" t="s">
        <v>12152</v>
      </c>
      <c r="R377" s="424">
        <v>44562</v>
      </c>
      <c r="S377" s="413"/>
      <c r="T377" s="428">
        <v>44393</v>
      </c>
    </row>
    <row r="378" spans="1:20" ht="15.75" customHeight="1">
      <c r="A378" s="419" t="s">
        <v>73</v>
      </c>
      <c r="B378" s="419" t="s">
        <v>2660</v>
      </c>
      <c r="C378" s="419" t="s">
        <v>866</v>
      </c>
      <c r="D378" s="419" t="s">
        <v>11944</v>
      </c>
      <c r="E378" s="419" t="s">
        <v>1134</v>
      </c>
      <c r="F378" s="442" t="s">
        <v>12153</v>
      </c>
      <c r="G378" s="419" t="s">
        <v>1154</v>
      </c>
      <c r="H378" s="464" t="s">
        <v>12154</v>
      </c>
      <c r="I378" s="420" t="s">
        <v>9786</v>
      </c>
      <c r="J378" s="420" t="s">
        <v>12155</v>
      </c>
      <c r="K378" s="421">
        <v>287</v>
      </c>
      <c r="L378" s="421">
        <v>676</v>
      </c>
      <c r="M378" s="422">
        <v>4660</v>
      </c>
      <c r="N378" s="419" t="s">
        <v>11082</v>
      </c>
      <c r="O378" s="422">
        <v>2010</v>
      </c>
      <c r="P378" s="423">
        <v>40548</v>
      </c>
      <c r="Q378" s="421" t="s">
        <v>12122</v>
      </c>
      <c r="R378" s="424">
        <v>40909</v>
      </c>
      <c r="S378" s="413"/>
      <c r="T378" s="425"/>
    </row>
    <row r="379" spans="1:20" ht="15.75" customHeight="1">
      <c r="A379" s="419" t="s">
        <v>73</v>
      </c>
      <c r="B379" s="419" t="s">
        <v>2660</v>
      </c>
      <c r="C379" s="419" t="s">
        <v>866</v>
      </c>
      <c r="D379" s="419" t="s">
        <v>11944</v>
      </c>
      <c r="E379" s="419" t="s">
        <v>1218</v>
      </c>
      <c r="F379" s="442" t="s">
        <v>11955</v>
      </c>
      <c r="G379" s="419" t="s">
        <v>1226</v>
      </c>
      <c r="H379" s="464" t="s">
        <v>12156</v>
      </c>
      <c r="I379" s="420" t="s">
        <v>9786</v>
      </c>
      <c r="J379" s="420" t="s">
        <v>12157</v>
      </c>
      <c r="K379" s="421">
        <v>506.32</v>
      </c>
      <c r="L379" s="421">
        <v>450</v>
      </c>
      <c r="M379" s="422">
        <v>4715</v>
      </c>
      <c r="N379" s="419" t="s">
        <v>11355</v>
      </c>
      <c r="O379" s="422">
        <v>2014</v>
      </c>
      <c r="P379" s="423">
        <v>42094</v>
      </c>
      <c r="Q379" s="421" t="s">
        <v>12158</v>
      </c>
      <c r="R379" s="424">
        <v>42370</v>
      </c>
      <c r="S379" s="413"/>
      <c r="T379" s="425"/>
    </row>
    <row r="380" spans="1:20" ht="15.75" customHeight="1">
      <c r="A380" s="419" t="s">
        <v>73</v>
      </c>
      <c r="B380" s="419" t="s">
        <v>2660</v>
      </c>
      <c r="C380" s="419" t="s">
        <v>866</v>
      </c>
      <c r="D380" s="419" t="s">
        <v>11944</v>
      </c>
      <c r="E380" s="419" t="s">
        <v>1218</v>
      </c>
      <c r="F380" s="442" t="s">
        <v>11955</v>
      </c>
      <c r="G380" s="419" t="s">
        <v>1219</v>
      </c>
      <c r="H380" s="464" t="s">
        <v>8108</v>
      </c>
      <c r="I380" s="420" t="s">
        <v>10789</v>
      </c>
      <c r="J380" s="420" t="s">
        <v>12159</v>
      </c>
      <c r="K380" s="421">
        <v>723.44</v>
      </c>
      <c r="L380" s="421">
        <v>6735</v>
      </c>
      <c r="M380" s="422">
        <v>22924</v>
      </c>
      <c r="N380" s="419" t="s">
        <v>11355</v>
      </c>
      <c r="O380" s="422">
        <v>2014</v>
      </c>
      <c r="P380" s="423">
        <v>42094</v>
      </c>
      <c r="Q380" s="421" t="s">
        <v>12160</v>
      </c>
      <c r="R380" s="424">
        <v>42370</v>
      </c>
      <c r="S380" s="413"/>
      <c r="T380" s="425"/>
    </row>
    <row r="381" spans="1:20" ht="15.75" customHeight="1">
      <c r="A381" s="419" t="s">
        <v>73</v>
      </c>
      <c r="B381" s="419" t="s">
        <v>2660</v>
      </c>
      <c r="C381" s="419" t="s">
        <v>866</v>
      </c>
      <c r="D381" s="419" t="s">
        <v>11954</v>
      </c>
      <c r="E381" s="419" t="s">
        <v>1218</v>
      </c>
      <c r="F381" s="442" t="s">
        <v>11955</v>
      </c>
      <c r="G381" s="419" t="s">
        <v>1225</v>
      </c>
      <c r="H381" s="464" t="s">
        <v>12161</v>
      </c>
      <c r="I381" s="420" t="s">
        <v>9786</v>
      </c>
      <c r="J381" s="420" t="s">
        <v>12162</v>
      </c>
      <c r="K381" s="421">
        <v>88.22</v>
      </c>
      <c r="L381" s="421">
        <v>258</v>
      </c>
      <c r="M381" s="422">
        <v>8000</v>
      </c>
      <c r="N381" s="419" t="s">
        <v>11958</v>
      </c>
      <c r="O381" s="422">
        <v>2023</v>
      </c>
      <c r="P381" s="423">
        <v>45112</v>
      </c>
      <c r="Q381" s="421" t="s">
        <v>12163</v>
      </c>
      <c r="R381" s="382">
        <v>45292</v>
      </c>
      <c r="S381" s="413"/>
      <c r="T381" s="428">
        <v>45188</v>
      </c>
    </row>
    <row r="382" spans="1:20" ht="15.75" customHeight="1">
      <c r="A382" s="419" t="s">
        <v>73</v>
      </c>
      <c r="B382" s="419" t="s">
        <v>2660</v>
      </c>
      <c r="C382" s="419" t="s">
        <v>866</v>
      </c>
      <c r="D382" s="419" t="s">
        <v>11944</v>
      </c>
      <c r="E382" s="419" t="s">
        <v>1134</v>
      </c>
      <c r="F382" s="442" t="s">
        <v>12153</v>
      </c>
      <c r="G382" s="419" t="s">
        <v>1150</v>
      </c>
      <c r="H382" s="464" t="s">
        <v>12164</v>
      </c>
      <c r="I382" s="420" t="s">
        <v>9786</v>
      </c>
      <c r="J382" s="420" t="s">
        <v>12165</v>
      </c>
      <c r="K382" s="421">
        <v>506.4101</v>
      </c>
      <c r="L382" s="421">
        <v>388</v>
      </c>
      <c r="M382" s="422">
        <v>49067</v>
      </c>
      <c r="N382" s="419" t="s">
        <v>11139</v>
      </c>
      <c r="O382" s="422">
        <v>2020</v>
      </c>
      <c r="P382" s="423">
        <v>44279</v>
      </c>
      <c r="Q382" s="421" t="s">
        <v>12166</v>
      </c>
      <c r="R382" s="424">
        <v>44562</v>
      </c>
      <c r="S382" s="413"/>
      <c r="T382" s="428">
        <v>44872</v>
      </c>
    </row>
    <row r="383" spans="1:20" ht="15.75" customHeight="1">
      <c r="A383" s="419" t="s">
        <v>73</v>
      </c>
      <c r="B383" s="419" t="s">
        <v>2660</v>
      </c>
      <c r="C383" s="419" t="s">
        <v>456</v>
      </c>
      <c r="D383" s="419" t="s">
        <v>12167</v>
      </c>
      <c r="E383" s="419" t="s">
        <v>496</v>
      </c>
      <c r="F383" s="442" t="s">
        <v>12168</v>
      </c>
      <c r="G383" s="419" t="s">
        <v>502</v>
      </c>
      <c r="H383" s="464" t="s">
        <v>12169</v>
      </c>
      <c r="I383" s="420" t="s">
        <v>9786</v>
      </c>
      <c r="J383" s="420" t="s">
        <v>12170</v>
      </c>
      <c r="K383" s="421">
        <v>176.8</v>
      </c>
      <c r="L383" s="421">
        <v>329</v>
      </c>
      <c r="M383" s="422">
        <v>14144</v>
      </c>
      <c r="N383" s="419" t="s">
        <v>11597</v>
      </c>
      <c r="O383" s="422">
        <v>2020</v>
      </c>
      <c r="P383" s="423">
        <v>44019</v>
      </c>
      <c r="Q383" s="421" t="s">
        <v>12171</v>
      </c>
      <c r="R383" s="424">
        <v>44197</v>
      </c>
      <c r="S383" s="413"/>
      <c r="T383" s="428">
        <v>44391</v>
      </c>
    </row>
    <row r="384" spans="1:20" ht="15.75" customHeight="1">
      <c r="A384" s="419" t="s">
        <v>73</v>
      </c>
      <c r="B384" s="419" t="s">
        <v>2660</v>
      </c>
      <c r="C384" s="419" t="s">
        <v>456</v>
      </c>
      <c r="D384" s="419" t="s">
        <v>12167</v>
      </c>
      <c r="E384" s="419" t="s">
        <v>496</v>
      </c>
      <c r="F384" s="442" t="s">
        <v>12168</v>
      </c>
      <c r="G384" s="419" t="s">
        <v>504</v>
      </c>
      <c r="H384" s="464" t="s">
        <v>12172</v>
      </c>
      <c r="I384" s="420" t="s">
        <v>9786</v>
      </c>
      <c r="J384" s="420" t="s">
        <v>12173</v>
      </c>
      <c r="K384" s="421">
        <v>79.5</v>
      </c>
      <c r="L384" s="421">
        <v>133</v>
      </c>
      <c r="M384" s="422">
        <v>6360</v>
      </c>
      <c r="N384" s="419" t="s">
        <v>11597</v>
      </c>
      <c r="O384" s="422">
        <v>2020</v>
      </c>
      <c r="P384" s="423">
        <v>44019</v>
      </c>
      <c r="Q384" s="421" t="s">
        <v>12174</v>
      </c>
      <c r="R384" s="424">
        <v>44197</v>
      </c>
      <c r="S384" s="413"/>
      <c r="T384" s="428">
        <v>44390</v>
      </c>
    </row>
    <row r="385" spans="1:20" ht="15.75" customHeight="1">
      <c r="A385" s="446" t="s">
        <v>73</v>
      </c>
      <c r="B385" s="446" t="s">
        <v>2660</v>
      </c>
      <c r="C385" s="446" t="s">
        <v>74</v>
      </c>
      <c r="D385" s="446" t="s">
        <v>11154</v>
      </c>
      <c r="E385" s="446" t="s">
        <v>191</v>
      </c>
      <c r="F385" s="447" t="s">
        <v>11586</v>
      </c>
      <c r="G385" s="446" t="s">
        <v>199</v>
      </c>
      <c r="H385" s="466" t="s">
        <v>9698</v>
      </c>
      <c r="I385" s="448" t="s">
        <v>9786</v>
      </c>
      <c r="J385" s="448" t="s">
        <v>11617</v>
      </c>
      <c r="K385" s="449">
        <v>149.69999999999999</v>
      </c>
      <c r="L385" s="449"/>
      <c r="M385" s="450">
        <v>51400</v>
      </c>
      <c r="N385" s="446" t="s">
        <v>11587</v>
      </c>
      <c r="O385" s="450">
        <v>2023</v>
      </c>
      <c r="P385" s="451">
        <v>45370</v>
      </c>
      <c r="Q385" s="449" t="s">
        <v>11588</v>
      </c>
      <c r="R385" s="452">
        <v>45658</v>
      </c>
      <c r="S385" s="453"/>
      <c r="T385" s="454">
        <v>45377</v>
      </c>
    </row>
    <row r="386" spans="1:20" ht="15.75" customHeight="1">
      <c r="A386" s="419" t="s">
        <v>73</v>
      </c>
      <c r="B386" s="419" t="s">
        <v>2660</v>
      </c>
      <c r="C386" s="419" t="s">
        <v>456</v>
      </c>
      <c r="D386" s="419" t="s">
        <v>12167</v>
      </c>
      <c r="E386" s="419" t="s">
        <v>496</v>
      </c>
      <c r="F386" s="442" t="s">
        <v>12168</v>
      </c>
      <c r="G386" s="419" t="s">
        <v>508</v>
      </c>
      <c r="H386" s="464" t="s">
        <v>12175</v>
      </c>
      <c r="I386" s="420" t="s">
        <v>9786</v>
      </c>
      <c r="J386" s="420" t="s">
        <v>12176</v>
      </c>
      <c r="K386" s="421">
        <v>19.399999999999999</v>
      </c>
      <c r="L386" s="421">
        <v>51</v>
      </c>
      <c r="M386" s="422">
        <v>1536</v>
      </c>
      <c r="N386" s="419" t="s">
        <v>11597</v>
      </c>
      <c r="O386" s="422">
        <v>2020</v>
      </c>
      <c r="P386" s="423">
        <v>44019</v>
      </c>
      <c r="Q386" s="421" t="s">
        <v>12177</v>
      </c>
      <c r="R386" s="424">
        <v>44197</v>
      </c>
      <c r="S386" s="413"/>
      <c r="T386" s="428">
        <v>44391</v>
      </c>
    </row>
    <row r="387" spans="1:20" ht="15.75" customHeight="1">
      <c r="A387" s="419" t="s">
        <v>73</v>
      </c>
      <c r="B387" s="419" t="s">
        <v>2660</v>
      </c>
      <c r="C387" s="419" t="s">
        <v>456</v>
      </c>
      <c r="D387" s="419" t="s">
        <v>12167</v>
      </c>
      <c r="E387" s="419" t="s">
        <v>582</v>
      </c>
      <c r="F387" s="442" t="s">
        <v>11059</v>
      </c>
      <c r="G387" s="419" t="s">
        <v>584</v>
      </c>
      <c r="H387" s="464" t="s">
        <v>12178</v>
      </c>
      <c r="I387" s="420" t="s">
        <v>9786</v>
      </c>
      <c r="J387" s="420" t="s">
        <v>11061</v>
      </c>
      <c r="K387" s="421">
        <v>928.7</v>
      </c>
      <c r="L387" s="421">
        <v>1212</v>
      </c>
      <c r="M387" s="422">
        <v>4680</v>
      </c>
      <c r="N387" s="419" t="s">
        <v>11355</v>
      </c>
      <c r="O387" s="422">
        <v>2010</v>
      </c>
      <c r="P387" s="423">
        <v>40519</v>
      </c>
      <c r="Q387" s="421" t="s">
        <v>11948</v>
      </c>
      <c r="R387" s="424">
        <v>40909</v>
      </c>
      <c r="S387" s="413"/>
      <c r="T387" s="425"/>
    </row>
    <row r="388" spans="1:20" ht="15.75" customHeight="1">
      <c r="A388" s="419" t="s">
        <v>73</v>
      </c>
      <c r="B388" s="419" t="s">
        <v>2660</v>
      </c>
      <c r="C388" s="419" t="s">
        <v>456</v>
      </c>
      <c r="D388" s="419" t="s">
        <v>12167</v>
      </c>
      <c r="E388" s="419" t="s">
        <v>496</v>
      </c>
      <c r="F388" s="442" t="s">
        <v>12168</v>
      </c>
      <c r="G388" s="419" t="s">
        <v>513</v>
      </c>
      <c r="H388" s="464" t="s">
        <v>12179</v>
      </c>
      <c r="I388" s="420" t="s">
        <v>9786</v>
      </c>
      <c r="J388" s="420" t="s">
        <v>12180</v>
      </c>
      <c r="K388" s="421">
        <v>128.1</v>
      </c>
      <c r="L388" s="421">
        <v>229</v>
      </c>
      <c r="M388" s="422">
        <v>10248</v>
      </c>
      <c r="N388" s="419" t="s">
        <v>11597</v>
      </c>
      <c r="O388" s="422">
        <v>2020</v>
      </c>
      <c r="P388" s="423">
        <v>44019</v>
      </c>
      <c r="Q388" s="421" t="s">
        <v>12181</v>
      </c>
      <c r="R388" s="424">
        <v>44197</v>
      </c>
      <c r="S388" s="413"/>
      <c r="T388" s="428">
        <v>44392</v>
      </c>
    </row>
    <row r="389" spans="1:20" ht="15.75" customHeight="1">
      <c r="A389" s="419" t="s">
        <v>73</v>
      </c>
      <c r="B389" s="419" t="s">
        <v>2660</v>
      </c>
      <c r="C389" s="419" t="s">
        <v>456</v>
      </c>
      <c r="D389" s="419" t="s">
        <v>12167</v>
      </c>
      <c r="E389" s="419" t="s">
        <v>496</v>
      </c>
      <c r="F389" s="442" t="s">
        <v>12168</v>
      </c>
      <c r="G389" s="419" t="s">
        <v>515</v>
      </c>
      <c r="H389" s="464" t="s">
        <v>12182</v>
      </c>
      <c r="I389" s="420" t="s">
        <v>9786</v>
      </c>
      <c r="J389" s="420" t="s">
        <v>12183</v>
      </c>
      <c r="K389" s="421">
        <v>53</v>
      </c>
      <c r="L389" s="421">
        <v>114</v>
      </c>
      <c r="M389" s="422">
        <v>4642</v>
      </c>
      <c r="N389" s="419" t="s">
        <v>11597</v>
      </c>
      <c r="O389" s="422">
        <v>2020</v>
      </c>
      <c r="P389" s="423">
        <v>44019</v>
      </c>
      <c r="Q389" s="421" t="s">
        <v>12184</v>
      </c>
      <c r="R389" s="424">
        <v>44197</v>
      </c>
      <c r="S389" s="413"/>
      <c r="T389" s="428">
        <v>44551</v>
      </c>
    </row>
    <row r="390" spans="1:20" ht="15.75" customHeight="1">
      <c r="A390" s="419" t="s">
        <v>73</v>
      </c>
      <c r="B390" s="419" t="s">
        <v>2660</v>
      </c>
      <c r="C390" s="419" t="s">
        <v>456</v>
      </c>
      <c r="D390" s="419" t="s">
        <v>12167</v>
      </c>
      <c r="E390" s="419" t="s">
        <v>633</v>
      </c>
      <c r="F390" s="442" t="s">
        <v>12185</v>
      </c>
      <c r="G390" s="419" t="s">
        <v>636</v>
      </c>
      <c r="H390" s="464" t="s">
        <v>12186</v>
      </c>
      <c r="I390" s="420" t="s">
        <v>9786</v>
      </c>
      <c r="J390" s="420" t="s">
        <v>10277</v>
      </c>
      <c r="K390" s="421">
        <v>59.5</v>
      </c>
      <c r="L390" s="421">
        <v>10</v>
      </c>
      <c r="M390" s="422">
        <v>8321</v>
      </c>
      <c r="N390" s="419" t="s">
        <v>11099</v>
      </c>
      <c r="O390" s="422">
        <v>2020</v>
      </c>
      <c r="P390" s="426">
        <v>44148</v>
      </c>
      <c r="Q390" s="421" t="s">
        <v>12187</v>
      </c>
      <c r="R390" s="424">
        <v>44562</v>
      </c>
      <c r="S390" s="413"/>
      <c r="T390" s="428">
        <v>44886</v>
      </c>
    </row>
    <row r="391" spans="1:20" ht="15.75" customHeight="1">
      <c r="A391" s="419" t="s">
        <v>73</v>
      </c>
      <c r="B391" s="419" t="s">
        <v>2660</v>
      </c>
      <c r="C391" s="419" t="s">
        <v>456</v>
      </c>
      <c r="D391" s="419" t="s">
        <v>12167</v>
      </c>
      <c r="E391" s="419" t="s">
        <v>598</v>
      </c>
      <c r="F391" s="442" t="s">
        <v>12188</v>
      </c>
      <c r="G391" s="419" t="s">
        <v>600</v>
      </c>
      <c r="H391" s="464" t="s">
        <v>12189</v>
      </c>
      <c r="I391" s="420" t="s">
        <v>9786</v>
      </c>
      <c r="J391" s="420" t="s">
        <v>12190</v>
      </c>
      <c r="K391" s="421">
        <v>279.5</v>
      </c>
      <c r="L391" s="421">
        <v>493</v>
      </c>
      <c r="M391" s="422">
        <v>47459</v>
      </c>
      <c r="N391" s="419" t="s">
        <v>11099</v>
      </c>
      <c r="O391" s="422">
        <v>2020</v>
      </c>
      <c r="P391" s="426">
        <v>44127</v>
      </c>
      <c r="Q391" s="421" t="s">
        <v>12191</v>
      </c>
      <c r="R391" s="424">
        <v>44562</v>
      </c>
      <c r="S391" s="413"/>
      <c r="T391" s="428">
        <v>44459</v>
      </c>
    </row>
    <row r="392" spans="1:20" ht="15.75" customHeight="1">
      <c r="A392" s="419" t="s">
        <v>73</v>
      </c>
      <c r="B392" s="419" t="s">
        <v>2660</v>
      </c>
      <c r="C392" s="419" t="s">
        <v>456</v>
      </c>
      <c r="D392" s="419" t="s">
        <v>12167</v>
      </c>
      <c r="E392" s="419" t="s">
        <v>496</v>
      </c>
      <c r="F392" s="442" t="s">
        <v>12168</v>
      </c>
      <c r="G392" s="419" t="s">
        <v>497</v>
      </c>
      <c r="H392" s="464" t="s">
        <v>12192</v>
      </c>
      <c r="I392" s="420" t="s">
        <v>10789</v>
      </c>
      <c r="J392" s="420" t="s">
        <v>12193</v>
      </c>
      <c r="K392" s="421">
        <v>715.3</v>
      </c>
      <c r="L392" s="421">
        <v>4135</v>
      </c>
      <c r="M392" s="422">
        <v>11200</v>
      </c>
      <c r="N392" s="419" t="s">
        <v>11082</v>
      </c>
      <c r="O392" s="422">
        <v>2008</v>
      </c>
      <c r="P392" s="423">
        <v>39918</v>
      </c>
      <c r="Q392" s="421" t="s">
        <v>12194</v>
      </c>
      <c r="R392" s="424">
        <v>40179</v>
      </c>
      <c r="S392" s="413"/>
      <c r="T392" s="425"/>
    </row>
    <row r="393" spans="1:20" ht="15.75" customHeight="1">
      <c r="A393" s="419" t="s">
        <v>73</v>
      </c>
      <c r="B393" s="419" t="s">
        <v>2660</v>
      </c>
      <c r="C393" s="419" t="s">
        <v>456</v>
      </c>
      <c r="D393" s="419" t="s">
        <v>12167</v>
      </c>
      <c r="E393" s="419" t="s">
        <v>598</v>
      </c>
      <c r="F393" s="442" t="s">
        <v>12188</v>
      </c>
      <c r="G393" s="419" t="s">
        <v>606</v>
      </c>
      <c r="H393" s="464" t="s">
        <v>12195</v>
      </c>
      <c r="I393" s="420" t="s">
        <v>9786</v>
      </c>
      <c r="J393" s="420" t="s">
        <v>12196</v>
      </c>
      <c r="K393" s="421">
        <v>139.5</v>
      </c>
      <c r="L393" s="421">
        <v>180</v>
      </c>
      <c r="M393" s="422">
        <v>30498</v>
      </c>
      <c r="N393" s="419" t="s">
        <v>11099</v>
      </c>
      <c r="O393" s="422">
        <v>2020</v>
      </c>
      <c r="P393" s="426">
        <v>44127</v>
      </c>
      <c r="Q393" s="421" t="s">
        <v>12197</v>
      </c>
      <c r="R393" s="424">
        <v>44562</v>
      </c>
      <c r="S393" s="413"/>
      <c r="T393" s="428">
        <v>44463</v>
      </c>
    </row>
    <row r="394" spans="1:20" ht="15.75" customHeight="1">
      <c r="A394" s="419" t="s">
        <v>73</v>
      </c>
      <c r="B394" s="419" t="s">
        <v>2660</v>
      </c>
      <c r="C394" s="419" t="s">
        <v>456</v>
      </c>
      <c r="D394" s="419" t="s">
        <v>12167</v>
      </c>
      <c r="E394" s="419" t="s">
        <v>598</v>
      </c>
      <c r="F394" s="442" t="s">
        <v>12188</v>
      </c>
      <c r="G394" s="419" t="s">
        <v>608</v>
      </c>
      <c r="H394" s="464" t="s">
        <v>12198</v>
      </c>
      <c r="I394" s="420" t="s">
        <v>9786</v>
      </c>
      <c r="J394" s="420" t="s">
        <v>11339</v>
      </c>
      <c r="K394" s="421">
        <v>35.299999999999997</v>
      </c>
      <c r="L394" s="421">
        <v>25</v>
      </c>
      <c r="M394" s="422">
        <v>17789</v>
      </c>
      <c r="N394" s="419" t="s">
        <v>11099</v>
      </c>
      <c r="O394" s="422">
        <v>2020</v>
      </c>
      <c r="P394" s="426">
        <v>44127</v>
      </c>
      <c r="Q394" s="421" t="s">
        <v>12199</v>
      </c>
      <c r="R394" s="424">
        <v>44562</v>
      </c>
      <c r="S394" s="413"/>
      <c r="T394" s="428">
        <v>44462</v>
      </c>
    </row>
    <row r="395" spans="1:20" ht="15.75" customHeight="1">
      <c r="A395" s="419" t="s">
        <v>73</v>
      </c>
      <c r="B395" s="419" t="s">
        <v>2660</v>
      </c>
      <c r="C395" s="419" t="s">
        <v>456</v>
      </c>
      <c r="D395" s="419" t="s">
        <v>12167</v>
      </c>
      <c r="E395" s="419" t="s">
        <v>598</v>
      </c>
      <c r="F395" s="442" t="s">
        <v>12188</v>
      </c>
      <c r="G395" s="419" t="s">
        <v>612</v>
      </c>
      <c r="H395" s="464" t="s">
        <v>12200</v>
      </c>
      <c r="I395" s="420" t="s">
        <v>9786</v>
      </c>
      <c r="J395" s="420" t="s">
        <v>12201</v>
      </c>
      <c r="K395" s="421">
        <v>109.2</v>
      </c>
      <c r="L395" s="421">
        <v>202</v>
      </c>
      <c r="M395" s="422">
        <v>26770</v>
      </c>
      <c r="N395" s="419" t="s">
        <v>11099</v>
      </c>
      <c r="O395" s="422">
        <v>2020</v>
      </c>
      <c r="P395" s="426">
        <v>44127</v>
      </c>
      <c r="Q395" s="421" t="s">
        <v>12202</v>
      </c>
      <c r="R395" s="424">
        <v>44562</v>
      </c>
      <c r="S395" s="413"/>
      <c r="T395" s="428">
        <v>44463</v>
      </c>
    </row>
    <row r="396" spans="1:20" ht="15.75" customHeight="1">
      <c r="A396" s="429" t="s">
        <v>73</v>
      </c>
      <c r="B396" s="429" t="s">
        <v>2660</v>
      </c>
      <c r="C396" s="429" t="s">
        <v>456</v>
      </c>
      <c r="D396" s="429" t="s">
        <v>11101</v>
      </c>
      <c r="E396" s="429" t="s">
        <v>582</v>
      </c>
      <c r="F396" s="458" t="s">
        <v>11102</v>
      </c>
      <c r="G396" s="429" t="s">
        <v>584</v>
      </c>
      <c r="H396" s="465" t="s">
        <v>12178</v>
      </c>
      <c r="I396" s="431" t="s">
        <v>9786</v>
      </c>
      <c r="J396" s="431" t="s">
        <v>11061</v>
      </c>
      <c r="K396" s="432"/>
      <c r="L396" s="432">
        <v>1259</v>
      </c>
      <c r="M396" s="433">
        <v>73330</v>
      </c>
      <c r="N396" s="429" t="s">
        <v>11105</v>
      </c>
      <c r="O396" s="433">
        <v>2023</v>
      </c>
      <c r="P396" s="434">
        <v>45253</v>
      </c>
      <c r="Q396" s="432" t="s">
        <v>11106</v>
      </c>
      <c r="R396" s="435">
        <v>45658</v>
      </c>
      <c r="S396" s="430" t="s">
        <v>11018</v>
      </c>
      <c r="T396" s="436">
        <v>45286</v>
      </c>
    </row>
    <row r="397" spans="1:20" ht="15.75" customHeight="1">
      <c r="A397" s="419" t="s">
        <v>73</v>
      </c>
      <c r="B397" s="419" t="s">
        <v>2660</v>
      </c>
      <c r="C397" s="419" t="s">
        <v>456</v>
      </c>
      <c r="D397" s="419" t="s">
        <v>12167</v>
      </c>
      <c r="E397" s="419" t="s">
        <v>582</v>
      </c>
      <c r="F397" s="442" t="s">
        <v>11059</v>
      </c>
      <c r="G397" s="419" t="s">
        <v>593</v>
      </c>
      <c r="H397" s="464" t="s">
        <v>12203</v>
      </c>
      <c r="I397" s="420" t="s">
        <v>9786</v>
      </c>
      <c r="J397" s="420" t="s">
        <v>12204</v>
      </c>
      <c r="K397" s="421">
        <v>234.92</v>
      </c>
      <c r="L397" s="421">
        <v>182</v>
      </c>
      <c r="M397" s="422">
        <v>4680</v>
      </c>
      <c r="N397" s="419" t="s">
        <v>11355</v>
      </c>
      <c r="O397" s="422">
        <v>2010</v>
      </c>
      <c r="P397" s="423">
        <v>40519</v>
      </c>
      <c r="Q397" s="421" t="s">
        <v>11948</v>
      </c>
      <c r="R397" s="424">
        <v>40909</v>
      </c>
      <c r="S397" s="413"/>
      <c r="T397" s="425"/>
    </row>
    <row r="398" spans="1:20" ht="15.75" customHeight="1">
      <c r="A398" s="419" t="s">
        <v>73</v>
      </c>
      <c r="B398" s="419" t="s">
        <v>2660</v>
      </c>
      <c r="C398" s="419" t="s">
        <v>456</v>
      </c>
      <c r="D398" s="419" t="s">
        <v>12167</v>
      </c>
      <c r="E398" s="419" t="s">
        <v>462</v>
      </c>
      <c r="F398" s="442" t="s">
        <v>12205</v>
      </c>
      <c r="G398" s="419" t="s">
        <v>463</v>
      </c>
      <c r="H398" s="464" t="s">
        <v>12206</v>
      </c>
      <c r="I398" s="420" t="s">
        <v>9786</v>
      </c>
      <c r="J398" s="420" t="s">
        <v>12207</v>
      </c>
      <c r="K398" s="421">
        <v>247.5</v>
      </c>
      <c r="L398" s="421">
        <v>670</v>
      </c>
      <c r="M398" s="422">
        <v>25000</v>
      </c>
      <c r="N398" s="419" t="s">
        <v>11597</v>
      </c>
      <c r="O398" s="422">
        <v>2020</v>
      </c>
      <c r="P398" s="423">
        <v>44020</v>
      </c>
      <c r="Q398" s="421" t="s">
        <v>12208</v>
      </c>
      <c r="R398" s="424">
        <v>44197</v>
      </c>
      <c r="S398" s="413"/>
      <c r="T398" s="428">
        <v>44526</v>
      </c>
    </row>
    <row r="399" spans="1:20" ht="15.75" customHeight="1">
      <c r="A399" s="419" t="s">
        <v>73</v>
      </c>
      <c r="B399" s="419" t="s">
        <v>2660</v>
      </c>
      <c r="C399" s="419" t="s">
        <v>456</v>
      </c>
      <c r="D399" s="419" t="s">
        <v>12167</v>
      </c>
      <c r="E399" s="419" t="s">
        <v>462</v>
      </c>
      <c r="F399" s="442" t="s">
        <v>12205</v>
      </c>
      <c r="G399" s="419" t="s">
        <v>467</v>
      </c>
      <c r="H399" s="464" t="s">
        <v>12209</v>
      </c>
      <c r="I399" s="420" t="s">
        <v>9786</v>
      </c>
      <c r="J399" s="420" t="s">
        <v>12210</v>
      </c>
      <c r="K399" s="421">
        <v>96.2</v>
      </c>
      <c r="L399" s="421">
        <v>340</v>
      </c>
      <c r="M399" s="422">
        <v>23000</v>
      </c>
      <c r="N399" s="419" t="s">
        <v>11597</v>
      </c>
      <c r="O399" s="422">
        <v>2021</v>
      </c>
      <c r="P399" s="423">
        <v>44369</v>
      </c>
      <c r="Q399" s="440">
        <v>45113</v>
      </c>
      <c r="R399" s="424">
        <v>44562</v>
      </c>
      <c r="S399" s="413"/>
      <c r="T399" s="428">
        <v>44523</v>
      </c>
    </row>
    <row r="400" spans="1:20" ht="15.75" customHeight="1">
      <c r="A400" s="429" t="s">
        <v>73</v>
      </c>
      <c r="B400" s="429" t="s">
        <v>2660</v>
      </c>
      <c r="C400" s="429" t="s">
        <v>456</v>
      </c>
      <c r="D400" s="429" t="s">
        <v>11101</v>
      </c>
      <c r="E400" s="429" t="s">
        <v>582</v>
      </c>
      <c r="F400" s="458" t="s">
        <v>11102</v>
      </c>
      <c r="G400" s="429" t="s">
        <v>593</v>
      </c>
      <c r="H400" s="465" t="s">
        <v>12203</v>
      </c>
      <c r="I400" s="431" t="s">
        <v>9786</v>
      </c>
      <c r="J400" s="431" t="s">
        <v>12204</v>
      </c>
      <c r="K400" s="432"/>
      <c r="L400" s="432">
        <v>199</v>
      </c>
      <c r="M400" s="433">
        <v>73330</v>
      </c>
      <c r="N400" s="429" t="s">
        <v>11105</v>
      </c>
      <c r="O400" s="433">
        <v>2023</v>
      </c>
      <c r="P400" s="434">
        <v>45253</v>
      </c>
      <c r="Q400" s="432" t="s">
        <v>11106</v>
      </c>
      <c r="R400" s="435">
        <v>45658</v>
      </c>
      <c r="S400" s="430" t="s">
        <v>11018</v>
      </c>
      <c r="T400" s="436">
        <v>45286</v>
      </c>
    </row>
    <row r="401" spans="1:20" ht="15.75" customHeight="1">
      <c r="A401" s="419" t="s">
        <v>73</v>
      </c>
      <c r="B401" s="419" t="s">
        <v>2660</v>
      </c>
      <c r="C401" s="419" t="s">
        <v>456</v>
      </c>
      <c r="D401" s="419" t="s">
        <v>12167</v>
      </c>
      <c r="E401" s="419" t="s">
        <v>547</v>
      </c>
      <c r="F401" s="442" t="s">
        <v>12211</v>
      </c>
      <c r="G401" s="419" t="s">
        <v>552</v>
      </c>
      <c r="H401" s="464" t="s">
        <v>12212</v>
      </c>
      <c r="I401" s="420" t="s">
        <v>9786</v>
      </c>
      <c r="J401" s="420" t="s">
        <v>12112</v>
      </c>
      <c r="K401" s="421">
        <v>180.6</v>
      </c>
      <c r="L401" s="421">
        <v>210</v>
      </c>
      <c r="M401" s="422">
        <v>28693</v>
      </c>
      <c r="N401" s="419" t="s">
        <v>11099</v>
      </c>
      <c r="O401" s="422">
        <v>2020</v>
      </c>
      <c r="P401" s="423">
        <v>44139</v>
      </c>
      <c r="Q401" s="421" t="s">
        <v>12213</v>
      </c>
      <c r="R401" s="424">
        <v>44562</v>
      </c>
      <c r="S401" s="413"/>
      <c r="T401" s="428">
        <v>44893</v>
      </c>
    </row>
    <row r="402" spans="1:20" ht="15.75" customHeight="1">
      <c r="A402" s="419" t="s">
        <v>73</v>
      </c>
      <c r="B402" s="419" t="s">
        <v>2660</v>
      </c>
      <c r="C402" s="419" t="s">
        <v>456</v>
      </c>
      <c r="D402" s="419" t="s">
        <v>12167</v>
      </c>
      <c r="E402" s="419" t="s">
        <v>582</v>
      </c>
      <c r="F402" s="442" t="s">
        <v>12214</v>
      </c>
      <c r="G402" s="419" t="s">
        <v>589</v>
      </c>
      <c r="H402" s="464" t="s">
        <v>12215</v>
      </c>
      <c r="I402" s="420" t="s">
        <v>9786</v>
      </c>
      <c r="J402" s="420" t="s">
        <v>12216</v>
      </c>
      <c r="K402" s="421">
        <v>343.6</v>
      </c>
      <c r="L402" s="421">
        <v>508</v>
      </c>
      <c r="M402" s="422">
        <v>3740</v>
      </c>
      <c r="N402" s="419" t="s">
        <v>12007</v>
      </c>
      <c r="O402" s="422">
        <v>2012</v>
      </c>
      <c r="P402" s="426">
        <v>41243</v>
      </c>
      <c r="Q402" s="421" t="s">
        <v>11514</v>
      </c>
      <c r="R402" s="424">
        <v>41640</v>
      </c>
      <c r="S402" s="413"/>
      <c r="T402" s="425"/>
    </row>
    <row r="403" spans="1:20" ht="15.75" customHeight="1">
      <c r="A403" s="419" t="s">
        <v>73</v>
      </c>
      <c r="B403" s="419" t="s">
        <v>2660</v>
      </c>
      <c r="C403" s="419" t="s">
        <v>456</v>
      </c>
      <c r="D403" s="419" t="s">
        <v>12167</v>
      </c>
      <c r="E403" s="419" t="s">
        <v>547</v>
      </c>
      <c r="F403" s="442" t="s">
        <v>12211</v>
      </c>
      <c r="G403" s="419" t="s">
        <v>553</v>
      </c>
      <c r="H403" s="464" t="s">
        <v>12217</v>
      </c>
      <c r="I403" s="420" t="s">
        <v>9786</v>
      </c>
      <c r="J403" s="420" t="s">
        <v>12218</v>
      </c>
      <c r="K403" s="421">
        <v>163.80000000000001</v>
      </c>
      <c r="L403" s="421">
        <v>122</v>
      </c>
      <c r="M403" s="422">
        <v>26640</v>
      </c>
      <c r="N403" s="419" t="s">
        <v>11099</v>
      </c>
      <c r="O403" s="422">
        <v>2020</v>
      </c>
      <c r="P403" s="426">
        <v>44139</v>
      </c>
      <c r="Q403" s="421" t="s">
        <v>12213</v>
      </c>
      <c r="R403" s="424">
        <v>44562</v>
      </c>
      <c r="S403" s="413"/>
      <c r="T403" s="428">
        <v>44893</v>
      </c>
    </row>
    <row r="404" spans="1:20" ht="15.75" customHeight="1">
      <c r="A404" s="419" t="s">
        <v>73</v>
      </c>
      <c r="B404" s="419" t="s">
        <v>2660</v>
      </c>
      <c r="C404" s="419" t="s">
        <v>456</v>
      </c>
      <c r="D404" s="419" t="s">
        <v>12167</v>
      </c>
      <c r="E404" s="419" t="s">
        <v>598</v>
      </c>
      <c r="F404" s="442" t="s">
        <v>12219</v>
      </c>
      <c r="G404" s="419" t="s">
        <v>607</v>
      </c>
      <c r="H404" s="464" t="s">
        <v>12220</v>
      </c>
      <c r="I404" s="420" t="s">
        <v>9786</v>
      </c>
      <c r="J404" s="420" t="s">
        <v>12221</v>
      </c>
      <c r="K404" s="421">
        <v>278.89999999999998</v>
      </c>
      <c r="L404" s="421">
        <v>727</v>
      </c>
      <c r="M404" s="422">
        <v>2540</v>
      </c>
      <c r="N404" s="419" t="s">
        <v>11082</v>
      </c>
      <c r="O404" s="422">
        <v>2010</v>
      </c>
      <c r="P404" s="423">
        <v>40569</v>
      </c>
      <c r="Q404" s="421" t="s">
        <v>12222</v>
      </c>
      <c r="R404" s="424">
        <v>40909</v>
      </c>
      <c r="S404" s="413"/>
      <c r="T404" s="425"/>
    </row>
    <row r="405" spans="1:20" ht="15.75" customHeight="1">
      <c r="A405" s="419" t="s">
        <v>73</v>
      </c>
      <c r="B405" s="419" t="s">
        <v>2660</v>
      </c>
      <c r="C405" s="419" t="s">
        <v>456</v>
      </c>
      <c r="D405" s="419" t="s">
        <v>12167</v>
      </c>
      <c r="E405" s="419" t="s">
        <v>547</v>
      </c>
      <c r="F405" s="442" t="s">
        <v>12211</v>
      </c>
      <c r="G405" s="419" t="s">
        <v>554</v>
      </c>
      <c r="H405" s="464" t="s">
        <v>12223</v>
      </c>
      <c r="I405" s="420" t="s">
        <v>9786</v>
      </c>
      <c r="J405" s="420" t="s">
        <v>12224</v>
      </c>
      <c r="K405" s="421">
        <v>132.5</v>
      </c>
      <c r="L405" s="421">
        <v>113</v>
      </c>
      <c r="M405" s="422">
        <v>22849</v>
      </c>
      <c r="N405" s="419" t="s">
        <v>11099</v>
      </c>
      <c r="O405" s="422">
        <v>2020</v>
      </c>
      <c r="P405" s="423">
        <v>44139</v>
      </c>
      <c r="Q405" s="421" t="s">
        <v>12213</v>
      </c>
      <c r="R405" s="424">
        <v>44562</v>
      </c>
      <c r="S405" s="413"/>
      <c r="T405" s="428">
        <v>44893</v>
      </c>
    </row>
    <row r="406" spans="1:20" ht="15.75" customHeight="1">
      <c r="A406" s="419" t="s">
        <v>73</v>
      </c>
      <c r="B406" s="419" t="s">
        <v>2660</v>
      </c>
      <c r="C406" s="419" t="s">
        <v>456</v>
      </c>
      <c r="D406" s="419" t="s">
        <v>12167</v>
      </c>
      <c r="E406" s="419" t="s">
        <v>547</v>
      </c>
      <c r="F406" s="442" t="s">
        <v>12225</v>
      </c>
      <c r="G406" s="419" t="s">
        <v>551</v>
      </c>
      <c r="H406" s="464" t="s">
        <v>12226</v>
      </c>
      <c r="I406" s="420" t="s">
        <v>9786</v>
      </c>
      <c r="J406" s="420" t="s">
        <v>12227</v>
      </c>
      <c r="K406" s="421">
        <v>267.27</v>
      </c>
      <c r="L406" s="421">
        <v>1200</v>
      </c>
      <c r="M406" s="422">
        <v>5899</v>
      </c>
      <c r="N406" s="419" t="s">
        <v>11082</v>
      </c>
      <c r="O406" s="422">
        <v>2013</v>
      </c>
      <c r="P406" s="423">
        <v>41775</v>
      </c>
      <c r="Q406" s="421" t="s">
        <v>12228</v>
      </c>
      <c r="R406" s="424">
        <v>42005</v>
      </c>
      <c r="S406" s="413"/>
      <c r="T406" s="425"/>
    </row>
    <row r="407" spans="1:20" ht="15.75" customHeight="1">
      <c r="A407" s="429" t="s">
        <v>73</v>
      </c>
      <c r="B407" s="429" t="s">
        <v>2660</v>
      </c>
      <c r="C407" s="429" t="s">
        <v>456</v>
      </c>
      <c r="D407" s="429" t="s">
        <v>11101</v>
      </c>
      <c r="E407" s="429" t="s">
        <v>582</v>
      </c>
      <c r="F407" s="458" t="s">
        <v>11102</v>
      </c>
      <c r="G407" s="429" t="s">
        <v>589</v>
      </c>
      <c r="H407" s="465" t="s">
        <v>12215</v>
      </c>
      <c r="I407" s="431" t="s">
        <v>9786</v>
      </c>
      <c r="J407" s="431" t="s">
        <v>12216</v>
      </c>
      <c r="K407" s="432"/>
      <c r="L407" s="432">
        <v>468</v>
      </c>
      <c r="M407" s="433">
        <v>73330</v>
      </c>
      <c r="N407" s="429" t="s">
        <v>11105</v>
      </c>
      <c r="O407" s="433">
        <v>2023</v>
      </c>
      <c r="P407" s="434">
        <v>45253</v>
      </c>
      <c r="Q407" s="432" t="s">
        <v>11106</v>
      </c>
      <c r="R407" s="435">
        <v>45658</v>
      </c>
      <c r="S407" s="430" t="s">
        <v>11018</v>
      </c>
      <c r="T407" s="436">
        <v>45286</v>
      </c>
    </row>
    <row r="408" spans="1:20" ht="15.75" customHeight="1">
      <c r="A408" s="419" t="s">
        <v>73</v>
      </c>
      <c r="B408" s="419" t="s">
        <v>2660</v>
      </c>
      <c r="C408" s="419" t="s">
        <v>456</v>
      </c>
      <c r="D408" s="419" t="s">
        <v>12167</v>
      </c>
      <c r="E408" s="419" t="s">
        <v>582</v>
      </c>
      <c r="F408" s="442" t="s">
        <v>12214</v>
      </c>
      <c r="G408" s="419" t="s">
        <v>587</v>
      </c>
      <c r="H408" s="464" t="s">
        <v>12229</v>
      </c>
      <c r="I408" s="420" t="s">
        <v>9786</v>
      </c>
      <c r="J408" s="420" t="s">
        <v>12230</v>
      </c>
      <c r="K408" s="421">
        <v>194.4</v>
      </c>
      <c r="L408" s="421">
        <v>389</v>
      </c>
      <c r="M408" s="422">
        <v>3250</v>
      </c>
      <c r="N408" s="419" t="s">
        <v>12007</v>
      </c>
      <c r="O408" s="422">
        <v>2012</v>
      </c>
      <c r="P408" s="426">
        <v>41243</v>
      </c>
      <c r="Q408" s="421" t="s">
        <v>11514</v>
      </c>
      <c r="R408" s="424">
        <v>41640</v>
      </c>
      <c r="S408" s="413"/>
      <c r="T408" s="425"/>
    </row>
    <row r="409" spans="1:20" ht="15.75" customHeight="1">
      <c r="A409" s="429" t="s">
        <v>73</v>
      </c>
      <c r="B409" s="429" t="s">
        <v>2660</v>
      </c>
      <c r="C409" s="429" t="s">
        <v>456</v>
      </c>
      <c r="D409" s="429" t="s">
        <v>11101</v>
      </c>
      <c r="E409" s="429" t="s">
        <v>582</v>
      </c>
      <c r="F409" s="458" t="s">
        <v>11102</v>
      </c>
      <c r="G409" s="429" t="s">
        <v>587</v>
      </c>
      <c r="H409" s="465" t="s">
        <v>12229</v>
      </c>
      <c r="I409" s="431" t="s">
        <v>9786</v>
      </c>
      <c r="J409" s="431" t="s">
        <v>12230</v>
      </c>
      <c r="K409" s="432"/>
      <c r="L409" s="432">
        <v>380</v>
      </c>
      <c r="M409" s="433">
        <v>73330</v>
      </c>
      <c r="N409" s="429" t="s">
        <v>11105</v>
      </c>
      <c r="O409" s="433">
        <v>2023</v>
      </c>
      <c r="P409" s="434">
        <v>45253</v>
      </c>
      <c r="Q409" s="432" t="s">
        <v>11106</v>
      </c>
      <c r="R409" s="435">
        <v>45658</v>
      </c>
      <c r="S409" s="430" t="s">
        <v>11018</v>
      </c>
      <c r="T409" s="436">
        <v>45286</v>
      </c>
    </row>
    <row r="410" spans="1:20" ht="15.75" customHeight="1">
      <c r="A410" s="419" t="s">
        <v>73</v>
      </c>
      <c r="B410" s="419" t="s">
        <v>2660</v>
      </c>
      <c r="C410" s="419" t="s">
        <v>456</v>
      </c>
      <c r="D410" s="419" t="s">
        <v>12167</v>
      </c>
      <c r="E410" s="419" t="s">
        <v>598</v>
      </c>
      <c r="F410" s="442" t="s">
        <v>12219</v>
      </c>
      <c r="G410" s="419" t="s">
        <v>605</v>
      </c>
      <c r="H410" s="464" t="s">
        <v>12231</v>
      </c>
      <c r="I410" s="420" t="s">
        <v>9786</v>
      </c>
      <c r="J410" s="420" t="s">
        <v>12232</v>
      </c>
      <c r="K410" s="421">
        <v>92.8</v>
      </c>
      <c r="L410" s="421">
        <v>134</v>
      </c>
      <c r="M410" s="422">
        <v>24755</v>
      </c>
      <c r="N410" s="419" t="s">
        <v>11099</v>
      </c>
      <c r="O410" s="422">
        <v>2020</v>
      </c>
      <c r="P410" s="426">
        <v>44124</v>
      </c>
      <c r="Q410" s="421" t="s">
        <v>12233</v>
      </c>
      <c r="R410" s="424">
        <v>44562</v>
      </c>
      <c r="S410" s="413"/>
      <c r="T410" s="428">
        <v>44462</v>
      </c>
    </row>
    <row r="411" spans="1:20" ht="15.75" customHeight="1">
      <c r="A411" s="419" t="s">
        <v>73</v>
      </c>
      <c r="B411" s="419" t="s">
        <v>2660</v>
      </c>
      <c r="C411" s="419" t="s">
        <v>456</v>
      </c>
      <c r="D411" s="419" t="s">
        <v>12167</v>
      </c>
      <c r="E411" s="419" t="s">
        <v>582</v>
      </c>
      <c r="F411" s="442" t="s">
        <v>12234</v>
      </c>
      <c r="G411" s="419" t="s">
        <v>591</v>
      </c>
      <c r="H411" s="464" t="s">
        <v>12235</v>
      </c>
      <c r="I411" s="420" t="s">
        <v>9786</v>
      </c>
      <c r="J411" s="420" t="s">
        <v>12236</v>
      </c>
      <c r="K411" s="421">
        <v>355.46</v>
      </c>
      <c r="L411" s="421">
        <v>754</v>
      </c>
      <c r="M411" s="422">
        <v>5630</v>
      </c>
      <c r="N411" s="419" t="s">
        <v>12007</v>
      </c>
      <c r="O411" s="422">
        <v>2010</v>
      </c>
      <c r="P411" s="423">
        <v>40554</v>
      </c>
      <c r="Q411" s="421" t="s">
        <v>12237</v>
      </c>
      <c r="R411" s="424">
        <v>40909</v>
      </c>
      <c r="S411" s="413"/>
      <c r="T411" s="425"/>
    </row>
    <row r="412" spans="1:20" ht="15.75" customHeight="1">
      <c r="A412" s="419" t="s">
        <v>73</v>
      </c>
      <c r="B412" s="419" t="s">
        <v>2660</v>
      </c>
      <c r="C412" s="419" t="s">
        <v>456</v>
      </c>
      <c r="D412" s="419" t="s">
        <v>12167</v>
      </c>
      <c r="E412" s="419" t="s">
        <v>547</v>
      </c>
      <c r="F412" s="442" t="s">
        <v>12225</v>
      </c>
      <c r="G412" s="419" t="s">
        <v>548</v>
      </c>
      <c r="H412" s="464" t="s">
        <v>12238</v>
      </c>
      <c r="I412" s="420" t="s">
        <v>9786</v>
      </c>
      <c r="J412" s="420" t="s">
        <v>12239</v>
      </c>
      <c r="K412" s="421">
        <v>653.28700000000003</v>
      </c>
      <c r="L412" s="421">
        <v>1734</v>
      </c>
      <c r="M412" s="422">
        <v>46124</v>
      </c>
      <c r="N412" s="419" t="s">
        <v>11099</v>
      </c>
      <c r="O412" s="422">
        <v>2020</v>
      </c>
      <c r="P412" s="423">
        <v>44372</v>
      </c>
      <c r="Q412" s="440">
        <v>45087</v>
      </c>
      <c r="R412" s="424">
        <v>44562</v>
      </c>
      <c r="S412" s="413"/>
      <c r="T412" s="428">
        <v>44894</v>
      </c>
    </row>
    <row r="413" spans="1:20" ht="15.75" customHeight="1">
      <c r="A413" s="419" t="s">
        <v>73</v>
      </c>
      <c r="B413" s="419" t="s">
        <v>2660</v>
      </c>
      <c r="C413" s="419" t="s">
        <v>456</v>
      </c>
      <c r="D413" s="419" t="s">
        <v>12167</v>
      </c>
      <c r="E413" s="419" t="s">
        <v>547</v>
      </c>
      <c r="F413" s="442" t="s">
        <v>12225</v>
      </c>
      <c r="G413" s="419" t="s">
        <v>549</v>
      </c>
      <c r="H413" s="464" t="s">
        <v>12240</v>
      </c>
      <c r="I413" s="420" t="s">
        <v>9786</v>
      </c>
      <c r="J413" s="420" t="s">
        <v>12241</v>
      </c>
      <c r="K413" s="421">
        <v>406.32010000000002</v>
      </c>
      <c r="L413" s="421">
        <v>436</v>
      </c>
      <c r="M413" s="422">
        <v>43121</v>
      </c>
      <c r="N413" s="419" t="s">
        <v>11099</v>
      </c>
      <c r="O413" s="422">
        <v>2020</v>
      </c>
      <c r="P413" s="423">
        <v>44372</v>
      </c>
      <c r="Q413" s="440">
        <v>45087</v>
      </c>
      <c r="R413" s="424">
        <v>44562</v>
      </c>
      <c r="S413" s="413"/>
      <c r="T413" s="428">
        <v>44894</v>
      </c>
    </row>
    <row r="414" spans="1:20" ht="15.75" customHeight="1">
      <c r="A414" s="429" t="s">
        <v>73</v>
      </c>
      <c r="B414" s="429" t="s">
        <v>2660</v>
      </c>
      <c r="C414" s="429" t="s">
        <v>456</v>
      </c>
      <c r="D414" s="429" t="s">
        <v>11101</v>
      </c>
      <c r="E414" s="429" t="s">
        <v>582</v>
      </c>
      <c r="F414" s="458" t="s">
        <v>11102</v>
      </c>
      <c r="G414" s="429" t="s">
        <v>591</v>
      </c>
      <c r="H414" s="465" t="s">
        <v>12235</v>
      </c>
      <c r="I414" s="431" t="s">
        <v>9786</v>
      </c>
      <c r="J414" s="431" t="s">
        <v>12236</v>
      </c>
      <c r="K414" s="432"/>
      <c r="L414" s="432">
        <v>758</v>
      </c>
      <c r="M414" s="433">
        <v>73330</v>
      </c>
      <c r="N414" s="429" t="s">
        <v>11105</v>
      </c>
      <c r="O414" s="433">
        <v>2023</v>
      </c>
      <c r="P414" s="434">
        <v>45253</v>
      </c>
      <c r="Q414" s="432" t="s">
        <v>11106</v>
      </c>
      <c r="R414" s="435">
        <v>45658</v>
      </c>
      <c r="S414" s="430" t="s">
        <v>11018</v>
      </c>
      <c r="T414" s="436">
        <v>45286</v>
      </c>
    </row>
    <row r="415" spans="1:20" ht="15.75" customHeight="1">
      <c r="A415" s="419" t="s">
        <v>73</v>
      </c>
      <c r="B415" s="419" t="s">
        <v>2660</v>
      </c>
      <c r="C415" s="419" t="s">
        <v>456</v>
      </c>
      <c r="D415" s="419" t="s">
        <v>12167</v>
      </c>
      <c r="E415" s="419" t="s">
        <v>582</v>
      </c>
      <c r="F415" s="442" t="s">
        <v>12234</v>
      </c>
      <c r="G415" s="419" t="s">
        <v>586</v>
      </c>
      <c r="H415" s="464" t="s">
        <v>12242</v>
      </c>
      <c r="I415" s="420" t="s">
        <v>9786</v>
      </c>
      <c r="J415" s="420" t="s">
        <v>12243</v>
      </c>
      <c r="K415" s="421">
        <v>208.14</v>
      </c>
      <c r="L415" s="421">
        <v>807</v>
      </c>
      <c r="M415" s="422">
        <v>5750</v>
      </c>
      <c r="N415" s="419" t="s">
        <v>12007</v>
      </c>
      <c r="O415" s="422">
        <v>2010</v>
      </c>
      <c r="P415" s="423">
        <v>40554</v>
      </c>
      <c r="Q415" s="421" t="s">
        <v>12237</v>
      </c>
      <c r="R415" s="424">
        <v>40909</v>
      </c>
      <c r="S415" s="413"/>
      <c r="T415" s="425"/>
    </row>
    <row r="416" spans="1:20" ht="15.75" customHeight="1">
      <c r="A416" s="419" t="s">
        <v>73</v>
      </c>
      <c r="B416" s="419" t="s">
        <v>2660</v>
      </c>
      <c r="C416" s="419" t="s">
        <v>456</v>
      </c>
      <c r="D416" s="419" t="s">
        <v>12167</v>
      </c>
      <c r="E416" s="419" t="s">
        <v>598</v>
      </c>
      <c r="F416" s="442" t="s">
        <v>12244</v>
      </c>
      <c r="G416" s="419" t="s">
        <v>601</v>
      </c>
      <c r="H416" s="464" t="s">
        <v>12245</v>
      </c>
      <c r="I416" s="420" t="s">
        <v>9786</v>
      </c>
      <c r="J416" s="420" t="s">
        <v>10739</v>
      </c>
      <c r="K416" s="421">
        <v>247.90600000000001</v>
      </c>
      <c r="L416" s="421">
        <v>90</v>
      </c>
      <c r="M416" s="422">
        <v>3397</v>
      </c>
      <c r="N416" s="419" t="s">
        <v>11258</v>
      </c>
      <c r="O416" s="422">
        <v>2016</v>
      </c>
      <c r="P416" s="423">
        <v>42682</v>
      </c>
      <c r="Q416" s="421" t="s">
        <v>12246</v>
      </c>
      <c r="R416" s="424">
        <v>43101</v>
      </c>
      <c r="S416" s="413"/>
      <c r="T416" s="425"/>
    </row>
    <row r="417" spans="1:20" ht="15.75" customHeight="1">
      <c r="A417" s="419" t="s">
        <v>73</v>
      </c>
      <c r="B417" s="419" t="s">
        <v>2660</v>
      </c>
      <c r="C417" s="419" t="s">
        <v>456</v>
      </c>
      <c r="D417" s="419" t="s">
        <v>12167</v>
      </c>
      <c r="E417" s="419" t="s">
        <v>598</v>
      </c>
      <c r="F417" s="442" t="s">
        <v>12244</v>
      </c>
      <c r="G417" s="419" t="s">
        <v>602</v>
      </c>
      <c r="H417" s="464" t="s">
        <v>12247</v>
      </c>
      <c r="I417" s="420" t="s">
        <v>9786</v>
      </c>
      <c r="J417" s="420" t="s">
        <v>12248</v>
      </c>
      <c r="K417" s="421">
        <v>353.79829999999998</v>
      </c>
      <c r="L417" s="421">
        <v>600</v>
      </c>
      <c r="M417" s="422">
        <v>6272</v>
      </c>
      <c r="N417" s="419" t="s">
        <v>11258</v>
      </c>
      <c r="O417" s="422">
        <v>2016</v>
      </c>
      <c r="P417" s="423">
        <v>42682</v>
      </c>
      <c r="Q417" s="421" t="s">
        <v>12249</v>
      </c>
      <c r="R417" s="424">
        <v>43101</v>
      </c>
      <c r="S417" s="413"/>
      <c r="T417" s="425"/>
    </row>
    <row r="418" spans="1:20" ht="15.75" customHeight="1">
      <c r="A418" s="419" t="s">
        <v>73</v>
      </c>
      <c r="B418" s="419" t="s">
        <v>2660</v>
      </c>
      <c r="C418" s="419" t="s">
        <v>456</v>
      </c>
      <c r="D418" s="419" t="s">
        <v>12167</v>
      </c>
      <c r="E418" s="419" t="s">
        <v>598</v>
      </c>
      <c r="F418" s="442" t="s">
        <v>12244</v>
      </c>
      <c r="G418" s="419" t="s">
        <v>599</v>
      </c>
      <c r="H418" s="464" t="s">
        <v>12250</v>
      </c>
      <c r="I418" s="420" t="s">
        <v>9786</v>
      </c>
      <c r="J418" s="420" t="s">
        <v>12251</v>
      </c>
      <c r="K418" s="421">
        <v>643.53449999999998</v>
      </c>
      <c r="L418" s="421">
        <v>887</v>
      </c>
      <c r="M418" s="422">
        <v>6532</v>
      </c>
      <c r="N418" s="419" t="s">
        <v>11258</v>
      </c>
      <c r="O418" s="422">
        <v>2016</v>
      </c>
      <c r="P418" s="423">
        <v>42682</v>
      </c>
      <c r="Q418" s="440">
        <v>45089</v>
      </c>
      <c r="R418" s="424">
        <v>43101</v>
      </c>
      <c r="S418" s="413"/>
      <c r="T418" s="425"/>
    </row>
    <row r="419" spans="1:20" ht="15.75" customHeight="1">
      <c r="A419" s="419" t="s">
        <v>73</v>
      </c>
      <c r="B419" s="419" t="s">
        <v>2660</v>
      </c>
      <c r="C419" s="419" t="s">
        <v>456</v>
      </c>
      <c r="D419" s="419" t="s">
        <v>12167</v>
      </c>
      <c r="E419" s="419" t="s">
        <v>598</v>
      </c>
      <c r="F419" s="442" t="s">
        <v>12252</v>
      </c>
      <c r="G419" s="419" t="s">
        <v>609</v>
      </c>
      <c r="H419" s="464" t="s">
        <v>12253</v>
      </c>
      <c r="I419" s="420" t="s">
        <v>9786</v>
      </c>
      <c r="J419" s="420" t="s">
        <v>12254</v>
      </c>
      <c r="K419" s="421">
        <v>371.5</v>
      </c>
      <c r="L419" s="421">
        <v>737</v>
      </c>
      <c r="M419" s="422">
        <v>5810</v>
      </c>
      <c r="N419" s="419" t="s">
        <v>11564</v>
      </c>
      <c r="O419" s="422">
        <v>2012</v>
      </c>
      <c r="P419" s="426">
        <v>41242</v>
      </c>
      <c r="Q419" s="421" t="s">
        <v>12255</v>
      </c>
      <c r="R419" s="424">
        <v>41640</v>
      </c>
      <c r="S419" s="413"/>
      <c r="T419" s="425"/>
    </row>
    <row r="420" spans="1:20" ht="15.75" customHeight="1">
      <c r="A420" s="429" t="s">
        <v>73</v>
      </c>
      <c r="B420" s="429" t="s">
        <v>2660</v>
      </c>
      <c r="C420" s="429" t="s">
        <v>456</v>
      </c>
      <c r="D420" s="429" t="s">
        <v>11101</v>
      </c>
      <c r="E420" s="429" t="s">
        <v>582</v>
      </c>
      <c r="F420" s="458" t="s">
        <v>11102</v>
      </c>
      <c r="G420" s="429" t="s">
        <v>586</v>
      </c>
      <c r="H420" s="465" t="s">
        <v>12242</v>
      </c>
      <c r="I420" s="431" t="s">
        <v>9786</v>
      </c>
      <c r="J420" s="431" t="s">
        <v>12243</v>
      </c>
      <c r="K420" s="432"/>
      <c r="L420" s="432">
        <v>792</v>
      </c>
      <c r="M420" s="433">
        <v>73330</v>
      </c>
      <c r="N420" s="429" t="s">
        <v>11105</v>
      </c>
      <c r="O420" s="433">
        <v>2023</v>
      </c>
      <c r="P420" s="434">
        <v>45253</v>
      </c>
      <c r="Q420" s="432" t="s">
        <v>11106</v>
      </c>
      <c r="R420" s="435">
        <v>45658</v>
      </c>
      <c r="S420" s="430" t="s">
        <v>11018</v>
      </c>
      <c r="T420" s="436">
        <v>45286</v>
      </c>
    </row>
    <row r="421" spans="1:20" ht="15.75" customHeight="1">
      <c r="A421" s="429" t="s">
        <v>73</v>
      </c>
      <c r="B421" s="429" t="s">
        <v>2660</v>
      </c>
      <c r="C421" s="429" t="s">
        <v>456</v>
      </c>
      <c r="D421" s="429" t="s">
        <v>11101</v>
      </c>
      <c r="E421" s="429" t="s">
        <v>582</v>
      </c>
      <c r="F421" s="458" t="s">
        <v>11102</v>
      </c>
      <c r="G421" s="429" t="s">
        <v>597</v>
      </c>
      <c r="H421" s="465" t="s">
        <v>12256</v>
      </c>
      <c r="I421" s="431" t="s">
        <v>9786</v>
      </c>
      <c r="J421" s="431" t="s">
        <v>12257</v>
      </c>
      <c r="K421" s="432"/>
      <c r="L421" s="432">
        <v>507</v>
      </c>
      <c r="M421" s="433">
        <v>73330</v>
      </c>
      <c r="N421" s="429" t="s">
        <v>11105</v>
      </c>
      <c r="O421" s="433">
        <v>2023</v>
      </c>
      <c r="P421" s="434">
        <v>45253</v>
      </c>
      <c r="Q421" s="432" t="s">
        <v>11106</v>
      </c>
      <c r="R421" s="435">
        <v>45658</v>
      </c>
      <c r="S421" s="430" t="s">
        <v>11018</v>
      </c>
      <c r="T421" s="436">
        <v>45286</v>
      </c>
    </row>
    <row r="422" spans="1:20" ht="15.75" customHeight="1">
      <c r="A422" s="419" t="s">
        <v>73</v>
      </c>
      <c r="B422" s="419" t="s">
        <v>2660</v>
      </c>
      <c r="C422" s="419" t="s">
        <v>456</v>
      </c>
      <c r="D422" s="419" t="s">
        <v>12167</v>
      </c>
      <c r="E422" s="419" t="s">
        <v>582</v>
      </c>
      <c r="F422" s="442" t="s">
        <v>12258</v>
      </c>
      <c r="G422" s="419" t="s">
        <v>597</v>
      </c>
      <c r="H422" s="464" t="s">
        <v>12256</v>
      </c>
      <c r="I422" s="420" t="s">
        <v>9786</v>
      </c>
      <c r="J422" s="420" t="s">
        <v>12257</v>
      </c>
      <c r="K422" s="421">
        <v>209.9</v>
      </c>
      <c r="L422" s="421">
        <v>477</v>
      </c>
      <c r="M422" s="422">
        <v>4510</v>
      </c>
      <c r="N422" s="419" t="s">
        <v>11082</v>
      </c>
      <c r="O422" s="422">
        <v>2011</v>
      </c>
      <c r="P422" s="423">
        <v>40788</v>
      </c>
      <c r="Q422" s="421" t="s">
        <v>12259</v>
      </c>
      <c r="R422" s="424">
        <v>40909</v>
      </c>
      <c r="S422" s="413"/>
      <c r="T422" s="425"/>
    </row>
    <row r="423" spans="1:20" ht="15.75" customHeight="1">
      <c r="A423" s="419" t="s">
        <v>73</v>
      </c>
      <c r="B423" s="419" t="s">
        <v>2660</v>
      </c>
      <c r="C423" s="419" t="s">
        <v>456</v>
      </c>
      <c r="D423" s="419" t="s">
        <v>12167</v>
      </c>
      <c r="E423" s="419" t="s">
        <v>582</v>
      </c>
      <c r="F423" s="442" t="s">
        <v>12258</v>
      </c>
      <c r="G423" s="419" t="s">
        <v>585</v>
      </c>
      <c r="H423" s="464" t="s">
        <v>12260</v>
      </c>
      <c r="I423" s="420" t="s">
        <v>9786</v>
      </c>
      <c r="J423" s="420" t="s">
        <v>12261</v>
      </c>
      <c r="K423" s="421">
        <v>152.9</v>
      </c>
      <c r="L423" s="421">
        <v>322</v>
      </c>
      <c r="M423" s="422">
        <v>32077</v>
      </c>
      <c r="N423" s="419" t="s">
        <v>11099</v>
      </c>
      <c r="O423" s="422">
        <v>2020</v>
      </c>
      <c r="P423" s="423">
        <v>44740</v>
      </c>
      <c r="Q423" s="421" t="s">
        <v>12262</v>
      </c>
      <c r="R423" s="424">
        <v>44927</v>
      </c>
      <c r="S423" s="413"/>
      <c r="T423" s="425">
        <v>44867</v>
      </c>
    </row>
    <row r="424" spans="1:20" ht="15.75" customHeight="1">
      <c r="A424" s="429" t="s">
        <v>73</v>
      </c>
      <c r="B424" s="429" t="s">
        <v>2660</v>
      </c>
      <c r="C424" s="429" t="s">
        <v>456</v>
      </c>
      <c r="D424" s="429" t="s">
        <v>11101</v>
      </c>
      <c r="E424" s="429" t="s">
        <v>582</v>
      </c>
      <c r="F424" s="458" t="s">
        <v>11102</v>
      </c>
      <c r="G424" s="429" t="s">
        <v>585</v>
      </c>
      <c r="H424" s="465" t="s">
        <v>12260</v>
      </c>
      <c r="I424" s="431" t="s">
        <v>9786</v>
      </c>
      <c r="J424" s="431" t="s">
        <v>12261</v>
      </c>
      <c r="K424" s="432"/>
      <c r="L424" s="432">
        <v>322</v>
      </c>
      <c r="M424" s="433">
        <v>73330</v>
      </c>
      <c r="N424" s="429" t="s">
        <v>11105</v>
      </c>
      <c r="O424" s="433">
        <v>2023</v>
      </c>
      <c r="P424" s="434">
        <v>45253</v>
      </c>
      <c r="Q424" s="432" t="s">
        <v>11106</v>
      </c>
      <c r="R424" s="435">
        <v>45658</v>
      </c>
      <c r="S424" s="430" t="s">
        <v>11018</v>
      </c>
      <c r="T424" s="436">
        <v>45286</v>
      </c>
    </row>
    <row r="425" spans="1:20" ht="15.75" customHeight="1">
      <c r="A425" s="419" t="s">
        <v>73</v>
      </c>
      <c r="B425" s="419" t="s">
        <v>2660</v>
      </c>
      <c r="C425" s="419" t="s">
        <v>456</v>
      </c>
      <c r="D425" s="419" t="s">
        <v>12167</v>
      </c>
      <c r="E425" s="419" t="s">
        <v>582</v>
      </c>
      <c r="F425" s="442" t="s">
        <v>12258</v>
      </c>
      <c r="G425" s="419" t="s">
        <v>590</v>
      </c>
      <c r="H425" s="464" t="s">
        <v>12263</v>
      </c>
      <c r="I425" s="420" t="s">
        <v>9786</v>
      </c>
      <c r="J425" s="420" t="s">
        <v>10812</v>
      </c>
      <c r="K425" s="421">
        <v>172.6</v>
      </c>
      <c r="L425" s="421">
        <v>359</v>
      </c>
      <c r="M425" s="422">
        <v>34495</v>
      </c>
      <c r="N425" s="419" t="s">
        <v>11099</v>
      </c>
      <c r="O425" s="422">
        <v>2020</v>
      </c>
      <c r="P425" s="423">
        <v>44740</v>
      </c>
      <c r="Q425" s="421" t="s">
        <v>12262</v>
      </c>
      <c r="R425" s="424">
        <v>44927</v>
      </c>
      <c r="S425" s="413"/>
      <c r="T425" s="425">
        <v>44868</v>
      </c>
    </row>
    <row r="426" spans="1:20" ht="15.75" customHeight="1">
      <c r="A426" s="419" t="s">
        <v>73</v>
      </c>
      <c r="B426" s="419" t="s">
        <v>2660</v>
      </c>
      <c r="C426" s="419" t="s">
        <v>456</v>
      </c>
      <c r="D426" s="419" t="s">
        <v>12167</v>
      </c>
      <c r="E426" s="419" t="s">
        <v>633</v>
      </c>
      <c r="F426" s="442" t="s">
        <v>12185</v>
      </c>
      <c r="G426" s="419" t="s">
        <v>635</v>
      </c>
      <c r="H426" s="464" t="s">
        <v>12264</v>
      </c>
      <c r="I426" s="420" t="s">
        <v>9786</v>
      </c>
      <c r="J426" s="420" t="s">
        <v>12265</v>
      </c>
      <c r="K426" s="421">
        <v>473</v>
      </c>
      <c r="L426" s="421">
        <v>270</v>
      </c>
      <c r="M426" s="422">
        <v>1880</v>
      </c>
      <c r="N426" s="419" t="s">
        <v>12266</v>
      </c>
      <c r="O426" s="422">
        <v>2014</v>
      </c>
      <c r="P426" s="423">
        <v>42053</v>
      </c>
      <c r="Q426" s="421" t="s">
        <v>12267</v>
      </c>
      <c r="R426" s="424">
        <v>42370</v>
      </c>
      <c r="S426" s="413"/>
      <c r="T426" s="425"/>
    </row>
    <row r="427" spans="1:20" ht="15.75" customHeight="1">
      <c r="A427" s="429" t="s">
        <v>73</v>
      </c>
      <c r="B427" s="429" t="s">
        <v>2660</v>
      </c>
      <c r="C427" s="429" t="s">
        <v>456</v>
      </c>
      <c r="D427" s="429" t="s">
        <v>11101</v>
      </c>
      <c r="E427" s="429" t="s">
        <v>582</v>
      </c>
      <c r="F427" s="458" t="s">
        <v>11102</v>
      </c>
      <c r="G427" s="429" t="s">
        <v>590</v>
      </c>
      <c r="H427" s="465" t="s">
        <v>12263</v>
      </c>
      <c r="I427" s="431" t="s">
        <v>9786</v>
      </c>
      <c r="J427" s="431" t="s">
        <v>10812</v>
      </c>
      <c r="K427" s="432"/>
      <c r="L427" s="432">
        <v>359</v>
      </c>
      <c r="M427" s="433">
        <v>73330</v>
      </c>
      <c r="N427" s="429" t="s">
        <v>11105</v>
      </c>
      <c r="O427" s="433">
        <v>2023</v>
      </c>
      <c r="P427" s="434">
        <v>45253</v>
      </c>
      <c r="Q427" s="432" t="s">
        <v>11106</v>
      </c>
      <c r="R427" s="435">
        <v>45658</v>
      </c>
      <c r="S427" s="430" t="s">
        <v>11018</v>
      </c>
      <c r="T427" s="436">
        <v>45286</v>
      </c>
    </row>
    <row r="428" spans="1:20" ht="15.75" customHeight="1">
      <c r="A428" s="419" t="s">
        <v>73</v>
      </c>
      <c r="B428" s="419" t="s">
        <v>2660</v>
      </c>
      <c r="C428" s="419" t="s">
        <v>456</v>
      </c>
      <c r="D428" s="419" t="s">
        <v>12167</v>
      </c>
      <c r="E428" s="419" t="s">
        <v>633</v>
      </c>
      <c r="F428" s="442" t="s">
        <v>12185</v>
      </c>
      <c r="G428" s="419" t="s">
        <v>634</v>
      </c>
      <c r="H428" s="464" t="s">
        <v>12268</v>
      </c>
      <c r="I428" s="420" t="s">
        <v>10789</v>
      </c>
      <c r="J428" s="420" t="s">
        <v>12269</v>
      </c>
      <c r="K428" s="421">
        <v>508.3</v>
      </c>
      <c r="L428" s="421">
        <v>4470</v>
      </c>
      <c r="M428" s="422">
        <v>16830</v>
      </c>
      <c r="N428" s="419" t="s">
        <v>12266</v>
      </c>
      <c r="O428" s="422">
        <v>2014</v>
      </c>
      <c r="P428" s="423">
        <v>42053</v>
      </c>
      <c r="Q428" s="421" t="s">
        <v>12267</v>
      </c>
      <c r="R428" s="424">
        <v>42370</v>
      </c>
      <c r="S428" s="413"/>
      <c r="T428" s="425"/>
    </row>
    <row r="429" spans="1:20" ht="15.75" customHeight="1">
      <c r="A429" s="419" t="s">
        <v>73</v>
      </c>
      <c r="B429" s="419" t="s">
        <v>2660</v>
      </c>
      <c r="C429" s="419" t="s">
        <v>456</v>
      </c>
      <c r="D429" s="419" t="s">
        <v>12167</v>
      </c>
      <c r="E429" s="419" t="s">
        <v>582</v>
      </c>
      <c r="F429" s="442" t="s">
        <v>12258</v>
      </c>
      <c r="G429" s="419" t="s">
        <v>594</v>
      </c>
      <c r="H429" s="464" t="s">
        <v>12270</v>
      </c>
      <c r="I429" s="420" t="s">
        <v>9786</v>
      </c>
      <c r="J429" s="420" t="s">
        <v>12271</v>
      </c>
      <c r="K429" s="421">
        <v>89.1</v>
      </c>
      <c r="L429" s="421">
        <v>208</v>
      </c>
      <c r="M429" s="422">
        <v>24326</v>
      </c>
      <c r="N429" s="419" t="s">
        <v>11099</v>
      </c>
      <c r="O429" s="422">
        <v>2020</v>
      </c>
      <c r="P429" s="423">
        <v>44740</v>
      </c>
      <c r="Q429" s="421" t="s">
        <v>12262</v>
      </c>
      <c r="R429" s="424">
        <v>44927</v>
      </c>
      <c r="S429" s="413"/>
      <c r="T429" s="425">
        <v>44866</v>
      </c>
    </row>
    <row r="430" spans="1:20" ht="15.75" customHeight="1">
      <c r="A430" s="429" t="s">
        <v>73</v>
      </c>
      <c r="B430" s="429" t="s">
        <v>2660</v>
      </c>
      <c r="C430" s="429" t="s">
        <v>456</v>
      </c>
      <c r="D430" s="429" t="s">
        <v>11101</v>
      </c>
      <c r="E430" s="429" t="s">
        <v>582</v>
      </c>
      <c r="F430" s="458" t="s">
        <v>11102</v>
      </c>
      <c r="G430" s="429" t="s">
        <v>594</v>
      </c>
      <c r="H430" s="465" t="s">
        <v>12270</v>
      </c>
      <c r="I430" s="431" t="s">
        <v>9786</v>
      </c>
      <c r="J430" s="431" t="s">
        <v>12271</v>
      </c>
      <c r="K430" s="432"/>
      <c r="L430" s="432">
        <v>208</v>
      </c>
      <c r="M430" s="433">
        <v>73330</v>
      </c>
      <c r="N430" s="429" t="s">
        <v>11105</v>
      </c>
      <c r="O430" s="433">
        <v>2023</v>
      </c>
      <c r="P430" s="434">
        <v>45253</v>
      </c>
      <c r="Q430" s="432" t="s">
        <v>11106</v>
      </c>
      <c r="R430" s="435">
        <v>45658</v>
      </c>
      <c r="S430" s="430" t="s">
        <v>11018</v>
      </c>
      <c r="T430" s="436">
        <v>45286</v>
      </c>
    </row>
    <row r="431" spans="1:20" ht="15.75" customHeight="1">
      <c r="A431" s="419" t="s">
        <v>73</v>
      </c>
      <c r="B431" s="419" t="s">
        <v>2660</v>
      </c>
      <c r="C431" s="419" t="s">
        <v>456</v>
      </c>
      <c r="D431" s="419" t="s">
        <v>12167</v>
      </c>
      <c r="E431" s="419" t="s">
        <v>661</v>
      </c>
      <c r="F431" s="442" t="s">
        <v>12272</v>
      </c>
      <c r="G431" s="419" t="s">
        <v>666</v>
      </c>
      <c r="H431" s="464" t="s">
        <v>12273</v>
      </c>
      <c r="I431" s="420" t="s">
        <v>9786</v>
      </c>
      <c r="J431" s="420" t="s">
        <v>12274</v>
      </c>
      <c r="K431" s="421">
        <v>250.9</v>
      </c>
      <c r="L431" s="421">
        <v>506</v>
      </c>
      <c r="M431" s="422">
        <v>37234</v>
      </c>
      <c r="N431" s="419" t="s">
        <v>11099</v>
      </c>
      <c r="O431" s="422">
        <v>2019</v>
      </c>
      <c r="P431" s="423">
        <v>43658</v>
      </c>
      <c r="Q431" s="421" t="s">
        <v>12275</v>
      </c>
      <c r="R431" s="424">
        <v>43831</v>
      </c>
      <c r="S431" s="413"/>
      <c r="T431" s="428">
        <v>43900</v>
      </c>
    </row>
    <row r="432" spans="1:20" ht="15.75" customHeight="1">
      <c r="A432" s="419" t="s">
        <v>73</v>
      </c>
      <c r="B432" s="419" t="s">
        <v>2660</v>
      </c>
      <c r="C432" s="419" t="s">
        <v>456</v>
      </c>
      <c r="D432" s="419" t="s">
        <v>12167</v>
      </c>
      <c r="E432" s="419" t="s">
        <v>661</v>
      </c>
      <c r="F432" s="442" t="s">
        <v>12272</v>
      </c>
      <c r="G432" s="419" t="s">
        <v>663</v>
      </c>
      <c r="H432" s="464" t="s">
        <v>12276</v>
      </c>
      <c r="I432" s="420" t="s">
        <v>9786</v>
      </c>
      <c r="J432" s="420" t="s">
        <v>12277</v>
      </c>
      <c r="K432" s="421">
        <v>147.4</v>
      </c>
      <c r="L432" s="421">
        <v>272</v>
      </c>
      <c r="M432" s="422">
        <v>24659</v>
      </c>
      <c r="N432" s="419" t="s">
        <v>11099</v>
      </c>
      <c r="O432" s="422">
        <v>2019</v>
      </c>
      <c r="P432" s="423">
        <v>43658</v>
      </c>
      <c r="Q432" s="421" t="s">
        <v>12275</v>
      </c>
      <c r="R432" s="424">
        <v>43831</v>
      </c>
      <c r="S432" s="413"/>
      <c r="T432" s="428">
        <v>43888</v>
      </c>
    </row>
    <row r="433" spans="1:20" ht="15.75" customHeight="1">
      <c r="A433" s="419" t="s">
        <v>73</v>
      </c>
      <c r="B433" s="419" t="s">
        <v>2660</v>
      </c>
      <c r="C433" s="419" t="s">
        <v>456</v>
      </c>
      <c r="D433" s="419" t="s">
        <v>12167</v>
      </c>
      <c r="E433" s="419" t="s">
        <v>661</v>
      </c>
      <c r="F433" s="442" t="s">
        <v>12272</v>
      </c>
      <c r="G433" s="419" t="s">
        <v>668</v>
      </c>
      <c r="H433" s="464" t="s">
        <v>12278</v>
      </c>
      <c r="I433" s="420" t="s">
        <v>9786</v>
      </c>
      <c r="J433" s="420" t="s">
        <v>12279</v>
      </c>
      <c r="K433" s="421">
        <v>143</v>
      </c>
      <c r="L433" s="421">
        <v>247</v>
      </c>
      <c r="M433" s="422">
        <v>24125</v>
      </c>
      <c r="N433" s="419" t="s">
        <v>11099</v>
      </c>
      <c r="O433" s="422">
        <v>2019</v>
      </c>
      <c r="P433" s="423">
        <v>43658</v>
      </c>
      <c r="Q433" s="421" t="s">
        <v>12275</v>
      </c>
      <c r="R433" s="424">
        <v>43831</v>
      </c>
      <c r="S433" s="413"/>
      <c r="T433" s="428">
        <v>43892</v>
      </c>
    </row>
    <row r="434" spans="1:20" ht="15.75" customHeight="1">
      <c r="A434" s="419" t="s">
        <v>73</v>
      </c>
      <c r="B434" s="419" t="s">
        <v>2660</v>
      </c>
      <c r="C434" s="419" t="s">
        <v>456</v>
      </c>
      <c r="D434" s="419" t="s">
        <v>12167</v>
      </c>
      <c r="E434" s="419" t="s">
        <v>661</v>
      </c>
      <c r="F434" s="442" t="s">
        <v>12272</v>
      </c>
      <c r="G434" s="419" t="s">
        <v>673</v>
      </c>
      <c r="H434" s="464" t="s">
        <v>12280</v>
      </c>
      <c r="I434" s="420" t="s">
        <v>9786</v>
      </c>
      <c r="J434" s="420" t="s">
        <v>12281</v>
      </c>
      <c r="K434" s="421">
        <v>78</v>
      </c>
      <c r="L434" s="421">
        <v>58</v>
      </c>
      <c r="M434" s="422">
        <v>16227</v>
      </c>
      <c r="N434" s="419" t="s">
        <v>11099</v>
      </c>
      <c r="O434" s="422">
        <v>2019</v>
      </c>
      <c r="P434" s="423">
        <v>43658</v>
      </c>
      <c r="Q434" s="421" t="s">
        <v>12275</v>
      </c>
      <c r="R434" s="424">
        <v>43831</v>
      </c>
      <c r="S434" s="413"/>
      <c r="T434" s="428">
        <v>43889</v>
      </c>
    </row>
    <row r="435" spans="1:20" ht="15.75" customHeight="1">
      <c r="A435" s="419" t="s">
        <v>73</v>
      </c>
      <c r="B435" s="419" t="s">
        <v>2660</v>
      </c>
      <c r="C435" s="419" t="s">
        <v>456</v>
      </c>
      <c r="D435" s="419" t="s">
        <v>12167</v>
      </c>
      <c r="E435" s="419" t="s">
        <v>598</v>
      </c>
      <c r="F435" s="442" t="s">
        <v>12252</v>
      </c>
      <c r="G435" s="419" t="s">
        <v>610</v>
      </c>
      <c r="H435" s="464" t="s">
        <v>12282</v>
      </c>
      <c r="I435" s="420" t="s">
        <v>9786</v>
      </c>
      <c r="J435" s="420" t="s">
        <v>12283</v>
      </c>
      <c r="K435" s="421">
        <v>155.9</v>
      </c>
      <c r="L435" s="421">
        <v>237</v>
      </c>
      <c r="M435" s="422">
        <v>26518</v>
      </c>
      <c r="N435" s="419" t="s">
        <v>11099</v>
      </c>
      <c r="O435" s="422">
        <v>2020</v>
      </c>
      <c r="P435" s="426">
        <v>44188</v>
      </c>
      <c r="Q435" s="421" t="s">
        <v>12284</v>
      </c>
      <c r="R435" s="424">
        <v>44562</v>
      </c>
      <c r="S435" s="413"/>
      <c r="T435" s="428">
        <v>44460</v>
      </c>
    </row>
    <row r="436" spans="1:20" ht="15.75" customHeight="1">
      <c r="A436" s="419" t="s">
        <v>73</v>
      </c>
      <c r="B436" s="419" t="s">
        <v>2660</v>
      </c>
      <c r="C436" s="419" t="s">
        <v>456</v>
      </c>
      <c r="D436" s="419" t="s">
        <v>12167</v>
      </c>
      <c r="E436" s="419" t="s">
        <v>598</v>
      </c>
      <c r="F436" s="442" t="s">
        <v>12252</v>
      </c>
      <c r="G436" s="419" t="s">
        <v>617</v>
      </c>
      <c r="H436" s="464" t="s">
        <v>12285</v>
      </c>
      <c r="I436" s="420" t="s">
        <v>9786</v>
      </c>
      <c r="J436" s="420" t="s">
        <v>12286</v>
      </c>
      <c r="K436" s="421">
        <v>255.2</v>
      </c>
      <c r="L436" s="421">
        <v>554</v>
      </c>
      <c r="M436" s="422">
        <v>39336</v>
      </c>
      <c r="N436" s="419" t="s">
        <v>11099</v>
      </c>
      <c r="O436" s="422">
        <v>2020</v>
      </c>
      <c r="P436" s="426">
        <v>44188</v>
      </c>
      <c r="Q436" s="421" t="s">
        <v>12284</v>
      </c>
      <c r="R436" s="424">
        <v>44562</v>
      </c>
      <c r="S436" s="413"/>
      <c r="T436" s="428">
        <v>44462</v>
      </c>
    </row>
    <row r="437" spans="1:20" ht="15.75" customHeight="1">
      <c r="A437" s="419" t="s">
        <v>73</v>
      </c>
      <c r="B437" s="419" t="s">
        <v>2660</v>
      </c>
      <c r="C437" s="419" t="s">
        <v>456</v>
      </c>
      <c r="D437" s="419" t="s">
        <v>12167</v>
      </c>
      <c r="E437" s="419" t="s">
        <v>598</v>
      </c>
      <c r="F437" s="442" t="s">
        <v>12287</v>
      </c>
      <c r="G437" s="419" t="s">
        <v>611</v>
      </c>
      <c r="H437" s="464" t="s">
        <v>12288</v>
      </c>
      <c r="I437" s="420" t="s">
        <v>9786</v>
      </c>
      <c r="J437" s="420" t="s">
        <v>12289</v>
      </c>
      <c r="K437" s="421">
        <v>337</v>
      </c>
      <c r="L437" s="421">
        <v>1436</v>
      </c>
      <c r="M437" s="422">
        <v>57218</v>
      </c>
      <c r="N437" s="419" t="s">
        <v>11099</v>
      </c>
      <c r="O437" s="422">
        <v>2020</v>
      </c>
      <c r="P437" s="426">
        <v>44127</v>
      </c>
      <c r="Q437" s="421" t="s">
        <v>12290</v>
      </c>
      <c r="R437" s="424">
        <v>44562</v>
      </c>
      <c r="S437" s="413"/>
      <c r="T437" s="428">
        <v>44490</v>
      </c>
    </row>
    <row r="438" spans="1:20" ht="15.75" customHeight="1">
      <c r="A438" s="419" t="s">
        <v>73</v>
      </c>
      <c r="B438" s="419" t="s">
        <v>2660</v>
      </c>
      <c r="C438" s="419" t="s">
        <v>456</v>
      </c>
      <c r="D438" s="419" t="s">
        <v>12167</v>
      </c>
      <c r="E438" s="419" t="s">
        <v>598</v>
      </c>
      <c r="F438" s="442" t="s">
        <v>12287</v>
      </c>
      <c r="G438" s="419" t="s">
        <v>603</v>
      </c>
      <c r="H438" s="464" t="s">
        <v>12291</v>
      </c>
      <c r="I438" s="420" t="s">
        <v>9786</v>
      </c>
      <c r="J438" s="420" t="s">
        <v>12292</v>
      </c>
      <c r="K438" s="421">
        <v>110.7</v>
      </c>
      <c r="L438" s="421">
        <v>397</v>
      </c>
      <c r="M438" s="422">
        <v>26950</v>
      </c>
      <c r="N438" s="419" t="s">
        <v>11099</v>
      </c>
      <c r="O438" s="422">
        <v>2020</v>
      </c>
      <c r="P438" s="426">
        <v>44127</v>
      </c>
      <c r="Q438" s="421" t="s">
        <v>12290</v>
      </c>
      <c r="R438" s="424">
        <v>44562</v>
      </c>
      <c r="S438" s="413"/>
      <c r="T438" s="428">
        <v>44454</v>
      </c>
    </row>
    <row r="439" spans="1:20" ht="15.75" customHeight="1">
      <c r="A439" s="419" t="s">
        <v>73</v>
      </c>
      <c r="B439" s="419" t="s">
        <v>2660</v>
      </c>
      <c r="C439" s="419" t="s">
        <v>456</v>
      </c>
      <c r="D439" s="419" t="s">
        <v>12167</v>
      </c>
      <c r="E439" s="419" t="s">
        <v>598</v>
      </c>
      <c r="F439" s="442" t="s">
        <v>12287</v>
      </c>
      <c r="G439" s="419" t="s">
        <v>604</v>
      </c>
      <c r="H439" s="464" t="s">
        <v>12293</v>
      </c>
      <c r="I439" s="420" t="s">
        <v>9786</v>
      </c>
      <c r="J439" s="420" t="s">
        <v>12294</v>
      </c>
      <c r="K439" s="421">
        <v>75.900000000000006</v>
      </c>
      <c r="L439" s="421">
        <v>224</v>
      </c>
      <c r="M439" s="422">
        <v>22722</v>
      </c>
      <c r="N439" s="419" t="s">
        <v>11099</v>
      </c>
      <c r="O439" s="422">
        <v>2020</v>
      </c>
      <c r="P439" s="426">
        <v>44127</v>
      </c>
      <c r="Q439" s="421" t="s">
        <v>12290</v>
      </c>
      <c r="R439" s="424">
        <v>44562</v>
      </c>
      <c r="S439" s="413"/>
      <c r="T439" s="428">
        <v>44454</v>
      </c>
    </row>
    <row r="440" spans="1:20" ht="15.75" customHeight="1">
      <c r="A440" s="419" t="s">
        <v>73</v>
      </c>
      <c r="B440" s="419" t="s">
        <v>2660</v>
      </c>
      <c r="C440" s="419" t="s">
        <v>456</v>
      </c>
      <c r="D440" s="419" t="s">
        <v>12167</v>
      </c>
      <c r="E440" s="419" t="s">
        <v>598</v>
      </c>
      <c r="F440" s="442" t="s">
        <v>12287</v>
      </c>
      <c r="G440" s="419" t="s">
        <v>613</v>
      </c>
      <c r="H440" s="464" t="s">
        <v>12295</v>
      </c>
      <c r="I440" s="420" t="s">
        <v>9786</v>
      </c>
      <c r="J440" s="420" t="s">
        <v>11168</v>
      </c>
      <c r="K440" s="421">
        <v>102.8</v>
      </c>
      <c r="L440" s="421">
        <v>362</v>
      </c>
      <c r="M440" s="422">
        <v>25990</v>
      </c>
      <c r="N440" s="419" t="s">
        <v>11099</v>
      </c>
      <c r="O440" s="422">
        <v>2020</v>
      </c>
      <c r="P440" s="426">
        <v>44127</v>
      </c>
      <c r="Q440" s="421" t="s">
        <v>12290</v>
      </c>
      <c r="R440" s="424">
        <v>44562</v>
      </c>
      <c r="S440" s="413"/>
      <c r="T440" s="428">
        <v>44456</v>
      </c>
    </row>
    <row r="441" spans="1:20" ht="15.75" customHeight="1">
      <c r="A441" s="419" t="s">
        <v>73</v>
      </c>
      <c r="B441" s="419" t="s">
        <v>2660</v>
      </c>
      <c r="C441" s="419" t="s">
        <v>456</v>
      </c>
      <c r="D441" s="419" t="s">
        <v>12167</v>
      </c>
      <c r="E441" s="419" t="s">
        <v>496</v>
      </c>
      <c r="F441" s="442" t="s">
        <v>12296</v>
      </c>
      <c r="G441" s="419" t="s">
        <v>509</v>
      </c>
      <c r="H441" s="464" t="s">
        <v>12297</v>
      </c>
      <c r="I441" s="420" t="s">
        <v>9786</v>
      </c>
      <c r="J441" s="420" t="s">
        <v>12298</v>
      </c>
      <c r="K441" s="421">
        <v>93</v>
      </c>
      <c r="L441" s="421">
        <v>179</v>
      </c>
      <c r="M441" s="422">
        <v>7440</v>
      </c>
      <c r="N441" s="419" t="s">
        <v>11597</v>
      </c>
      <c r="O441" s="422">
        <v>2020</v>
      </c>
      <c r="P441" s="423">
        <v>44019</v>
      </c>
      <c r="Q441" s="421" t="s">
        <v>12299</v>
      </c>
      <c r="R441" s="424">
        <v>44197</v>
      </c>
      <c r="S441" s="413"/>
      <c r="T441" s="428">
        <v>44544</v>
      </c>
    </row>
    <row r="442" spans="1:20" ht="15.75" customHeight="1">
      <c r="A442" s="419" t="s">
        <v>73</v>
      </c>
      <c r="B442" s="419" t="s">
        <v>2660</v>
      </c>
      <c r="C442" s="419" t="s">
        <v>456</v>
      </c>
      <c r="D442" s="419" t="s">
        <v>12167</v>
      </c>
      <c r="E442" s="419" t="s">
        <v>547</v>
      </c>
      <c r="F442" s="442" t="s">
        <v>12300</v>
      </c>
      <c r="G442" s="419" t="s">
        <v>555</v>
      </c>
      <c r="H442" s="464" t="s">
        <v>12301</v>
      </c>
      <c r="I442" s="420" t="s">
        <v>9786</v>
      </c>
      <c r="J442" s="420" t="s">
        <v>12302</v>
      </c>
      <c r="K442" s="421">
        <v>108.6728</v>
      </c>
      <c r="L442" s="421">
        <v>31</v>
      </c>
      <c r="M442" s="422">
        <v>3659</v>
      </c>
      <c r="N442" s="419" t="s">
        <v>11258</v>
      </c>
      <c r="O442" s="422">
        <v>2016</v>
      </c>
      <c r="P442" s="423">
        <v>42565</v>
      </c>
      <c r="Q442" s="440">
        <v>45147</v>
      </c>
      <c r="R442" s="424">
        <v>42736</v>
      </c>
      <c r="S442" s="413"/>
      <c r="T442" s="425"/>
    </row>
    <row r="443" spans="1:20" ht="15.75" customHeight="1">
      <c r="A443" s="419" t="s">
        <v>73</v>
      </c>
      <c r="B443" s="419" t="s">
        <v>2660</v>
      </c>
      <c r="C443" s="419" t="s">
        <v>456</v>
      </c>
      <c r="D443" s="419" t="s">
        <v>12167</v>
      </c>
      <c r="E443" s="419" t="s">
        <v>547</v>
      </c>
      <c r="F443" s="442" t="s">
        <v>12300</v>
      </c>
      <c r="G443" s="419" t="s">
        <v>556</v>
      </c>
      <c r="H443" s="464" t="s">
        <v>12303</v>
      </c>
      <c r="I443" s="420" t="s">
        <v>9786</v>
      </c>
      <c r="J443" s="420" t="s">
        <v>12304</v>
      </c>
      <c r="K443" s="421">
        <v>1513.0963999999999</v>
      </c>
      <c r="L443" s="421">
        <v>869</v>
      </c>
      <c r="M443" s="422">
        <v>6532</v>
      </c>
      <c r="N443" s="419" t="s">
        <v>11258</v>
      </c>
      <c r="O443" s="422">
        <v>2016</v>
      </c>
      <c r="P443" s="423">
        <v>42565</v>
      </c>
      <c r="Q443" s="440">
        <v>45116</v>
      </c>
      <c r="R443" s="424">
        <v>42736</v>
      </c>
      <c r="S443" s="413"/>
      <c r="T443" s="425"/>
    </row>
    <row r="444" spans="1:20" ht="15.75" customHeight="1">
      <c r="A444" s="419" t="s">
        <v>73</v>
      </c>
      <c r="B444" s="419" t="s">
        <v>2660</v>
      </c>
      <c r="C444" s="419" t="s">
        <v>456</v>
      </c>
      <c r="D444" s="419" t="s">
        <v>12167</v>
      </c>
      <c r="E444" s="419" t="s">
        <v>496</v>
      </c>
      <c r="F444" s="442" t="s">
        <v>12296</v>
      </c>
      <c r="G444" s="419" t="s">
        <v>506</v>
      </c>
      <c r="H444" s="464" t="s">
        <v>12305</v>
      </c>
      <c r="I444" s="420" t="s">
        <v>9786</v>
      </c>
      <c r="J444" s="420" t="s">
        <v>11321</v>
      </c>
      <c r="K444" s="421">
        <v>47.6</v>
      </c>
      <c r="L444" s="421">
        <v>21</v>
      </c>
      <c r="M444" s="422">
        <v>3808</v>
      </c>
      <c r="N444" s="419" t="s">
        <v>11597</v>
      </c>
      <c r="O444" s="422">
        <v>2020</v>
      </c>
      <c r="P444" s="423">
        <v>44019</v>
      </c>
      <c r="Q444" s="421" t="s">
        <v>12306</v>
      </c>
      <c r="R444" s="424">
        <v>44197</v>
      </c>
      <c r="S444" s="413"/>
      <c r="T444" s="428">
        <v>44392</v>
      </c>
    </row>
    <row r="445" spans="1:20" ht="15.75" customHeight="1">
      <c r="A445" s="419" t="s">
        <v>73</v>
      </c>
      <c r="B445" s="419" t="s">
        <v>2660</v>
      </c>
      <c r="C445" s="419" t="s">
        <v>456</v>
      </c>
      <c r="D445" s="419" t="s">
        <v>12167</v>
      </c>
      <c r="E445" s="419" t="s">
        <v>496</v>
      </c>
      <c r="F445" s="442" t="s">
        <v>12296</v>
      </c>
      <c r="G445" s="419" t="s">
        <v>519</v>
      </c>
      <c r="H445" s="464" t="s">
        <v>12307</v>
      </c>
      <c r="I445" s="420" t="s">
        <v>9786</v>
      </c>
      <c r="J445" s="420" t="s">
        <v>12308</v>
      </c>
      <c r="K445" s="421">
        <v>79.7</v>
      </c>
      <c r="L445" s="421">
        <v>142</v>
      </c>
      <c r="M445" s="422">
        <v>6376</v>
      </c>
      <c r="N445" s="419" t="s">
        <v>11597</v>
      </c>
      <c r="O445" s="422">
        <v>2020</v>
      </c>
      <c r="P445" s="423">
        <v>44019</v>
      </c>
      <c r="Q445" s="421" t="s">
        <v>12309</v>
      </c>
      <c r="R445" s="424">
        <v>44197</v>
      </c>
      <c r="S445" s="413"/>
      <c r="T445" s="428">
        <v>44390</v>
      </c>
    </row>
    <row r="446" spans="1:20" ht="15.75" customHeight="1">
      <c r="A446" s="419" t="s">
        <v>73</v>
      </c>
      <c r="B446" s="419" t="s">
        <v>2660</v>
      </c>
      <c r="C446" s="419" t="s">
        <v>456</v>
      </c>
      <c r="D446" s="419" t="s">
        <v>12167</v>
      </c>
      <c r="E446" s="419" t="s">
        <v>462</v>
      </c>
      <c r="F446" s="442" t="s">
        <v>12310</v>
      </c>
      <c r="G446" s="419" t="s">
        <v>468</v>
      </c>
      <c r="H446" s="464" t="s">
        <v>12311</v>
      </c>
      <c r="I446" s="420" t="s">
        <v>9786</v>
      </c>
      <c r="J446" s="420" t="s">
        <v>12312</v>
      </c>
      <c r="K446" s="421">
        <v>290</v>
      </c>
      <c r="L446" s="421">
        <v>529</v>
      </c>
      <c r="M446" s="422">
        <v>28779</v>
      </c>
      <c r="N446" s="419" t="s">
        <v>11597</v>
      </c>
      <c r="O446" s="422">
        <v>2019</v>
      </c>
      <c r="P446" s="423">
        <v>43658</v>
      </c>
      <c r="Q446" s="421" t="s">
        <v>12313</v>
      </c>
      <c r="R446" s="424">
        <v>44197</v>
      </c>
      <c r="S446" s="413"/>
      <c r="T446" s="428">
        <v>43887</v>
      </c>
    </row>
    <row r="447" spans="1:20" ht="15.75" customHeight="1">
      <c r="A447" s="419" t="s">
        <v>73</v>
      </c>
      <c r="B447" s="419" t="s">
        <v>2660</v>
      </c>
      <c r="C447" s="419" t="s">
        <v>456</v>
      </c>
      <c r="D447" s="419" t="s">
        <v>12167</v>
      </c>
      <c r="E447" s="419" t="s">
        <v>462</v>
      </c>
      <c r="F447" s="442" t="s">
        <v>12310</v>
      </c>
      <c r="G447" s="419" t="s">
        <v>466</v>
      </c>
      <c r="H447" s="464" t="s">
        <v>12314</v>
      </c>
      <c r="I447" s="420" t="s">
        <v>9786</v>
      </c>
      <c r="J447" s="420" t="s">
        <v>12315</v>
      </c>
      <c r="K447" s="421">
        <v>74</v>
      </c>
      <c r="L447" s="421">
        <v>121</v>
      </c>
      <c r="M447" s="422">
        <v>16755</v>
      </c>
      <c r="N447" s="419" t="s">
        <v>11597</v>
      </c>
      <c r="O447" s="422">
        <v>2019</v>
      </c>
      <c r="P447" s="423">
        <v>43658</v>
      </c>
      <c r="Q447" s="421" t="s">
        <v>12313</v>
      </c>
      <c r="R447" s="424">
        <v>44197</v>
      </c>
      <c r="S447" s="413"/>
      <c r="T447" s="428">
        <v>43887</v>
      </c>
    </row>
    <row r="448" spans="1:20" ht="15.75" customHeight="1">
      <c r="A448" s="419" t="s">
        <v>73</v>
      </c>
      <c r="B448" s="419" t="s">
        <v>2660</v>
      </c>
      <c r="C448" s="419" t="s">
        <v>456</v>
      </c>
      <c r="D448" s="419" t="s">
        <v>12167</v>
      </c>
      <c r="E448" s="419" t="s">
        <v>462</v>
      </c>
      <c r="F448" s="442" t="s">
        <v>12310</v>
      </c>
      <c r="G448" s="419" t="s">
        <v>469</v>
      </c>
      <c r="H448" s="464" t="s">
        <v>12316</v>
      </c>
      <c r="I448" s="420" t="s">
        <v>9786</v>
      </c>
      <c r="J448" s="420" t="s">
        <v>12317</v>
      </c>
      <c r="K448" s="421">
        <v>71</v>
      </c>
      <c r="L448" s="421">
        <v>89</v>
      </c>
      <c r="M448" s="422">
        <v>16616</v>
      </c>
      <c r="N448" s="419" t="s">
        <v>11597</v>
      </c>
      <c r="O448" s="422">
        <v>2019</v>
      </c>
      <c r="P448" s="423">
        <v>43658</v>
      </c>
      <c r="Q448" s="421" t="s">
        <v>12313</v>
      </c>
      <c r="R448" s="424">
        <v>44197</v>
      </c>
      <c r="S448" s="413"/>
      <c r="T448" s="428">
        <v>43889</v>
      </c>
    </row>
    <row r="449" spans="1:20" ht="15.75" customHeight="1">
      <c r="A449" s="419" t="s">
        <v>73</v>
      </c>
      <c r="B449" s="419" t="s">
        <v>2660</v>
      </c>
      <c r="C449" s="419" t="s">
        <v>456</v>
      </c>
      <c r="D449" s="419" t="s">
        <v>12167</v>
      </c>
      <c r="E449" s="419" t="s">
        <v>462</v>
      </c>
      <c r="F449" s="442" t="s">
        <v>12310</v>
      </c>
      <c r="G449" s="419" t="s">
        <v>472</v>
      </c>
      <c r="H449" s="464" t="s">
        <v>12318</v>
      </c>
      <c r="I449" s="420" t="s">
        <v>9786</v>
      </c>
      <c r="J449" s="420" t="s">
        <v>12319</v>
      </c>
      <c r="K449" s="421">
        <v>80</v>
      </c>
      <c r="L449" s="421">
        <v>101</v>
      </c>
      <c r="M449" s="422">
        <v>17032</v>
      </c>
      <c r="N449" s="419" t="s">
        <v>11597</v>
      </c>
      <c r="O449" s="422">
        <v>2019</v>
      </c>
      <c r="P449" s="423">
        <v>43658</v>
      </c>
      <c r="Q449" s="421" t="s">
        <v>12313</v>
      </c>
      <c r="R449" s="424">
        <v>44197</v>
      </c>
      <c r="S449" s="413"/>
      <c r="T449" s="428">
        <v>43895</v>
      </c>
    </row>
    <row r="450" spans="1:20" ht="15.75" customHeight="1">
      <c r="A450" s="419" t="s">
        <v>73</v>
      </c>
      <c r="B450" s="419" t="s">
        <v>2660</v>
      </c>
      <c r="C450" s="419" t="s">
        <v>456</v>
      </c>
      <c r="D450" s="419" t="s">
        <v>12167</v>
      </c>
      <c r="E450" s="419" t="s">
        <v>633</v>
      </c>
      <c r="F450" s="442" t="s">
        <v>12320</v>
      </c>
      <c r="G450" s="419" t="s">
        <v>639</v>
      </c>
      <c r="H450" s="464" t="s">
        <v>12321</v>
      </c>
      <c r="I450" s="420" t="s">
        <v>9786</v>
      </c>
      <c r="J450" s="420" t="s">
        <v>12322</v>
      </c>
      <c r="K450" s="421">
        <v>709.24</v>
      </c>
      <c r="L450" s="421">
        <v>834</v>
      </c>
      <c r="M450" s="422">
        <v>65204</v>
      </c>
      <c r="N450" s="419" t="s">
        <v>11099</v>
      </c>
      <c r="O450" s="422">
        <v>2020</v>
      </c>
      <c r="P450" s="426">
        <v>44370</v>
      </c>
      <c r="Q450" s="421" t="s">
        <v>12323</v>
      </c>
      <c r="R450" s="424">
        <v>44562</v>
      </c>
      <c r="S450" s="413"/>
      <c r="T450" s="428">
        <v>44875</v>
      </c>
    </row>
    <row r="451" spans="1:20" ht="15.75" customHeight="1">
      <c r="A451" s="419" t="s">
        <v>73</v>
      </c>
      <c r="B451" s="419" t="s">
        <v>2660</v>
      </c>
      <c r="C451" s="419" t="s">
        <v>456</v>
      </c>
      <c r="D451" s="419" t="s">
        <v>12167</v>
      </c>
      <c r="E451" s="419" t="s">
        <v>633</v>
      </c>
      <c r="F451" s="442" t="s">
        <v>12320</v>
      </c>
      <c r="G451" s="419" t="s">
        <v>642</v>
      </c>
      <c r="H451" s="464" t="s">
        <v>12324</v>
      </c>
      <c r="I451" s="420" t="s">
        <v>9786</v>
      </c>
      <c r="J451" s="420" t="s">
        <v>12325</v>
      </c>
      <c r="K451" s="421">
        <v>295.91000000000003</v>
      </c>
      <c r="L451" s="421">
        <v>275</v>
      </c>
      <c r="M451" s="422">
        <v>49453</v>
      </c>
      <c r="N451" s="419" t="s">
        <v>11099</v>
      </c>
      <c r="O451" s="422">
        <v>2020</v>
      </c>
      <c r="P451" s="426">
        <v>44260</v>
      </c>
      <c r="Q451" s="440">
        <v>45021</v>
      </c>
      <c r="R451" s="424">
        <v>44562</v>
      </c>
      <c r="S451" s="413"/>
      <c r="T451" s="428">
        <v>44875</v>
      </c>
    </row>
    <row r="452" spans="1:20" ht="15.75" customHeight="1">
      <c r="A452" s="419" t="s">
        <v>73</v>
      </c>
      <c r="B452" s="419" t="s">
        <v>2660</v>
      </c>
      <c r="C452" s="419" t="s">
        <v>456</v>
      </c>
      <c r="D452" s="419" t="s">
        <v>12167</v>
      </c>
      <c r="E452" s="419" t="s">
        <v>496</v>
      </c>
      <c r="F452" s="442" t="s">
        <v>12326</v>
      </c>
      <c r="G452" s="419" t="s">
        <v>512</v>
      </c>
      <c r="H452" s="464" t="s">
        <v>12327</v>
      </c>
      <c r="I452" s="420" t="s">
        <v>9786</v>
      </c>
      <c r="J452" s="420" t="s">
        <v>12328</v>
      </c>
      <c r="K452" s="421">
        <v>115.4</v>
      </c>
      <c r="L452" s="421">
        <v>170</v>
      </c>
      <c r="M452" s="422">
        <v>8968</v>
      </c>
      <c r="N452" s="419" t="s">
        <v>11597</v>
      </c>
      <c r="O452" s="422">
        <v>2020</v>
      </c>
      <c r="P452" s="423">
        <v>44019</v>
      </c>
      <c r="Q452" s="421" t="s">
        <v>12329</v>
      </c>
      <c r="R452" s="424">
        <v>44197</v>
      </c>
      <c r="S452" s="413"/>
      <c r="T452" s="428">
        <v>44552</v>
      </c>
    </row>
    <row r="453" spans="1:20" ht="15.75" customHeight="1">
      <c r="A453" s="419" t="s">
        <v>73</v>
      </c>
      <c r="B453" s="419" t="s">
        <v>2660</v>
      </c>
      <c r="C453" s="419" t="s">
        <v>456</v>
      </c>
      <c r="D453" s="419" t="s">
        <v>12167</v>
      </c>
      <c r="E453" s="419" t="s">
        <v>496</v>
      </c>
      <c r="F453" s="442" t="s">
        <v>12326</v>
      </c>
      <c r="G453" s="419" t="s">
        <v>505</v>
      </c>
      <c r="H453" s="464" t="s">
        <v>12330</v>
      </c>
      <c r="I453" s="420" t="s">
        <v>9786</v>
      </c>
      <c r="J453" s="420" t="s">
        <v>12331</v>
      </c>
      <c r="K453" s="421">
        <v>146.6</v>
      </c>
      <c r="L453" s="421">
        <v>457</v>
      </c>
      <c r="M453" s="422">
        <v>11728</v>
      </c>
      <c r="N453" s="419" t="s">
        <v>11597</v>
      </c>
      <c r="O453" s="422">
        <v>2020</v>
      </c>
      <c r="P453" s="423">
        <v>44019</v>
      </c>
      <c r="Q453" s="421" t="s">
        <v>12332</v>
      </c>
      <c r="R453" s="424">
        <v>44197</v>
      </c>
      <c r="S453" s="413"/>
      <c r="T453" s="428">
        <v>44868</v>
      </c>
    </row>
    <row r="454" spans="1:20" ht="15.75" customHeight="1">
      <c r="A454" s="419" t="s">
        <v>73</v>
      </c>
      <c r="B454" s="419" t="s">
        <v>2660</v>
      </c>
      <c r="C454" s="419" t="s">
        <v>456</v>
      </c>
      <c r="D454" s="419" t="s">
        <v>12167</v>
      </c>
      <c r="E454" s="419" t="s">
        <v>496</v>
      </c>
      <c r="F454" s="442" t="s">
        <v>12326</v>
      </c>
      <c r="G454" s="419" t="s">
        <v>514</v>
      </c>
      <c r="H454" s="464" t="s">
        <v>12333</v>
      </c>
      <c r="I454" s="420" t="s">
        <v>9786</v>
      </c>
      <c r="J454" s="420" t="s">
        <v>12334</v>
      </c>
      <c r="K454" s="421">
        <v>69.599999999999994</v>
      </c>
      <c r="L454" s="421">
        <v>62</v>
      </c>
      <c r="M454" s="422">
        <v>5568</v>
      </c>
      <c r="N454" s="419" t="s">
        <v>11597</v>
      </c>
      <c r="O454" s="422">
        <v>2020</v>
      </c>
      <c r="P454" s="423">
        <v>44019</v>
      </c>
      <c r="Q454" s="421" t="s">
        <v>12335</v>
      </c>
      <c r="R454" s="424">
        <v>44197</v>
      </c>
      <c r="S454" s="413"/>
      <c r="T454" s="428">
        <v>44544</v>
      </c>
    </row>
    <row r="455" spans="1:20" ht="15.75" customHeight="1">
      <c r="A455" s="419" t="s">
        <v>73</v>
      </c>
      <c r="B455" s="419" t="s">
        <v>2660</v>
      </c>
      <c r="C455" s="419" t="s">
        <v>456</v>
      </c>
      <c r="D455" s="419" t="s">
        <v>12167</v>
      </c>
      <c r="E455" s="419" t="s">
        <v>496</v>
      </c>
      <c r="F455" s="442" t="s">
        <v>12326</v>
      </c>
      <c r="G455" s="419" t="s">
        <v>520</v>
      </c>
      <c r="H455" s="464" t="s">
        <v>12336</v>
      </c>
      <c r="I455" s="420" t="s">
        <v>9786</v>
      </c>
      <c r="J455" s="420" t="s">
        <v>12337</v>
      </c>
      <c r="K455" s="421">
        <v>103.1</v>
      </c>
      <c r="L455" s="421">
        <v>104</v>
      </c>
      <c r="M455" s="422">
        <v>8000</v>
      </c>
      <c r="N455" s="419" t="s">
        <v>11597</v>
      </c>
      <c r="O455" s="422">
        <v>2020</v>
      </c>
      <c r="P455" s="423">
        <v>44019</v>
      </c>
      <c r="Q455" s="421" t="s">
        <v>12338</v>
      </c>
      <c r="R455" s="424">
        <v>44197</v>
      </c>
      <c r="S455" s="413"/>
      <c r="T455" s="428">
        <v>44546</v>
      </c>
    </row>
    <row r="456" spans="1:20" ht="15.75" customHeight="1">
      <c r="A456" s="419" t="s">
        <v>73</v>
      </c>
      <c r="B456" s="419" t="s">
        <v>2660</v>
      </c>
      <c r="C456" s="419" t="s">
        <v>456</v>
      </c>
      <c r="D456" s="419" t="s">
        <v>12167</v>
      </c>
      <c r="E456" s="419" t="s">
        <v>496</v>
      </c>
      <c r="F456" s="442" t="s">
        <v>12339</v>
      </c>
      <c r="G456" s="419" t="s">
        <v>518</v>
      </c>
      <c r="H456" s="464" t="s">
        <v>12340</v>
      </c>
      <c r="I456" s="420" t="s">
        <v>9786</v>
      </c>
      <c r="J456" s="420" t="s">
        <v>12341</v>
      </c>
      <c r="K456" s="421">
        <v>43.5</v>
      </c>
      <c r="L456" s="421">
        <v>159</v>
      </c>
      <c r="M456" s="422">
        <v>1810</v>
      </c>
      <c r="N456" s="419" t="s">
        <v>11082</v>
      </c>
      <c r="O456" s="422">
        <v>2010</v>
      </c>
      <c r="P456" s="423">
        <v>40554</v>
      </c>
      <c r="Q456" s="421" t="s">
        <v>12342</v>
      </c>
      <c r="R456" s="424">
        <v>40909</v>
      </c>
      <c r="S456" s="413"/>
      <c r="T456" s="425"/>
    </row>
    <row r="457" spans="1:20" ht="15.75" customHeight="1">
      <c r="A457" s="419" t="s">
        <v>73</v>
      </c>
      <c r="B457" s="419" t="s">
        <v>2660</v>
      </c>
      <c r="C457" s="419" t="s">
        <v>456</v>
      </c>
      <c r="D457" s="419" t="s">
        <v>12167</v>
      </c>
      <c r="E457" s="419" t="s">
        <v>661</v>
      </c>
      <c r="F457" s="442" t="s">
        <v>12343</v>
      </c>
      <c r="G457" s="419" t="s">
        <v>670</v>
      </c>
      <c r="H457" s="464" t="s">
        <v>12344</v>
      </c>
      <c r="I457" s="420" t="s">
        <v>9786</v>
      </c>
      <c r="J457" s="420" t="s">
        <v>12345</v>
      </c>
      <c r="K457" s="421">
        <v>250.2</v>
      </c>
      <c r="L457" s="421">
        <v>811</v>
      </c>
      <c r="M457" s="422">
        <v>37149</v>
      </c>
      <c r="N457" s="419" t="s">
        <v>11139</v>
      </c>
      <c r="O457" s="422">
        <v>2019</v>
      </c>
      <c r="P457" s="423">
        <v>43658</v>
      </c>
      <c r="Q457" s="421" t="s">
        <v>12275</v>
      </c>
      <c r="R457" s="424">
        <v>43831</v>
      </c>
      <c r="S457" s="413"/>
      <c r="T457" s="428">
        <v>43893</v>
      </c>
    </row>
    <row r="458" spans="1:20" ht="15.75" customHeight="1">
      <c r="A458" s="419" t="s">
        <v>73</v>
      </c>
      <c r="B458" s="419" t="s">
        <v>2660</v>
      </c>
      <c r="C458" s="419" t="s">
        <v>456</v>
      </c>
      <c r="D458" s="419" t="s">
        <v>12167</v>
      </c>
      <c r="E458" s="419" t="s">
        <v>661</v>
      </c>
      <c r="F458" s="442" t="s">
        <v>12346</v>
      </c>
      <c r="G458" s="419" t="s">
        <v>662</v>
      </c>
      <c r="H458" s="464" t="s">
        <v>12347</v>
      </c>
      <c r="I458" s="420" t="s">
        <v>9786</v>
      </c>
      <c r="J458" s="420" t="s">
        <v>12348</v>
      </c>
      <c r="K458" s="421">
        <v>633.5</v>
      </c>
      <c r="L458" s="421">
        <v>1875</v>
      </c>
      <c r="M458" s="422">
        <v>44966</v>
      </c>
      <c r="N458" s="419" t="s">
        <v>11139</v>
      </c>
      <c r="O458" s="422">
        <v>2019</v>
      </c>
      <c r="P458" s="423">
        <v>43658</v>
      </c>
      <c r="Q458" s="421" t="s">
        <v>12275</v>
      </c>
      <c r="R458" s="424">
        <v>43831</v>
      </c>
      <c r="S458" s="413"/>
      <c r="T458" s="428">
        <v>43888</v>
      </c>
    </row>
    <row r="459" spans="1:20" ht="15.75" customHeight="1">
      <c r="A459" s="419" t="s">
        <v>73</v>
      </c>
      <c r="B459" s="419" t="s">
        <v>2660</v>
      </c>
      <c r="C459" s="419" t="s">
        <v>456</v>
      </c>
      <c r="D459" s="419" t="s">
        <v>12167</v>
      </c>
      <c r="E459" s="419" t="s">
        <v>661</v>
      </c>
      <c r="F459" s="442" t="s">
        <v>12346</v>
      </c>
      <c r="G459" s="419" t="s">
        <v>664</v>
      </c>
      <c r="H459" s="464" t="s">
        <v>12349</v>
      </c>
      <c r="I459" s="420" t="s">
        <v>9786</v>
      </c>
      <c r="J459" s="420" t="s">
        <v>12350</v>
      </c>
      <c r="K459" s="421">
        <v>173.6</v>
      </c>
      <c r="L459" s="421">
        <v>237</v>
      </c>
      <c r="M459" s="422">
        <v>27842</v>
      </c>
      <c r="N459" s="419" t="s">
        <v>11139</v>
      </c>
      <c r="O459" s="422">
        <v>2019</v>
      </c>
      <c r="P459" s="423">
        <v>43658</v>
      </c>
      <c r="Q459" s="421" t="s">
        <v>12275</v>
      </c>
      <c r="R459" s="424">
        <v>43831</v>
      </c>
      <c r="S459" s="413"/>
      <c r="T459" s="428">
        <v>43889</v>
      </c>
    </row>
    <row r="460" spans="1:20" ht="15.75" customHeight="1">
      <c r="A460" s="419" t="s">
        <v>73</v>
      </c>
      <c r="B460" s="419" t="s">
        <v>2660</v>
      </c>
      <c r="C460" s="419" t="s">
        <v>456</v>
      </c>
      <c r="D460" s="419" t="s">
        <v>12167</v>
      </c>
      <c r="E460" s="419" t="s">
        <v>661</v>
      </c>
      <c r="F460" s="442" t="s">
        <v>12346</v>
      </c>
      <c r="G460" s="419" t="s">
        <v>665</v>
      </c>
      <c r="H460" s="464" t="s">
        <v>12351</v>
      </c>
      <c r="I460" s="420" t="s">
        <v>9786</v>
      </c>
      <c r="J460" s="420" t="s">
        <v>12352</v>
      </c>
      <c r="K460" s="421">
        <v>96.3</v>
      </c>
      <c r="L460" s="421">
        <v>150</v>
      </c>
      <c r="M460" s="422">
        <v>18450</v>
      </c>
      <c r="N460" s="419" t="s">
        <v>11139</v>
      </c>
      <c r="O460" s="422">
        <v>2019</v>
      </c>
      <c r="P460" s="423">
        <v>43658</v>
      </c>
      <c r="Q460" s="421" t="s">
        <v>12275</v>
      </c>
      <c r="R460" s="424">
        <v>43831</v>
      </c>
      <c r="S460" s="413"/>
      <c r="T460" s="428">
        <v>43889</v>
      </c>
    </row>
    <row r="461" spans="1:20" ht="15.75" customHeight="1">
      <c r="A461" s="419" t="s">
        <v>73</v>
      </c>
      <c r="B461" s="419" t="s">
        <v>2660</v>
      </c>
      <c r="C461" s="419" t="s">
        <v>456</v>
      </c>
      <c r="D461" s="419" t="s">
        <v>12167</v>
      </c>
      <c r="E461" s="419" t="s">
        <v>661</v>
      </c>
      <c r="F461" s="442" t="s">
        <v>12346</v>
      </c>
      <c r="G461" s="419" t="s">
        <v>669</v>
      </c>
      <c r="H461" s="464" t="s">
        <v>12353</v>
      </c>
      <c r="I461" s="420" t="s">
        <v>9786</v>
      </c>
      <c r="J461" s="420" t="s">
        <v>12354</v>
      </c>
      <c r="K461" s="421">
        <v>207.6</v>
      </c>
      <c r="L461" s="421">
        <v>332</v>
      </c>
      <c r="M461" s="422">
        <v>31973</v>
      </c>
      <c r="N461" s="419" t="s">
        <v>11139</v>
      </c>
      <c r="O461" s="422">
        <v>2019</v>
      </c>
      <c r="P461" s="423">
        <v>43658</v>
      </c>
      <c r="Q461" s="421" t="s">
        <v>12275</v>
      </c>
      <c r="R461" s="424">
        <v>43831</v>
      </c>
      <c r="S461" s="413"/>
      <c r="T461" s="428">
        <v>43892</v>
      </c>
    </row>
    <row r="462" spans="1:20" ht="15.75" customHeight="1">
      <c r="A462" s="419" t="s">
        <v>73</v>
      </c>
      <c r="B462" s="419" t="s">
        <v>2660</v>
      </c>
      <c r="C462" s="419" t="s">
        <v>456</v>
      </c>
      <c r="D462" s="419" t="s">
        <v>12167</v>
      </c>
      <c r="E462" s="419" t="s">
        <v>462</v>
      </c>
      <c r="F462" s="442" t="s">
        <v>12355</v>
      </c>
      <c r="G462" s="419" t="s">
        <v>471</v>
      </c>
      <c r="H462" s="464" t="s">
        <v>12356</v>
      </c>
      <c r="I462" s="420" t="s">
        <v>9786</v>
      </c>
      <c r="J462" s="420" t="s">
        <v>12357</v>
      </c>
      <c r="K462" s="421">
        <v>496.83699999999999</v>
      </c>
      <c r="L462" s="421">
        <v>673</v>
      </c>
      <c r="M462" s="422">
        <v>23000</v>
      </c>
      <c r="N462" s="419" t="s">
        <v>11597</v>
      </c>
      <c r="O462" s="422">
        <v>2021</v>
      </c>
      <c r="P462" s="423">
        <v>44369</v>
      </c>
      <c r="Q462" s="440">
        <v>45144</v>
      </c>
      <c r="R462" s="424">
        <v>44562</v>
      </c>
      <c r="S462" s="413"/>
      <c r="T462" s="428">
        <v>44525</v>
      </c>
    </row>
    <row r="463" spans="1:20" ht="15.75" customHeight="1">
      <c r="A463" s="419" t="s">
        <v>73</v>
      </c>
      <c r="B463" s="419" t="s">
        <v>2660</v>
      </c>
      <c r="C463" s="419" t="s">
        <v>456</v>
      </c>
      <c r="D463" s="419" t="s">
        <v>12167</v>
      </c>
      <c r="E463" s="419" t="s">
        <v>462</v>
      </c>
      <c r="F463" s="442" t="s">
        <v>12355</v>
      </c>
      <c r="G463" s="419" t="s">
        <v>465</v>
      </c>
      <c r="H463" s="464" t="s">
        <v>12358</v>
      </c>
      <c r="I463" s="420" t="s">
        <v>9786</v>
      </c>
      <c r="J463" s="420" t="s">
        <v>12359</v>
      </c>
      <c r="K463" s="421">
        <v>203.6</v>
      </c>
      <c r="L463" s="421">
        <v>308</v>
      </c>
      <c r="M463" s="422">
        <v>25000</v>
      </c>
      <c r="N463" s="419" t="s">
        <v>11597</v>
      </c>
      <c r="O463" s="422">
        <v>2020</v>
      </c>
      <c r="P463" s="423">
        <v>44020</v>
      </c>
      <c r="Q463" s="421" t="s">
        <v>12360</v>
      </c>
      <c r="R463" s="424">
        <v>44197</v>
      </c>
      <c r="S463" s="413"/>
      <c r="T463" s="428">
        <v>44545</v>
      </c>
    </row>
    <row r="464" spans="1:20" ht="15.75" customHeight="1">
      <c r="A464" s="419" t="s">
        <v>73</v>
      </c>
      <c r="B464" s="419" t="s">
        <v>2660</v>
      </c>
      <c r="C464" s="419" t="s">
        <v>456</v>
      </c>
      <c r="D464" s="419" t="s">
        <v>12167</v>
      </c>
      <c r="E464" s="419" t="s">
        <v>496</v>
      </c>
      <c r="F464" s="442" t="s">
        <v>12339</v>
      </c>
      <c r="G464" s="419" t="s">
        <v>516</v>
      </c>
      <c r="H464" s="464" t="s">
        <v>12361</v>
      </c>
      <c r="I464" s="420" t="s">
        <v>9786</v>
      </c>
      <c r="J464" s="420" t="s">
        <v>12362</v>
      </c>
      <c r="K464" s="421">
        <v>105.4</v>
      </c>
      <c r="L464" s="421">
        <v>320</v>
      </c>
      <c r="M464" s="422">
        <v>8432</v>
      </c>
      <c r="N464" s="419" t="s">
        <v>11597</v>
      </c>
      <c r="O464" s="422">
        <v>2020</v>
      </c>
      <c r="P464" s="423">
        <v>44019</v>
      </c>
      <c r="Q464" s="421" t="s">
        <v>12363</v>
      </c>
      <c r="R464" s="424">
        <v>44197</v>
      </c>
      <c r="S464" s="413"/>
      <c r="T464" s="428">
        <v>44531</v>
      </c>
    </row>
    <row r="465" spans="1:20" ht="15.75" customHeight="1">
      <c r="A465" s="419" t="s">
        <v>73</v>
      </c>
      <c r="B465" s="419" t="s">
        <v>2660</v>
      </c>
      <c r="C465" s="419" t="s">
        <v>456</v>
      </c>
      <c r="D465" s="419" t="s">
        <v>12167</v>
      </c>
      <c r="E465" s="419" t="s">
        <v>496</v>
      </c>
      <c r="F465" s="442" t="s">
        <v>12339</v>
      </c>
      <c r="G465" s="419" t="s">
        <v>501</v>
      </c>
      <c r="H465" s="464" t="s">
        <v>12364</v>
      </c>
      <c r="I465" s="420" t="s">
        <v>9786</v>
      </c>
      <c r="J465" s="420" t="s">
        <v>12365</v>
      </c>
      <c r="K465" s="421">
        <v>47.3</v>
      </c>
      <c r="L465" s="421">
        <v>115</v>
      </c>
      <c r="M465" s="422">
        <v>3784</v>
      </c>
      <c r="N465" s="419" t="s">
        <v>11597</v>
      </c>
      <c r="O465" s="422">
        <v>2020</v>
      </c>
      <c r="P465" s="423">
        <v>44019</v>
      </c>
      <c r="Q465" s="421" t="s">
        <v>12366</v>
      </c>
      <c r="R465" s="424">
        <v>44197</v>
      </c>
      <c r="S465" s="413"/>
      <c r="T465" s="428">
        <v>44546</v>
      </c>
    </row>
    <row r="466" spans="1:20" ht="15.75" customHeight="1">
      <c r="A466" s="419" t="s">
        <v>73</v>
      </c>
      <c r="B466" s="419" t="s">
        <v>2660</v>
      </c>
      <c r="C466" s="419" t="s">
        <v>456</v>
      </c>
      <c r="D466" s="419" t="s">
        <v>12167</v>
      </c>
      <c r="E466" s="419" t="s">
        <v>496</v>
      </c>
      <c r="F466" s="442" t="s">
        <v>12339</v>
      </c>
      <c r="G466" s="419" t="s">
        <v>503</v>
      </c>
      <c r="H466" s="464" t="s">
        <v>12367</v>
      </c>
      <c r="I466" s="420" t="s">
        <v>9786</v>
      </c>
      <c r="J466" s="420" t="s">
        <v>12368</v>
      </c>
      <c r="K466" s="421">
        <v>74.900000000000006</v>
      </c>
      <c r="L466" s="421">
        <v>221</v>
      </c>
      <c r="M466" s="422">
        <v>5992</v>
      </c>
      <c r="N466" s="419" t="s">
        <v>11597</v>
      </c>
      <c r="O466" s="422">
        <v>2020</v>
      </c>
      <c r="P466" s="423">
        <v>44019</v>
      </c>
      <c r="Q466" s="421" t="s">
        <v>12369</v>
      </c>
      <c r="R466" s="424">
        <v>44197</v>
      </c>
      <c r="S466" s="413"/>
      <c r="T466" s="428">
        <v>44546</v>
      </c>
    </row>
    <row r="467" spans="1:20" ht="15.75" customHeight="1">
      <c r="A467" s="419" t="s">
        <v>73</v>
      </c>
      <c r="B467" s="419" t="s">
        <v>2660</v>
      </c>
      <c r="C467" s="419" t="s">
        <v>456</v>
      </c>
      <c r="D467" s="419" t="s">
        <v>12167</v>
      </c>
      <c r="E467" s="419" t="s">
        <v>496</v>
      </c>
      <c r="F467" s="442" t="s">
        <v>12339</v>
      </c>
      <c r="G467" s="419" t="s">
        <v>507</v>
      </c>
      <c r="H467" s="464" t="s">
        <v>12370</v>
      </c>
      <c r="I467" s="420" t="s">
        <v>9786</v>
      </c>
      <c r="J467" s="420" t="s">
        <v>12371</v>
      </c>
      <c r="K467" s="421">
        <v>132.9</v>
      </c>
      <c r="L467" s="421">
        <v>239</v>
      </c>
      <c r="M467" s="422">
        <v>10632</v>
      </c>
      <c r="N467" s="419" t="s">
        <v>11597</v>
      </c>
      <c r="O467" s="422">
        <v>2020</v>
      </c>
      <c r="P467" s="423">
        <v>44019</v>
      </c>
      <c r="Q467" s="421" t="s">
        <v>12372</v>
      </c>
      <c r="R467" s="424">
        <v>44197</v>
      </c>
      <c r="S467" s="413"/>
      <c r="T467" s="428">
        <v>44867</v>
      </c>
    </row>
    <row r="468" spans="1:20" ht="15.75" customHeight="1">
      <c r="A468" s="419" t="s">
        <v>73</v>
      </c>
      <c r="B468" s="419" t="s">
        <v>2660</v>
      </c>
      <c r="C468" s="419" t="s">
        <v>456</v>
      </c>
      <c r="D468" s="419" t="s">
        <v>12167</v>
      </c>
      <c r="E468" s="419" t="s">
        <v>496</v>
      </c>
      <c r="F468" s="442" t="s">
        <v>12339</v>
      </c>
      <c r="G468" s="419" t="s">
        <v>510</v>
      </c>
      <c r="H468" s="464" t="s">
        <v>12373</v>
      </c>
      <c r="I468" s="420" t="s">
        <v>9786</v>
      </c>
      <c r="J468" s="420" t="s">
        <v>12374</v>
      </c>
      <c r="K468" s="421">
        <v>118.1</v>
      </c>
      <c r="L468" s="421">
        <v>221</v>
      </c>
      <c r="M468" s="422">
        <v>9448</v>
      </c>
      <c r="N468" s="419" t="s">
        <v>11597</v>
      </c>
      <c r="O468" s="422">
        <v>2020</v>
      </c>
      <c r="P468" s="423">
        <v>44019</v>
      </c>
      <c r="Q468" s="421" t="s">
        <v>12375</v>
      </c>
      <c r="R468" s="424">
        <v>44197</v>
      </c>
      <c r="S468" s="413"/>
      <c r="T468" s="428">
        <v>44391</v>
      </c>
    </row>
    <row r="469" spans="1:20" ht="15.75" customHeight="1">
      <c r="A469" s="419" t="s">
        <v>73</v>
      </c>
      <c r="B469" s="419" t="s">
        <v>2660</v>
      </c>
      <c r="C469" s="419" t="s">
        <v>456</v>
      </c>
      <c r="D469" s="419" t="s">
        <v>12167</v>
      </c>
      <c r="E469" s="419" t="s">
        <v>496</v>
      </c>
      <c r="F469" s="442" t="s">
        <v>12376</v>
      </c>
      <c r="G469" s="419" t="s">
        <v>517</v>
      </c>
      <c r="H469" s="464" t="s">
        <v>12377</v>
      </c>
      <c r="I469" s="420" t="s">
        <v>9786</v>
      </c>
      <c r="J469" s="420" t="s">
        <v>12378</v>
      </c>
      <c r="K469" s="421">
        <v>249.9</v>
      </c>
      <c r="L469" s="421">
        <v>473</v>
      </c>
      <c r="M469" s="422">
        <v>20792</v>
      </c>
      <c r="N469" s="419" t="s">
        <v>11597</v>
      </c>
      <c r="O469" s="422">
        <v>2020</v>
      </c>
      <c r="P469" s="423">
        <v>44019</v>
      </c>
      <c r="Q469" s="421" t="s">
        <v>12379</v>
      </c>
      <c r="R469" s="424">
        <v>44197</v>
      </c>
      <c r="S469" s="413"/>
      <c r="T469" s="428">
        <v>44474</v>
      </c>
    </row>
    <row r="470" spans="1:20" ht="15.75" customHeight="1">
      <c r="A470" s="419" t="s">
        <v>73</v>
      </c>
      <c r="B470" s="419" t="s">
        <v>2660</v>
      </c>
      <c r="C470" s="419" t="s">
        <v>456</v>
      </c>
      <c r="D470" s="419" t="s">
        <v>12167</v>
      </c>
      <c r="E470" s="419" t="s">
        <v>496</v>
      </c>
      <c r="F470" s="442" t="s">
        <v>12376</v>
      </c>
      <c r="G470" s="419" t="s">
        <v>498</v>
      </c>
      <c r="H470" s="464" t="s">
        <v>12380</v>
      </c>
      <c r="I470" s="420" t="s">
        <v>9786</v>
      </c>
      <c r="J470" s="420" t="s">
        <v>12381</v>
      </c>
      <c r="K470" s="421">
        <v>173.7</v>
      </c>
      <c r="L470" s="421">
        <v>246</v>
      </c>
      <c r="M470" s="422">
        <v>15096</v>
      </c>
      <c r="N470" s="419" t="s">
        <v>11597</v>
      </c>
      <c r="O470" s="422">
        <v>2020</v>
      </c>
      <c r="P470" s="423">
        <v>44019</v>
      </c>
      <c r="Q470" s="421" t="s">
        <v>12382</v>
      </c>
      <c r="R470" s="424">
        <v>44197</v>
      </c>
      <c r="S470" s="413"/>
      <c r="T470" s="428">
        <v>44391</v>
      </c>
    </row>
    <row r="471" spans="1:20" ht="15.75" customHeight="1">
      <c r="A471" s="419" t="s">
        <v>73</v>
      </c>
      <c r="B471" s="419" t="s">
        <v>2660</v>
      </c>
      <c r="C471" s="419" t="s">
        <v>456</v>
      </c>
      <c r="D471" s="419" t="s">
        <v>12167</v>
      </c>
      <c r="E471" s="419" t="s">
        <v>496</v>
      </c>
      <c r="F471" s="442" t="s">
        <v>12376</v>
      </c>
      <c r="G471" s="419" t="s">
        <v>499</v>
      </c>
      <c r="H471" s="464" t="s">
        <v>12383</v>
      </c>
      <c r="I471" s="420" t="s">
        <v>9786</v>
      </c>
      <c r="J471" s="420" t="s">
        <v>12384</v>
      </c>
      <c r="K471" s="421">
        <v>111.6</v>
      </c>
      <c r="L471" s="421">
        <v>259</v>
      </c>
      <c r="M471" s="422">
        <v>9728</v>
      </c>
      <c r="N471" s="419" t="s">
        <v>11597</v>
      </c>
      <c r="O471" s="422">
        <v>2020</v>
      </c>
      <c r="P471" s="423">
        <v>44019</v>
      </c>
      <c r="Q471" s="421" t="s">
        <v>12385</v>
      </c>
      <c r="R471" s="424">
        <v>44197</v>
      </c>
      <c r="S471" s="413"/>
      <c r="T471" s="428">
        <v>44551</v>
      </c>
    </row>
    <row r="472" spans="1:20" ht="15.75" customHeight="1">
      <c r="A472" s="419" t="s">
        <v>73</v>
      </c>
      <c r="B472" s="419" t="s">
        <v>2660</v>
      </c>
      <c r="C472" s="419" t="s">
        <v>456</v>
      </c>
      <c r="D472" s="419" t="s">
        <v>12167</v>
      </c>
      <c r="E472" s="419" t="s">
        <v>496</v>
      </c>
      <c r="F472" s="442" t="s">
        <v>12376</v>
      </c>
      <c r="G472" s="419" t="s">
        <v>511</v>
      </c>
      <c r="H472" s="464" t="s">
        <v>12386</v>
      </c>
      <c r="I472" s="420" t="s">
        <v>9786</v>
      </c>
      <c r="J472" s="420" t="s">
        <v>11404</v>
      </c>
      <c r="K472" s="421">
        <v>61.5</v>
      </c>
      <c r="L472" s="421">
        <v>44</v>
      </c>
      <c r="M472" s="422">
        <v>6336</v>
      </c>
      <c r="N472" s="419" t="s">
        <v>11597</v>
      </c>
      <c r="O472" s="422">
        <v>2020</v>
      </c>
      <c r="P472" s="423">
        <v>44019</v>
      </c>
      <c r="Q472" s="421" t="s">
        <v>12387</v>
      </c>
      <c r="R472" s="424">
        <v>44197</v>
      </c>
      <c r="S472" s="413"/>
      <c r="T472" s="428">
        <v>44474</v>
      </c>
    </row>
    <row r="473" spans="1:20" ht="15.75" customHeight="1">
      <c r="A473" s="419" t="s">
        <v>73</v>
      </c>
      <c r="B473" s="419" t="s">
        <v>2660</v>
      </c>
      <c r="C473" s="419" t="s">
        <v>456</v>
      </c>
      <c r="D473" s="419" t="s">
        <v>12167</v>
      </c>
      <c r="E473" s="419" t="s">
        <v>462</v>
      </c>
      <c r="F473" s="442" t="s">
        <v>12388</v>
      </c>
      <c r="G473" s="419" t="s">
        <v>473</v>
      </c>
      <c r="H473" s="464" t="s">
        <v>12389</v>
      </c>
      <c r="I473" s="420" t="s">
        <v>9786</v>
      </c>
      <c r="J473" s="420" t="s">
        <v>11548</v>
      </c>
      <c r="K473" s="421">
        <v>175.2</v>
      </c>
      <c r="L473" s="421">
        <v>401</v>
      </c>
      <c r="M473" s="422">
        <v>11000</v>
      </c>
      <c r="N473" s="419" t="s">
        <v>11597</v>
      </c>
      <c r="O473" s="422">
        <v>2020</v>
      </c>
      <c r="P473" s="423">
        <v>44020</v>
      </c>
      <c r="Q473" s="421" t="s">
        <v>12390</v>
      </c>
      <c r="R473" s="424">
        <v>44197</v>
      </c>
      <c r="S473" s="413"/>
      <c r="T473" s="428">
        <v>44526</v>
      </c>
    </row>
    <row r="474" spans="1:20" ht="15.75" customHeight="1">
      <c r="A474" s="419" t="s">
        <v>73</v>
      </c>
      <c r="B474" s="419" t="s">
        <v>2660</v>
      </c>
      <c r="C474" s="419" t="s">
        <v>456</v>
      </c>
      <c r="D474" s="419" t="s">
        <v>12167</v>
      </c>
      <c r="E474" s="419" t="s">
        <v>462</v>
      </c>
      <c r="F474" s="442" t="s">
        <v>12388</v>
      </c>
      <c r="G474" s="419" t="s">
        <v>464</v>
      </c>
      <c r="H474" s="464" t="s">
        <v>12391</v>
      </c>
      <c r="I474" s="420" t="s">
        <v>9786</v>
      </c>
      <c r="J474" s="420" t="s">
        <v>12392</v>
      </c>
      <c r="K474" s="421">
        <v>100.6</v>
      </c>
      <c r="L474" s="421">
        <v>273</v>
      </c>
      <c r="M474" s="422">
        <v>11000</v>
      </c>
      <c r="N474" s="419" t="s">
        <v>11597</v>
      </c>
      <c r="O474" s="422">
        <v>2020</v>
      </c>
      <c r="P474" s="423">
        <v>44020</v>
      </c>
      <c r="Q474" s="421" t="s">
        <v>12393</v>
      </c>
      <c r="R474" s="424">
        <v>44197</v>
      </c>
      <c r="S474" s="413"/>
      <c r="T474" s="428">
        <v>44530</v>
      </c>
    </row>
    <row r="475" spans="1:20" ht="15.75" customHeight="1">
      <c r="A475" s="419" t="s">
        <v>73</v>
      </c>
      <c r="B475" s="419" t="s">
        <v>2660</v>
      </c>
      <c r="C475" s="419" t="s">
        <v>456</v>
      </c>
      <c r="D475" s="419" t="s">
        <v>12167</v>
      </c>
      <c r="E475" s="419" t="s">
        <v>462</v>
      </c>
      <c r="F475" s="442" t="s">
        <v>12388</v>
      </c>
      <c r="G475" s="419" t="s">
        <v>470</v>
      </c>
      <c r="H475" s="464" t="s">
        <v>12394</v>
      </c>
      <c r="I475" s="420" t="s">
        <v>9786</v>
      </c>
      <c r="J475" s="420" t="s">
        <v>12395</v>
      </c>
      <c r="K475" s="421">
        <v>65.099999999999994</v>
      </c>
      <c r="L475" s="421">
        <v>246</v>
      </c>
      <c r="M475" s="422">
        <v>11000</v>
      </c>
      <c r="N475" s="419" t="s">
        <v>11597</v>
      </c>
      <c r="O475" s="422">
        <v>2020</v>
      </c>
      <c r="P475" s="423">
        <v>44020</v>
      </c>
      <c r="Q475" s="421" t="s">
        <v>12396</v>
      </c>
      <c r="R475" s="424">
        <v>44197</v>
      </c>
      <c r="S475" s="413"/>
      <c r="T475" s="428">
        <v>44529</v>
      </c>
    </row>
    <row r="476" spans="1:20" ht="15.75" customHeight="1">
      <c r="A476" s="419" t="s">
        <v>73</v>
      </c>
      <c r="B476" s="419" t="s">
        <v>2660</v>
      </c>
      <c r="C476" s="419" t="s">
        <v>456</v>
      </c>
      <c r="D476" s="419" t="s">
        <v>12167</v>
      </c>
      <c r="E476" s="419" t="s">
        <v>462</v>
      </c>
      <c r="F476" s="442" t="s">
        <v>12388</v>
      </c>
      <c r="G476" s="419" t="s">
        <v>474</v>
      </c>
      <c r="H476" s="464" t="s">
        <v>12397</v>
      </c>
      <c r="I476" s="420" t="s">
        <v>9786</v>
      </c>
      <c r="J476" s="420" t="s">
        <v>12398</v>
      </c>
      <c r="K476" s="421">
        <v>82.8</v>
      </c>
      <c r="L476" s="421">
        <v>249</v>
      </c>
      <c r="M476" s="422">
        <v>11000</v>
      </c>
      <c r="N476" s="419" t="s">
        <v>11597</v>
      </c>
      <c r="O476" s="422">
        <v>2020</v>
      </c>
      <c r="P476" s="423">
        <v>44020</v>
      </c>
      <c r="Q476" s="421" t="s">
        <v>12399</v>
      </c>
      <c r="R476" s="424">
        <v>44197</v>
      </c>
      <c r="S476" s="413"/>
      <c r="T476" s="428">
        <v>44868</v>
      </c>
    </row>
    <row r="477" spans="1:20" ht="15.75" customHeight="1">
      <c r="A477" s="419" t="s">
        <v>73</v>
      </c>
      <c r="B477" s="419" t="s">
        <v>2660</v>
      </c>
      <c r="C477" s="419" t="s">
        <v>456</v>
      </c>
      <c r="D477" s="419" t="s">
        <v>12167</v>
      </c>
      <c r="E477" s="419" t="s">
        <v>661</v>
      </c>
      <c r="F477" s="442" t="s">
        <v>12400</v>
      </c>
      <c r="G477" s="419" t="s">
        <v>672</v>
      </c>
      <c r="H477" s="464" t="s">
        <v>12401</v>
      </c>
      <c r="I477" s="420" t="s">
        <v>9786</v>
      </c>
      <c r="J477" s="420" t="s">
        <v>12402</v>
      </c>
      <c r="K477" s="421">
        <v>205</v>
      </c>
      <c r="L477" s="421">
        <v>332</v>
      </c>
      <c r="M477" s="422">
        <v>31658</v>
      </c>
      <c r="N477" s="419" t="s">
        <v>11139</v>
      </c>
      <c r="O477" s="422">
        <v>2019</v>
      </c>
      <c r="P477" s="423">
        <v>43658</v>
      </c>
      <c r="Q477" s="421" t="s">
        <v>12275</v>
      </c>
      <c r="R477" s="424">
        <v>43831</v>
      </c>
      <c r="S477" s="413"/>
      <c r="T477" s="428">
        <v>43892</v>
      </c>
    </row>
    <row r="478" spans="1:20" ht="15.75" customHeight="1">
      <c r="A478" s="419" t="s">
        <v>73</v>
      </c>
      <c r="B478" s="419" t="s">
        <v>2660</v>
      </c>
      <c r="C478" s="419" t="s">
        <v>456</v>
      </c>
      <c r="D478" s="419" t="s">
        <v>12167</v>
      </c>
      <c r="E478" s="419" t="s">
        <v>661</v>
      </c>
      <c r="F478" s="442" t="s">
        <v>12400</v>
      </c>
      <c r="G478" s="419" t="s">
        <v>671</v>
      </c>
      <c r="H478" s="464" t="s">
        <v>12403</v>
      </c>
      <c r="I478" s="420" t="s">
        <v>9786</v>
      </c>
      <c r="J478" s="420" t="s">
        <v>12404</v>
      </c>
      <c r="K478" s="421">
        <v>111</v>
      </c>
      <c r="L478" s="421">
        <v>105</v>
      </c>
      <c r="M478" s="422">
        <v>20237</v>
      </c>
      <c r="N478" s="419" t="s">
        <v>11139</v>
      </c>
      <c r="O478" s="422">
        <v>2019</v>
      </c>
      <c r="P478" s="423">
        <v>43658</v>
      </c>
      <c r="Q478" s="421" t="s">
        <v>12275</v>
      </c>
      <c r="R478" s="424">
        <v>43831</v>
      </c>
      <c r="S478" s="413"/>
      <c r="T478" s="428">
        <v>43889</v>
      </c>
    </row>
    <row r="479" spans="1:20" ht="15.75" customHeight="1">
      <c r="A479" s="419" t="s">
        <v>73</v>
      </c>
      <c r="B479" s="419" t="s">
        <v>2660</v>
      </c>
      <c r="C479" s="419" t="s">
        <v>456</v>
      </c>
      <c r="D479" s="419" t="s">
        <v>12167</v>
      </c>
      <c r="E479" s="419" t="s">
        <v>598</v>
      </c>
      <c r="F479" s="442" t="s">
        <v>12405</v>
      </c>
      <c r="G479" s="419" t="s">
        <v>614</v>
      </c>
      <c r="H479" s="464" t="s">
        <v>12406</v>
      </c>
      <c r="I479" s="420" t="s">
        <v>9786</v>
      </c>
      <c r="J479" s="420" t="s">
        <v>12407</v>
      </c>
      <c r="K479" s="421">
        <v>488.19</v>
      </c>
      <c r="L479" s="421">
        <v>943</v>
      </c>
      <c r="M479" s="422">
        <v>49089</v>
      </c>
      <c r="N479" s="419" t="s">
        <v>11099</v>
      </c>
      <c r="O479" s="422">
        <v>2020</v>
      </c>
      <c r="P479" s="426">
        <v>44188</v>
      </c>
      <c r="Q479" s="421" t="s">
        <v>12284</v>
      </c>
      <c r="R479" s="424">
        <v>44562</v>
      </c>
      <c r="S479" s="413"/>
      <c r="T479" s="428">
        <v>44468</v>
      </c>
    </row>
    <row r="480" spans="1:20" ht="15.75" customHeight="1">
      <c r="A480" s="419" t="s">
        <v>73</v>
      </c>
      <c r="B480" s="419" t="s">
        <v>2660</v>
      </c>
      <c r="C480" s="419" t="s">
        <v>456</v>
      </c>
      <c r="D480" s="419" t="s">
        <v>12167</v>
      </c>
      <c r="E480" s="419" t="s">
        <v>598</v>
      </c>
      <c r="F480" s="442" t="s">
        <v>12405</v>
      </c>
      <c r="G480" s="419" t="s">
        <v>615</v>
      </c>
      <c r="H480" s="464" t="s">
        <v>12408</v>
      </c>
      <c r="I480" s="420" t="s">
        <v>9786</v>
      </c>
      <c r="J480" s="420" t="s">
        <v>12409</v>
      </c>
      <c r="K480" s="421">
        <v>224.6</v>
      </c>
      <c r="L480" s="421">
        <v>295</v>
      </c>
      <c r="M480" s="422">
        <v>40789</v>
      </c>
      <c r="N480" s="419" t="s">
        <v>11099</v>
      </c>
      <c r="O480" s="422">
        <v>2020</v>
      </c>
      <c r="P480" s="426">
        <v>44188</v>
      </c>
      <c r="Q480" s="421" t="s">
        <v>12284</v>
      </c>
      <c r="R480" s="424">
        <v>44562</v>
      </c>
      <c r="S480" s="413"/>
      <c r="T480" s="428">
        <v>44461</v>
      </c>
    </row>
    <row r="481" spans="1:20" ht="15.75" customHeight="1">
      <c r="A481" s="419" t="s">
        <v>73</v>
      </c>
      <c r="B481" s="419" t="s">
        <v>2660</v>
      </c>
      <c r="C481" s="419" t="s">
        <v>456</v>
      </c>
      <c r="D481" s="419" t="s">
        <v>12167</v>
      </c>
      <c r="E481" s="419" t="s">
        <v>633</v>
      </c>
      <c r="F481" s="442" t="s">
        <v>12410</v>
      </c>
      <c r="G481" s="419" t="s">
        <v>641</v>
      </c>
      <c r="H481" s="464" t="s">
        <v>12411</v>
      </c>
      <c r="I481" s="420" t="s">
        <v>9786</v>
      </c>
      <c r="J481" s="420" t="s">
        <v>12412</v>
      </c>
      <c r="K481" s="421">
        <v>446.8</v>
      </c>
      <c r="L481" s="421">
        <v>476</v>
      </c>
      <c r="M481" s="422">
        <v>44779</v>
      </c>
      <c r="N481" s="419" t="s">
        <v>11139</v>
      </c>
      <c r="O481" s="422">
        <v>2019</v>
      </c>
      <c r="P481" s="423">
        <v>43658</v>
      </c>
      <c r="Q481" s="421" t="s">
        <v>12413</v>
      </c>
      <c r="R481" s="424">
        <v>43831</v>
      </c>
      <c r="S481" s="413"/>
      <c r="T481" s="428">
        <v>43889</v>
      </c>
    </row>
    <row r="482" spans="1:20" ht="15.75" customHeight="1">
      <c r="A482" s="419" t="s">
        <v>73</v>
      </c>
      <c r="B482" s="419" t="s">
        <v>2660</v>
      </c>
      <c r="C482" s="419" t="s">
        <v>456</v>
      </c>
      <c r="D482" s="419" t="s">
        <v>12167</v>
      </c>
      <c r="E482" s="419" t="s">
        <v>582</v>
      </c>
      <c r="F482" s="442" t="s">
        <v>12258</v>
      </c>
      <c r="G482" s="419" t="s">
        <v>595</v>
      </c>
      <c r="H482" s="464" t="s">
        <v>12414</v>
      </c>
      <c r="I482" s="420" t="s">
        <v>9786</v>
      </c>
      <c r="J482" s="420" t="s">
        <v>12415</v>
      </c>
      <c r="K482" s="421">
        <v>28.6</v>
      </c>
      <c r="L482" s="421">
        <v>58</v>
      </c>
      <c r="M482" s="422">
        <v>16975</v>
      </c>
      <c r="N482" s="419" t="s">
        <v>11099</v>
      </c>
      <c r="O482" s="422">
        <v>2020</v>
      </c>
      <c r="P482" s="423">
        <v>44740</v>
      </c>
      <c r="Q482" s="421" t="s">
        <v>12262</v>
      </c>
      <c r="R482" s="424">
        <v>44927</v>
      </c>
      <c r="S482" s="413"/>
      <c r="T482" s="425">
        <v>44865</v>
      </c>
    </row>
    <row r="483" spans="1:20" ht="15.75" customHeight="1">
      <c r="A483" s="419" t="s">
        <v>73</v>
      </c>
      <c r="B483" s="419" t="s">
        <v>2660</v>
      </c>
      <c r="C483" s="419" t="s">
        <v>456</v>
      </c>
      <c r="D483" s="419" t="s">
        <v>12167</v>
      </c>
      <c r="E483" s="419" t="s">
        <v>633</v>
      </c>
      <c r="F483" s="442" t="s">
        <v>12410</v>
      </c>
      <c r="G483" s="419" t="s">
        <v>637</v>
      </c>
      <c r="H483" s="464" t="s">
        <v>12416</v>
      </c>
      <c r="I483" s="420" t="s">
        <v>9786</v>
      </c>
      <c r="J483" s="420" t="s">
        <v>12417</v>
      </c>
      <c r="K483" s="421">
        <v>57.4</v>
      </c>
      <c r="L483" s="421">
        <v>17</v>
      </c>
      <c r="M483" s="422">
        <v>15135</v>
      </c>
      <c r="N483" s="419" t="s">
        <v>11139</v>
      </c>
      <c r="O483" s="422">
        <v>2019</v>
      </c>
      <c r="P483" s="423">
        <v>43658</v>
      </c>
      <c r="Q483" s="421" t="s">
        <v>12413</v>
      </c>
      <c r="R483" s="424">
        <v>43831</v>
      </c>
      <c r="S483" s="413"/>
      <c r="T483" s="428">
        <v>44029</v>
      </c>
    </row>
    <row r="484" spans="1:20" ht="15.75" customHeight="1">
      <c r="A484" s="419" t="s">
        <v>73</v>
      </c>
      <c r="B484" s="419" t="s">
        <v>2660</v>
      </c>
      <c r="C484" s="419" t="s">
        <v>74</v>
      </c>
      <c r="D484" s="419" t="s">
        <v>12418</v>
      </c>
      <c r="E484" s="419" t="s">
        <v>161</v>
      </c>
      <c r="F484" s="442" t="s">
        <v>12419</v>
      </c>
      <c r="G484" s="419" t="s">
        <v>165</v>
      </c>
      <c r="H484" s="464" t="s">
        <v>12420</v>
      </c>
      <c r="I484" s="420" t="s">
        <v>9786</v>
      </c>
      <c r="J484" s="420" t="s">
        <v>12421</v>
      </c>
      <c r="K484" s="421">
        <v>237.6</v>
      </c>
      <c r="L484" s="421">
        <v>387</v>
      </c>
      <c r="M484" s="422">
        <v>1880</v>
      </c>
      <c r="N484" s="419" t="s">
        <v>11564</v>
      </c>
      <c r="O484" s="422">
        <v>2011</v>
      </c>
      <c r="P484" s="423">
        <v>40751</v>
      </c>
      <c r="Q484" s="421" t="s">
        <v>12422</v>
      </c>
      <c r="R484" s="424">
        <v>40909</v>
      </c>
      <c r="S484" s="413"/>
      <c r="T484" s="425"/>
    </row>
    <row r="485" spans="1:20" ht="15.75" customHeight="1">
      <c r="A485" s="419" t="s">
        <v>73</v>
      </c>
      <c r="B485" s="419" t="s">
        <v>2660</v>
      </c>
      <c r="C485" s="419" t="s">
        <v>74</v>
      </c>
      <c r="D485" s="419" t="s">
        <v>12418</v>
      </c>
      <c r="E485" s="419" t="s">
        <v>161</v>
      </c>
      <c r="F485" s="442" t="s">
        <v>12419</v>
      </c>
      <c r="G485" s="419" t="s">
        <v>178</v>
      </c>
      <c r="H485" s="464" t="s">
        <v>12423</v>
      </c>
      <c r="I485" s="420" t="s">
        <v>9786</v>
      </c>
      <c r="J485" s="420" t="s">
        <v>10847</v>
      </c>
      <c r="K485" s="421">
        <v>117.9</v>
      </c>
      <c r="L485" s="421">
        <v>107</v>
      </c>
      <c r="M485" s="422">
        <v>520</v>
      </c>
      <c r="N485" s="419" t="s">
        <v>11564</v>
      </c>
      <c r="O485" s="422">
        <v>2011</v>
      </c>
      <c r="P485" s="423">
        <v>40751</v>
      </c>
      <c r="Q485" s="421" t="s">
        <v>12422</v>
      </c>
      <c r="R485" s="424">
        <v>40909</v>
      </c>
      <c r="S485" s="413"/>
      <c r="T485" s="425"/>
    </row>
    <row r="486" spans="1:20" ht="15.75" customHeight="1">
      <c r="A486" s="419" t="s">
        <v>73</v>
      </c>
      <c r="B486" s="419" t="s">
        <v>2660</v>
      </c>
      <c r="C486" s="419" t="s">
        <v>74</v>
      </c>
      <c r="D486" s="419" t="s">
        <v>12418</v>
      </c>
      <c r="E486" s="419" t="s">
        <v>161</v>
      </c>
      <c r="F486" s="442" t="s">
        <v>11070</v>
      </c>
      <c r="G486" s="419" t="s">
        <v>166</v>
      </c>
      <c r="H486" s="464" t="s">
        <v>12424</v>
      </c>
      <c r="I486" s="420" t="s">
        <v>9786</v>
      </c>
      <c r="J486" s="420" t="s">
        <v>11072</v>
      </c>
      <c r="K486" s="421">
        <v>197.2</v>
      </c>
      <c r="L486" s="421">
        <v>451</v>
      </c>
      <c r="M486" s="422">
        <v>4210</v>
      </c>
      <c r="N486" s="419" t="s">
        <v>11082</v>
      </c>
      <c r="O486" s="422">
        <v>2012</v>
      </c>
      <c r="P486" s="423">
        <v>41074</v>
      </c>
      <c r="Q486" s="421" t="s">
        <v>11202</v>
      </c>
      <c r="R486" s="424">
        <v>41275</v>
      </c>
      <c r="S486" s="413"/>
      <c r="T486" s="425"/>
    </row>
    <row r="487" spans="1:20" ht="15.75" customHeight="1">
      <c r="A487" s="419" t="s">
        <v>73</v>
      </c>
      <c r="B487" s="419" t="s">
        <v>2660</v>
      </c>
      <c r="C487" s="419" t="s">
        <v>74</v>
      </c>
      <c r="D487" s="419" t="s">
        <v>12418</v>
      </c>
      <c r="E487" s="419" t="s">
        <v>161</v>
      </c>
      <c r="F487" s="442" t="s">
        <v>11070</v>
      </c>
      <c r="G487" s="419" t="s">
        <v>179</v>
      </c>
      <c r="H487" s="464" t="s">
        <v>12425</v>
      </c>
      <c r="I487" s="420" t="s">
        <v>9786</v>
      </c>
      <c r="J487" s="420" t="s">
        <v>12426</v>
      </c>
      <c r="K487" s="421">
        <v>190.1</v>
      </c>
      <c r="L487" s="421">
        <v>341</v>
      </c>
      <c r="M487" s="422">
        <v>3430</v>
      </c>
      <c r="N487" s="419" t="s">
        <v>11082</v>
      </c>
      <c r="O487" s="422">
        <v>2012</v>
      </c>
      <c r="P487" s="423">
        <v>41074</v>
      </c>
      <c r="Q487" s="421" t="s">
        <v>12427</v>
      </c>
      <c r="R487" s="424">
        <v>41275</v>
      </c>
      <c r="S487" s="413"/>
      <c r="T487" s="425"/>
    </row>
    <row r="488" spans="1:20" ht="15.75" customHeight="1">
      <c r="A488" s="419" t="s">
        <v>73</v>
      </c>
      <c r="B488" s="419" t="s">
        <v>2660</v>
      </c>
      <c r="C488" s="419" t="s">
        <v>74</v>
      </c>
      <c r="D488" s="419" t="s">
        <v>12418</v>
      </c>
      <c r="E488" s="419" t="s">
        <v>85</v>
      </c>
      <c r="F488" s="442" t="s">
        <v>12428</v>
      </c>
      <c r="G488" s="419" t="s">
        <v>87</v>
      </c>
      <c r="H488" s="464" t="s">
        <v>12429</v>
      </c>
      <c r="I488" s="420" t="s">
        <v>9786</v>
      </c>
      <c r="J488" s="420" t="s">
        <v>12430</v>
      </c>
      <c r="K488" s="421">
        <v>168.3</v>
      </c>
      <c r="L488" s="421">
        <v>289</v>
      </c>
      <c r="M488" s="422">
        <v>2380</v>
      </c>
      <c r="N488" s="419" t="s">
        <v>11082</v>
      </c>
      <c r="O488" s="422">
        <v>2010</v>
      </c>
      <c r="P488" s="426">
        <v>40532</v>
      </c>
      <c r="Q488" s="421" t="s">
        <v>12052</v>
      </c>
      <c r="R488" s="424">
        <v>40909</v>
      </c>
      <c r="S488" s="413"/>
      <c r="T488" s="425"/>
    </row>
    <row r="489" spans="1:20" ht="15.75" customHeight="1">
      <c r="A489" s="419" t="s">
        <v>73</v>
      </c>
      <c r="B489" s="419" t="s">
        <v>2660</v>
      </c>
      <c r="C489" s="419" t="s">
        <v>74</v>
      </c>
      <c r="D489" s="419" t="s">
        <v>12418</v>
      </c>
      <c r="E489" s="419" t="s">
        <v>85</v>
      </c>
      <c r="F489" s="442" t="s">
        <v>12428</v>
      </c>
      <c r="G489" s="419" t="s">
        <v>91</v>
      </c>
      <c r="H489" s="464" t="s">
        <v>12431</v>
      </c>
      <c r="I489" s="420" t="s">
        <v>9786</v>
      </c>
      <c r="J489" s="420" t="s">
        <v>12432</v>
      </c>
      <c r="K489" s="421">
        <v>316.89999999999998</v>
      </c>
      <c r="L489" s="421">
        <v>662</v>
      </c>
      <c r="M489" s="422">
        <v>5330</v>
      </c>
      <c r="N489" s="419" t="s">
        <v>11082</v>
      </c>
      <c r="O489" s="422">
        <v>2010</v>
      </c>
      <c r="P489" s="426">
        <v>40532</v>
      </c>
      <c r="Q489" s="421" t="s">
        <v>12052</v>
      </c>
      <c r="R489" s="424">
        <v>40909</v>
      </c>
      <c r="S489" s="413"/>
      <c r="T489" s="425"/>
    </row>
    <row r="490" spans="1:20" ht="15.75" customHeight="1">
      <c r="A490" s="419" t="s">
        <v>73</v>
      </c>
      <c r="B490" s="419" t="s">
        <v>2660</v>
      </c>
      <c r="C490" s="419" t="s">
        <v>74</v>
      </c>
      <c r="D490" s="419" t="s">
        <v>12418</v>
      </c>
      <c r="E490" s="419" t="s">
        <v>85</v>
      </c>
      <c r="F490" s="442" t="s">
        <v>12428</v>
      </c>
      <c r="G490" s="419" t="s">
        <v>99</v>
      </c>
      <c r="H490" s="464" t="s">
        <v>12433</v>
      </c>
      <c r="I490" s="420" t="s">
        <v>9786</v>
      </c>
      <c r="J490" s="420" t="s">
        <v>10659</v>
      </c>
      <c r="K490" s="421">
        <v>108</v>
      </c>
      <c r="L490" s="421">
        <v>207</v>
      </c>
      <c r="M490" s="422">
        <v>2190</v>
      </c>
      <c r="N490" s="419" t="s">
        <v>11082</v>
      </c>
      <c r="O490" s="422">
        <v>2010</v>
      </c>
      <c r="P490" s="426">
        <v>40532</v>
      </c>
      <c r="Q490" s="421" t="s">
        <v>12052</v>
      </c>
      <c r="R490" s="424">
        <v>40909</v>
      </c>
      <c r="S490" s="413"/>
      <c r="T490" s="425"/>
    </row>
    <row r="491" spans="1:20" ht="15.75" customHeight="1">
      <c r="A491" s="419" t="s">
        <v>73</v>
      </c>
      <c r="B491" s="419" t="s">
        <v>2660</v>
      </c>
      <c r="C491" s="419" t="s">
        <v>74</v>
      </c>
      <c r="D491" s="419" t="s">
        <v>12418</v>
      </c>
      <c r="E491" s="419" t="s">
        <v>85</v>
      </c>
      <c r="F491" s="442" t="s">
        <v>12428</v>
      </c>
      <c r="G491" s="419" t="s">
        <v>102</v>
      </c>
      <c r="H491" s="464" t="s">
        <v>12434</v>
      </c>
      <c r="I491" s="420" t="s">
        <v>9786</v>
      </c>
      <c r="J491" s="420" t="s">
        <v>12435</v>
      </c>
      <c r="K491" s="421">
        <v>330.7</v>
      </c>
      <c r="L491" s="421">
        <v>578</v>
      </c>
      <c r="M491" s="422">
        <v>4750</v>
      </c>
      <c r="N491" s="419" t="s">
        <v>11082</v>
      </c>
      <c r="O491" s="422">
        <v>2010</v>
      </c>
      <c r="P491" s="426">
        <v>40532</v>
      </c>
      <c r="Q491" s="421" t="s">
        <v>12052</v>
      </c>
      <c r="R491" s="424">
        <v>40909</v>
      </c>
      <c r="S491" s="413"/>
      <c r="T491" s="425"/>
    </row>
    <row r="492" spans="1:20" ht="15.75" customHeight="1">
      <c r="A492" s="419" t="s">
        <v>73</v>
      </c>
      <c r="B492" s="419" t="s">
        <v>2660</v>
      </c>
      <c r="C492" s="419" t="s">
        <v>74</v>
      </c>
      <c r="D492" s="419" t="s">
        <v>12418</v>
      </c>
      <c r="E492" s="419" t="s">
        <v>85</v>
      </c>
      <c r="F492" s="442" t="s">
        <v>12428</v>
      </c>
      <c r="G492" s="419" t="s">
        <v>107</v>
      </c>
      <c r="H492" s="464" t="s">
        <v>12436</v>
      </c>
      <c r="I492" s="420" t="s">
        <v>9786</v>
      </c>
      <c r="J492" s="420" t="s">
        <v>12437</v>
      </c>
      <c r="K492" s="421">
        <v>201.8</v>
      </c>
      <c r="L492" s="421">
        <v>341</v>
      </c>
      <c r="M492" s="422">
        <v>4750</v>
      </c>
      <c r="N492" s="419" t="s">
        <v>11082</v>
      </c>
      <c r="O492" s="422">
        <v>2010</v>
      </c>
      <c r="P492" s="426">
        <v>40532</v>
      </c>
      <c r="Q492" s="421" t="s">
        <v>12052</v>
      </c>
      <c r="R492" s="424">
        <v>40909</v>
      </c>
      <c r="S492" s="413"/>
      <c r="T492" s="425"/>
    </row>
    <row r="493" spans="1:20" ht="15.75" customHeight="1">
      <c r="A493" s="419" t="s">
        <v>73</v>
      </c>
      <c r="B493" s="419" t="s">
        <v>2660</v>
      </c>
      <c r="C493" s="419" t="s">
        <v>74</v>
      </c>
      <c r="D493" s="419" t="s">
        <v>12418</v>
      </c>
      <c r="E493" s="419" t="s">
        <v>161</v>
      </c>
      <c r="F493" s="442" t="s">
        <v>12438</v>
      </c>
      <c r="G493" s="419" t="s">
        <v>167</v>
      </c>
      <c r="H493" s="464" t="s">
        <v>12439</v>
      </c>
      <c r="I493" s="420" t="s">
        <v>9786</v>
      </c>
      <c r="J493" s="420" t="s">
        <v>12440</v>
      </c>
      <c r="K493" s="421">
        <v>274.8</v>
      </c>
      <c r="L493" s="421">
        <v>615</v>
      </c>
      <c r="M493" s="422">
        <v>5000</v>
      </c>
      <c r="N493" s="419" t="s">
        <v>11082</v>
      </c>
      <c r="O493" s="422">
        <v>2012</v>
      </c>
      <c r="P493" s="423">
        <v>41080</v>
      </c>
      <c r="Q493" s="421" t="s">
        <v>11202</v>
      </c>
      <c r="R493" s="424">
        <v>41275</v>
      </c>
      <c r="S493" s="413"/>
      <c r="T493" s="425"/>
    </row>
    <row r="494" spans="1:20" ht="15.75" customHeight="1">
      <c r="A494" s="419" t="s">
        <v>73</v>
      </c>
      <c r="B494" s="419" t="s">
        <v>2660</v>
      </c>
      <c r="C494" s="419" t="s">
        <v>74</v>
      </c>
      <c r="D494" s="419" t="s">
        <v>12418</v>
      </c>
      <c r="E494" s="419" t="s">
        <v>161</v>
      </c>
      <c r="F494" s="442" t="s">
        <v>12438</v>
      </c>
      <c r="G494" s="419" t="s">
        <v>182</v>
      </c>
      <c r="H494" s="464" t="s">
        <v>12441</v>
      </c>
      <c r="I494" s="420" t="s">
        <v>9786</v>
      </c>
      <c r="J494" s="420" t="s">
        <v>12442</v>
      </c>
      <c r="K494" s="421">
        <v>89.9</v>
      </c>
      <c r="L494" s="421">
        <v>129</v>
      </c>
      <c r="M494" s="422">
        <v>1650</v>
      </c>
      <c r="N494" s="419" t="s">
        <v>11082</v>
      </c>
      <c r="O494" s="422">
        <v>2012</v>
      </c>
      <c r="P494" s="423">
        <v>40973</v>
      </c>
      <c r="Q494" s="421" t="s">
        <v>12443</v>
      </c>
      <c r="R494" s="424">
        <v>41275</v>
      </c>
      <c r="S494" s="413"/>
      <c r="T494" s="425"/>
    </row>
    <row r="495" spans="1:20" ht="15.75" customHeight="1">
      <c r="A495" s="419" t="s">
        <v>73</v>
      </c>
      <c r="B495" s="419" t="s">
        <v>2660</v>
      </c>
      <c r="C495" s="419" t="s">
        <v>74</v>
      </c>
      <c r="D495" s="419" t="s">
        <v>12418</v>
      </c>
      <c r="E495" s="419" t="s">
        <v>161</v>
      </c>
      <c r="F495" s="442" t="s">
        <v>12438</v>
      </c>
      <c r="G495" s="419" t="s">
        <v>185</v>
      </c>
      <c r="H495" s="464" t="s">
        <v>12444</v>
      </c>
      <c r="I495" s="420" t="s">
        <v>9786</v>
      </c>
      <c r="J495" s="420" t="s">
        <v>12445</v>
      </c>
      <c r="K495" s="421">
        <v>130.9</v>
      </c>
      <c r="L495" s="421">
        <v>390</v>
      </c>
      <c r="M495" s="422">
        <v>3560</v>
      </c>
      <c r="N495" s="419" t="s">
        <v>11082</v>
      </c>
      <c r="O495" s="422">
        <v>2012</v>
      </c>
      <c r="P495" s="423">
        <v>40973</v>
      </c>
      <c r="Q495" s="421" t="s">
        <v>11356</v>
      </c>
      <c r="R495" s="424">
        <v>41275</v>
      </c>
      <c r="S495" s="413"/>
      <c r="T495" s="425"/>
    </row>
    <row r="496" spans="1:20" ht="15.75" customHeight="1">
      <c r="A496" s="419" t="s">
        <v>73</v>
      </c>
      <c r="B496" s="419" t="s">
        <v>2660</v>
      </c>
      <c r="C496" s="419" t="s">
        <v>74</v>
      </c>
      <c r="D496" s="419" t="s">
        <v>12418</v>
      </c>
      <c r="E496" s="419" t="s">
        <v>161</v>
      </c>
      <c r="F496" s="442" t="s">
        <v>12446</v>
      </c>
      <c r="G496" s="419" t="s">
        <v>163</v>
      </c>
      <c r="H496" s="464" t="s">
        <v>12447</v>
      </c>
      <c r="I496" s="420" t="s">
        <v>9786</v>
      </c>
      <c r="J496" s="420" t="s">
        <v>12448</v>
      </c>
      <c r="K496" s="421">
        <v>101.3</v>
      </c>
      <c r="L496" s="421">
        <v>146</v>
      </c>
      <c r="M496" s="422">
        <v>2200</v>
      </c>
      <c r="N496" s="419" t="s">
        <v>11082</v>
      </c>
      <c r="O496" s="422">
        <v>2012</v>
      </c>
      <c r="P496" s="423">
        <v>41085</v>
      </c>
      <c r="Q496" s="421" t="s">
        <v>11282</v>
      </c>
      <c r="R496" s="424">
        <v>41275</v>
      </c>
      <c r="S496" s="413"/>
      <c r="T496" s="425"/>
    </row>
    <row r="497" spans="1:20" ht="15.75" customHeight="1">
      <c r="A497" s="419" t="s">
        <v>73</v>
      </c>
      <c r="B497" s="419" t="s">
        <v>2660</v>
      </c>
      <c r="C497" s="419" t="s">
        <v>74</v>
      </c>
      <c r="D497" s="419" t="s">
        <v>12418</v>
      </c>
      <c r="E497" s="419" t="s">
        <v>161</v>
      </c>
      <c r="F497" s="442" t="s">
        <v>12446</v>
      </c>
      <c r="G497" s="419" t="s">
        <v>168</v>
      </c>
      <c r="H497" s="464" t="s">
        <v>12449</v>
      </c>
      <c r="I497" s="420" t="s">
        <v>9786</v>
      </c>
      <c r="J497" s="420" t="s">
        <v>12450</v>
      </c>
      <c r="K497" s="421">
        <v>129.5</v>
      </c>
      <c r="L497" s="421">
        <v>242</v>
      </c>
      <c r="M497" s="422">
        <v>2850</v>
      </c>
      <c r="N497" s="419" t="s">
        <v>11082</v>
      </c>
      <c r="O497" s="422">
        <v>2012</v>
      </c>
      <c r="P497" s="423">
        <v>41085</v>
      </c>
      <c r="Q497" s="421" t="s">
        <v>11545</v>
      </c>
      <c r="R497" s="424">
        <v>41275</v>
      </c>
      <c r="S497" s="413"/>
      <c r="T497" s="425"/>
    </row>
    <row r="498" spans="1:20" ht="15.75" customHeight="1">
      <c r="A498" s="419" t="s">
        <v>73</v>
      </c>
      <c r="B498" s="419" t="s">
        <v>2660</v>
      </c>
      <c r="C498" s="419" t="s">
        <v>74</v>
      </c>
      <c r="D498" s="419" t="s">
        <v>12418</v>
      </c>
      <c r="E498" s="419" t="s">
        <v>161</v>
      </c>
      <c r="F498" s="442" t="s">
        <v>12446</v>
      </c>
      <c r="G498" s="419" t="s">
        <v>169</v>
      </c>
      <c r="H498" s="464" t="s">
        <v>12451</v>
      </c>
      <c r="I498" s="420" t="s">
        <v>9786</v>
      </c>
      <c r="J498" s="420" t="s">
        <v>12452</v>
      </c>
      <c r="K498" s="421">
        <v>145.19999999999999</v>
      </c>
      <c r="L498" s="421">
        <v>311</v>
      </c>
      <c r="M498" s="422">
        <v>3300</v>
      </c>
      <c r="N498" s="419" t="s">
        <v>11082</v>
      </c>
      <c r="O498" s="422">
        <v>2012</v>
      </c>
      <c r="P498" s="423">
        <v>41085</v>
      </c>
      <c r="Q498" s="421" t="s">
        <v>11180</v>
      </c>
      <c r="R498" s="424">
        <v>41275</v>
      </c>
      <c r="S498" s="413"/>
      <c r="T498" s="425"/>
    </row>
    <row r="499" spans="1:20" ht="15.75" customHeight="1">
      <c r="A499" s="419" t="s">
        <v>73</v>
      </c>
      <c r="B499" s="419" t="s">
        <v>2660</v>
      </c>
      <c r="C499" s="419" t="s">
        <v>74</v>
      </c>
      <c r="D499" s="419" t="s">
        <v>12418</v>
      </c>
      <c r="E499" s="419" t="s">
        <v>85</v>
      </c>
      <c r="F499" s="442" t="s">
        <v>12453</v>
      </c>
      <c r="G499" s="419" t="s">
        <v>86</v>
      </c>
      <c r="H499" s="464" t="s">
        <v>12454</v>
      </c>
      <c r="I499" s="420" t="s">
        <v>9786</v>
      </c>
      <c r="J499" s="420" t="s">
        <v>12455</v>
      </c>
      <c r="K499" s="421">
        <v>149.6</v>
      </c>
      <c r="L499" s="421">
        <v>283</v>
      </c>
      <c r="M499" s="422">
        <v>3170</v>
      </c>
      <c r="N499" s="419" t="s">
        <v>11082</v>
      </c>
      <c r="O499" s="422">
        <v>2012</v>
      </c>
      <c r="P499" s="423">
        <v>40918</v>
      </c>
      <c r="Q499" s="421" t="s">
        <v>12456</v>
      </c>
      <c r="R499" s="424">
        <v>41275</v>
      </c>
      <c r="S499" s="413"/>
      <c r="T499" s="425"/>
    </row>
    <row r="500" spans="1:20" ht="15.75" customHeight="1">
      <c r="A500" s="419" t="s">
        <v>73</v>
      </c>
      <c r="B500" s="419" t="s">
        <v>2660</v>
      </c>
      <c r="C500" s="419" t="s">
        <v>74</v>
      </c>
      <c r="D500" s="419" t="s">
        <v>12418</v>
      </c>
      <c r="E500" s="419" t="s">
        <v>85</v>
      </c>
      <c r="F500" s="442" t="s">
        <v>12453</v>
      </c>
      <c r="G500" s="419" t="s">
        <v>88</v>
      </c>
      <c r="H500" s="464" t="s">
        <v>12457</v>
      </c>
      <c r="I500" s="420" t="s">
        <v>9786</v>
      </c>
      <c r="J500" s="420" t="s">
        <v>12458</v>
      </c>
      <c r="K500" s="421">
        <v>113.7</v>
      </c>
      <c r="L500" s="421">
        <v>113</v>
      </c>
      <c r="M500" s="422">
        <v>1990</v>
      </c>
      <c r="N500" s="419" t="s">
        <v>11082</v>
      </c>
      <c r="O500" s="422">
        <v>2012</v>
      </c>
      <c r="P500" s="423">
        <v>40918</v>
      </c>
      <c r="Q500" s="421" t="s">
        <v>12456</v>
      </c>
      <c r="R500" s="424">
        <v>41275</v>
      </c>
      <c r="S500" s="413"/>
      <c r="T500" s="425"/>
    </row>
    <row r="501" spans="1:20" ht="15.75" customHeight="1">
      <c r="A501" s="419" t="s">
        <v>73</v>
      </c>
      <c r="B501" s="419" t="s">
        <v>2660</v>
      </c>
      <c r="C501" s="419" t="s">
        <v>74</v>
      </c>
      <c r="D501" s="419" t="s">
        <v>12418</v>
      </c>
      <c r="E501" s="419" t="s">
        <v>85</v>
      </c>
      <c r="F501" s="442" t="s">
        <v>12453</v>
      </c>
      <c r="G501" s="419" t="s">
        <v>86</v>
      </c>
      <c r="H501" s="464" t="s">
        <v>12459</v>
      </c>
      <c r="I501" s="420" t="s">
        <v>9786</v>
      </c>
      <c r="J501" s="420" t="s">
        <v>12460</v>
      </c>
      <c r="K501" s="421">
        <v>830.2</v>
      </c>
      <c r="L501" s="421">
        <v>1894</v>
      </c>
      <c r="M501" s="422">
        <v>11690</v>
      </c>
      <c r="N501" s="419" t="s">
        <v>11082</v>
      </c>
      <c r="O501" s="422">
        <v>2012</v>
      </c>
      <c r="P501" s="423">
        <v>40918</v>
      </c>
      <c r="Q501" s="421" t="s">
        <v>12456</v>
      </c>
      <c r="R501" s="424">
        <v>41275</v>
      </c>
      <c r="S501" s="413"/>
      <c r="T501" s="425"/>
    </row>
    <row r="502" spans="1:20" ht="15.75" customHeight="1">
      <c r="A502" s="419" t="s">
        <v>73</v>
      </c>
      <c r="B502" s="419" t="s">
        <v>2660</v>
      </c>
      <c r="C502" s="419" t="s">
        <v>74</v>
      </c>
      <c r="D502" s="419" t="s">
        <v>12418</v>
      </c>
      <c r="E502" s="419" t="s">
        <v>85</v>
      </c>
      <c r="F502" s="442" t="s">
        <v>12453</v>
      </c>
      <c r="G502" s="419" t="s">
        <v>95</v>
      </c>
      <c r="H502" s="464" t="s">
        <v>12461</v>
      </c>
      <c r="I502" s="420" t="s">
        <v>9786</v>
      </c>
      <c r="J502" s="420" t="s">
        <v>12462</v>
      </c>
      <c r="K502" s="421">
        <v>57</v>
      </c>
      <c r="L502" s="421">
        <v>119</v>
      </c>
      <c r="M502" s="422">
        <v>1940</v>
      </c>
      <c r="N502" s="419" t="s">
        <v>11082</v>
      </c>
      <c r="O502" s="422">
        <v>2012</v>
      </c>
      <c r="P502" s="423">
        <v>40918</v>
      </c>
      <c r="Q502" s="421" t="s">
        <v>12456</v>
      </c>
      <c r="R502" s="424">
        <v>41275</v>
      </c>
      <c r="S502" s="413"/>
      <c r="T502" s="425"/>
    </row>
    <row r="503" spans="1:20" ht="15.75" customHeight="1">
      <c r="A503" s="419" t="s">
        <v>73</v>
      </c>
      <c r="B503" s="419" t="s">
        <v>2660</v>
      </c>
      <c r="C503" s="419" t="s">
        <v>74</v>
      </c>
      <c r="D503" s="419" t="s">
        <v>12418</v>
      </c>
      <c r="E503" s="419" t="s">
        <v>85</v>
      </c>
      <c r="F503" s="442" t="s">
        <v>12453</v>
      </c>
      <c r="G503" s="419" t="s">
        <v>97</v>
      </c>
      <c r="H503" s="464" t="s">
        <v>12463</v>
      </c>
      <c r="I503" s="420" t="s">
        <v>9786</v>
      </c>
      <c r="J503" s="420" t="s">
        <v>12464</v>
      </c>
      <c r="K503" s="421">
        <v>56.6</v>
      </c>
      <c r="L503" s="421">
        <v>100</v>
      </c>
      <c r="M503" s="422">
        <v>1900</v>
      </c>
      <c r="N503" s="419" t="s">
        <v>11082</v>
      </c>
      <c r="O503" s="422">
        <v>2012</v>
      </c>
      <c r="P503" s="423">
        <v>40918</v>
      </c>
      <c r="Q503" s="421" t="s">
        <v>12456</v>
      </c>
      <c r="R503" s="424">
        <v>41275</v>
      </c>
      <c r="S503" s="413"/>
      <c r="T503" s="425"/>
    </row>
    <row r="504" spans="1:20" ht="15.75" customHeight="1">
      <c r="A504" s="419" t="s">
        <v>73</v>
      </c>
      <c r="B504" s="419" t="s">
        <v>2660</v>
      </c>
      <c r="C504" s="419" t="s">
        <v>74</v>
      </c>
      <c r="D504" s="419" t="s">
        <v>12418</v>
      </c>
      <c r="E504" s="419" t="s">
        <v>85</v>
      </c>
      <c r="F504" s="442" t="s">
        <v>12453</v>
      </c>
      <c r="G504" s="419" t="s">
        <v>110</v>
      </c>
      <c r="H504" s="464" t="s">
        <v>12465</v>
      </c>
      <c r="I504" s="420" t="s">
        <v>9786</v>
      </c>
      <c r="J504" s="420" t="s">
        <v>12466</v>
      </c>
      <c r="K504" s="421">
        <v>149</v>
      </c>
      <c r="L504" s="421">
        <v>218</v>
      </c>
      <c r="M504" s="422">
        <v>2720</v>
      </c>
      <c r="N504" s="419" t="s">
        <v>11082</v>
      </c>
      <c r="O504" s="422">
        <v>2012</v>
      </c>
      <c r="P504" s="423">
        <v>40918</v>
      </c>
      <c r="Q504" s="421" t="s">
        <v>12456</v>
      </c>
      <c r="R504" s="424">
        <v>41275</v>
      </c>
      <c r="S504" s="413"/>
      <c r="T504" s="425"/>
    </row>
    <row r="505" spans="1:20" ht="15.75" customHeight="1">
      <c r="A505" s="419" t="s">
        <v>73</v>
      </c>
      <c r="B505" s="419" t="s">
        <v>2660</v>
      </c>
      <c r="C505" s="419" t="s">
        <v>74</v>
      </c>
      <c r="D505" s="419" t="s">
        <v>12418</v>
      </c>
      <c r="E505" s="419" t="s">
        <v>161</v>
      </c>
      <c r="F505" s="442" t="s">
        <v>12467</v>
      </c>
      <c r="G505" s="419" t="s">
        <v>171</v>
      </c>
      <c r="H505" s="464" t="s">
        <v>12468</v>
      </c>
      <c r="I505" s="420" t="s">
        <v>9786</v>
      </c>
      <c r="J505" s="420" t="s">
        <v>12469</v>
      </c>
      <c r="K505" s="421">
        <v>176.1</v>
      </c>
      <c r="L505" s="421">
        <v>431</v>
      </c>
      <c r="M505" s="422">
        <v>4070</v>
      </c>
      <c r="N505" s="419" t="s">
        <v>11082</v>
      </c>
      <c r="O505" s="422">
        <v>2012</v>
      </c>
      <c r="P505" s="423">
        <v>41086</v>
      </c>
      <c r="Q505" s="421" t="s">
        <v>12470</v>
      </c>
      <c r="R505" s="424">
        <v>41275</v>
      </c>
      <c r="S505" s="413"/>
      <c r="T505" s="425"/>
    </row>
    <row r="506" spans="1:20" ht="15.75" customHeight="1">
      <c r="A506" s="419" t="s">
        <v>73</v>
      </c>
      <c r="B506" s="419" t="s">
        <v>2660</v>
      </c>
      <c r="C506" s="419" t="s">
        <v>456</v>
      </c>
      <c r="D506" s="419" t="s">
        <v>12167</v>
      </c>
      <c r="E506" s="419" t="s">
        <v>633</v>
      </c>
      <c r="F506" s="442" t="s">
        <v>12410</v>
      </c>
      <c r="G506" s="419" t="s">
        <v>638</v>
      </c>
      <c r="H506" s="464" t="s">
        <v>12471</v>
      </c>
      <c r="I506" s="420" t="s">
        <v>9786</v>
      </c>
      <c r="J506" s="420" t="s">
        <v>12472</v>
      </c>
      <c r="K506" s="421">
        <v>250.8</v>
      </c>
      <c r="L506" s="421">
        <v>240</v>
      </c>
      <c r="M506" s="422">
        <v>25728</v>
      </c>
      <c r="N506" s="419" t="s">
        <v>11139</v>
      </c>
      <c r="O506" s="422">
        <v>2019</v>
      </c>
      <c r="P506" s="423">
        <v>43658</v>
      </c>
      <c r="Q506" s="421" t="s">
        <v>12413</v>
      </c>
      <c r="R506" s="424">
        <v>43831</v>
      </c>
      <c r="S506" s="413"/>
      <c r="T506" s="428">
        <v>43892</v>
      </c>
    </row>
    <row r="507" spans="1:20" ht="15.75" customHeight="1">
      <c r="A507" s="419" t="s">
        <v>73</v>
      </c>
      <c r="B507" s="419" t="s">
        <v>2660</v>
      </c>
      <c r="C507" s="419" t="s">
        <v>74</v>
      </c>
      <c r="D507" s="419" t="s">
        <v>12418</v>
      </c>
      <c r="E507" s="419" t="s">
        <v>85</v>
      </c>
      <c r="F507" s="442" t="s">
        <v>12473</v>
      </c>
      <c r="G507" s="419" t="s">
        <v>94</v>
      </c>
      <c r="H507" s="464" t="s">
        <v>12474</v>
      </c>
      <c r="I507" s="420" t="s">
        <v>9786</v>
      </c>
      <c r="J507" s="420" t="s">
        <v>12475</v>
      </c>
      <c r="K507" s="421">
        <v>313.39999999999998</v>
      </c>
      <c r="L507" s="421">
        <v>459</v>
      </c>
      <c r="M507" s="422">
        <v>4250</v>
      </c>
      <c r="N507" s="419" t="s">
        <v>11082</v>
      </c>
      <c r="O507" s="422">
        <v>2012</v>
      </c>
      <c r="P507" s="423">
        <v>41179</v>
      </c>
      <c r="Q507" s="421" t="s">
        <v>12011</v>
      </c>
      <c r="R507" s="424">
        <v>41275</v>
      </c>
      <c r="S507" s="413"/>
      <c r="T507" s="425"/>
    </row>
    <row r="508" spans="1:20" ht="15.75" customHeight="1">
      <c r="A508" s="419" t="s">
        <v>73</v>
      </c>
      <c r="B508" s="419" t="s">
        <v>2660</v>
      </c>
      <c r="C508" s="419" t="s">
        <v>74</v>
      </c>
      <c r="D508" s="419" t="s">
        <v>12418</v>
      </c>
      <c r="E508" s="419" t="s">
        <v>85</v>
      </c>
      <c r="F508" s="442" t="s">
        <v>12473</v>
      </c>
      <c r="G508" s="419" t="s">
        <v>104</v>
      </c>
      <c r="H508" s="464" t="s">
        <v>12476</v>
      </c>
      <c r="I508" s="420" t="s">
        <v>9786</v>
      </c>
      <c r="J508" s="420" t="s">
        <v>12477</v>
      </c>
      <c r="K508" s="421">
        <v>141.9</v>
      </c>
      <c r="L508" s="421">
        <v>149</v>
      </c>
      <c r="M508" s="422">
        <v>2280</v>
      </c>
      <c r="N508" s="419" t="s">
        <v>11082</v>
      </c>
      <c r="O508" s="422">
        <v>2012</v>
      </c>
      <c r="P508" s="423">
        <v>41179</v>
      </c>
      <c r="Q508" s="421" t="s">
        <v>12008</v>
      </c>
      <c r="R508" s="424">
        <v>41275</v>
      </c>
      <c r="S508" s="413"/>
      <c r="T508" s="425"/>
    </row>
    <row r="509" spans="1:20" ht="15.75" customHeight="1">
      <c r="A509" s="419" t="s">
        <v>73</v>
      </c>
      <c r="B509" s="419" t="s">
        <v>2660</v>
      </c>
      <c r="C509" s="419" t="s">
        <v>74</v>
      </c>
      <c r="D509" s="419" t="s">
        <v>12418</v>
      </c>
      <c r="E509" s="419" t="s">
        <v>85</v>
      </c>
      <c r="F509" s="442" t="s">
        <v>12473</v>
      </c>
      <c r="G509" s="419" t="s">
        <v>105</v>
      </c>
      <c r="H509" s="464" t="s">
        <v>12478</v>
      </c>
      <c r="I509" s="420" t="s">
        <v>9786</v>
      </c>
      <c r="J509" s="420" t="s">
        <v>12479</v>
      </c>
      <c r="K509" s="421">
        <v>97.3</v>
      </c>
      <c r="L509" s="421">
        <v>71</v>
      </c>
      <c r="M509" s="422">
        <v>1710</v>
      </c>
      <c r="N509" s="419" t="s">
        <v>11082</v>
      </c>
      <c r="O509" s="422">
        <v>2012</v>
      </c>
      <c r="P509" s="423">
        <v>41179</v>
      </c>
      <c r="Q509" s="421" t="s">
        <v>12014</v>
      </c>
      <c r="R509" s="424">
        <v>41275</v>
      </c>
      <c r="S509" s="413"/>
      <c r="T509" s="425"/>
    </row>
    <row r="510" spans="1:20" ht="15.75" customHeight="1">
      <c r="A510" s="419" t="s">
        <v>73</v>
      </c>
      <c r="B510" s="419" t="s">
        <v>2660</v>
      </c>
      <c r="C510" s="419" t="s">
        <v>74</v>
      </c>
      <c r="D510" s="419" t="s">
        <v>12418</v>
      </c>
      <c r="E510" s="419" t="s">
        <v>85</v>
      </c>
      <c r="F510" s="442" t="s">
        <v>12480</v>
      </c>
      <c r="G510" s="419" t="s">
        <v>96</v>
      </c>
      <c r="H510" s="464" t="s">
        <v>12481</v>
      </c>
      <c r="I510" s="420" t="s">
        <v>9786</v>
      </c>
      <c r="J510" s="420" t="s">
        <v>12482</v>
      </c>
      <c r="K510" s="421">
        <v>260</v>
      </c>
      <c r="L510" s="421">
        <v>333</v>
      </c>
      <c r="M510" s="422">
        <v>2940</v>
      </c>
      <c r="N510" s="419" t="s">
        <v>11082</v>
      </c>
      <c r="O510" s="422">
        <v>2012</v>
      </c>
      <c r="P510" s="423">
        <v>40913</v>
      </c>
      <c r="Q510" s="421" t="s">
        <v>12483</v>
      </c>
      <c r="R510" s="424">
        <v>41275</v>
      </c>
      <c r="S510" s="413"/>
      <c r="T510" s="425"/>
    </row>
    <row r="511" spans="1:20" ht="15.75" customHeight="1">
      <c r="A511" s="419" t="s">
        <v>73</v>
      </c>
      <c r="B511" s="419" t="s">
        <v>2660</v>
      </c>
      <c r="C511" s="419" t="s">
        <v>74</v>
      </c>
      <c r="D511" s="419" t="s">
        <v>12418</v>
      </c>
      <c r="E511" s="419" t="s">
        <v>85</v>
      </c>
      <c r="F511" s="442" t="s">
        <v>12480</v>
      </c>
      <c r="G511" s="419" t="s">
        <v>106</v>
      </c>
      <c r="H511" s="464" t="s">
        <v>12484</v>
      </c>
      <c r="I511" s="420" t="s">
        <v>9786</v>
      </c>
      <c r="J511" s="420" t="s">
        <v>12485</v>
      </c>
      <c r="K511" s="421">
        <v>190</v>
      </c>
      <c r="L511" s="421">
        <v>182</v>
      </c>
      <c r="M511" s="422">
        <v>1870</v>
      </c>
      <c r="N511" s="419" t="s">
        <v>11082</v>
      </c>
      <c r="O511" s="422">
        <v>2012</v>
      </c>
      <c r="P511" s="423">
        <v>40913</v>
      </c>
      <c r="Q511" s="421" t="s">
        <v>12483</v>
      </c>
      <c r="R511" s="424">
        <v>41275</v>
      </c>
      <c r="S511" s="413"/>
      <c r="T511" s="425"/>
    </row>
    <row r="512" spans="1:20" ht="15.75" customHeight="1">
      <c r="A512" s="419" t="s">
        <v>73</v>
      </c>
      <c r="B512" s="419" t="s">
        <v>2660</v>
      </c>
      <c r="C512" s="419" t="s">
        <v>74</v>
      </c>
      <c r="D512" s="419" t="s">
        <v>12418</v>
      </c>
      <c r="E512" s="419" t="s">
        <v>161</v>
      </c>
      <c r="F512" s="442" t="s">
        <v>12486</v>
      </c>
      <c r="G512" s="419" t="s">
        <v>172</v>
      </c>
      <c r="H512" s="464" t="s">
        <v>12487</v>
      </c>
      <c r="I512" s="420" t="s">
        <v>9786</v>
      </c>
      <c r="J512" s="420" t="s">
        <v>12488</v>
      </c>
      <c r="K512" s="421">
        <v>169.8</v>
      </c>
      <c r="L512" s="421">
        <v>445</v>
      </c>
      <c r="M512" s="422">
        <v>3820</v>
      </c>
      <c r="N512" s="419" t="s">
        <v>11082</v>
      </c>
      <c r="O512" s="422">
        <v>2011</v>
      </c>
      <c r="P512" s="423">
        <v>40585</v>
      </c>
      <c r="Q512" s="421" t="s">
        <v>12122</v>
      </c>
      <c r="R512" s="424">
        <v>40909</v>
      </c>
      <c r="S512" s="413"/>
      <c r="T512" s="425"/>
    </row>
    <row r="513" spans="1:20" ht="15.75" customHeight="1">
      <c r="A513" s="419" t="s">
        <v>73</v>
      </c>
      <c r="B513" s="419" t="s">
        <v>2660</v>
      </c>
      <c r="C513" s="419" t="s">
        <v>74</v>
      </c>
      <c r="D513" s="419" t="s">
        <v>12418</v>
      </c>
      <c r="E513" s="419" t="s">
        <v>161</v>
      </c>
      <c r="F513" s="442" t="s">
        <v>12486</v>
      </c>
      <c r="G513" s="419" t="s">
        <v>186</v>
      </c>
      <c r="H513" s="464" t="s">
        <v>12489</v>
      </c>
      <c r="I513" s="420" t="s">
        <v>9786</v>
      </c>
      <c r="J513" s="420" t="s">
        <v>12490</v>
      </c>
      <c r="K513" s="421">
        <v>51.7</v>
      </c>
      <c r="L513" s="421">
        <v>61</v>
      </c>
      <c r="M513" s="422">
        <v>990</v>
      </c>
      <c r="N513" s="419" t="s">
        <v>11082</v>
      </c>
      <c r="O513" s="422">
        <v>2011</v>
      </c>
      <c r="P513" s="423">
        <v>40585</v>
      </c>
      <c r="Q513" s="421" t="s">
        <v>12122</v>
      </c>
      <c r="R513" s="424">
        <v>40909</v>
      </c>
      <c r="S513" s="413"/>
      <c r="T513" s="425"/>
    </row>
    <row r="514" spans="1:20" ht="15.75" customHeight="1">
      <c r="A514" s="419" t="s">
        <v>73</v>
      </c>
      <c r="B514" s="419" t="s">
        <v>2660</v>
      </c>
      <c r="C514" s="419" t="s">
        <v>74</v>
      </c>
      <c r="D514" s="419" t="s">
        <v>12418</v>
      </c>
      <c r="E514" s="419" t="s">
        <v>161</v>
      </c>
      <c r="F514" s="442" t="s">
        <v>12486</v>
      </c>
      <c r="G514" s="419" t="s">
        <v>188</v>
      </c>
      <c r="H514" s="464" t="s">
        <v>12491</v>
      </c>
      <c r="I514" s="420" t="s">
        <v>9786</v>
      </c>
      <c r="J514" s="420" t="s">
        <v>12492</v>
      </c>
      <c r="K514" s="421">
        <v>116</v>
      </c>
      <c r="L514" s="421">
        <v>171</v>
      </c>
      <c r="M514" s="422">
        <v>1760</v>
      </c>
      <c r="N514" s="419" t="s">
        <v>11082</v>
      </c>
      <c r="O514" s="422">
        <v>2011</v>
      </c>
      <c r="P514" s="423">
        <v>40585</v>
      </c>
      <c r="Q514" s="421" t="s">
        <v>12122</v>
      </c>
      <c r="R514" s="424">
        <v>40909</v>
      </c>
      <c r="S514" s="413"/>
      <c r="T514" s="425"/>
    </row>
    <row r="515" spans="1:20" ht="15.75" customHeight="1">
      <c r="A515" s="419" t="s">
        <v>73</v>
      </c>
      <c r="B515" s="419" t="s">
        <v>2660</v>
      </c>
      <c r="C515" s="419" t="s">
        <v>74</v>
      </c>
      <c r="D515" s="419" t="s">
        <v>12418</v>
      </c>
      <c r="E515" s="419" t="s">
        <v>161</v>
      </c>
      <c r="F515" s="442" t="s">
        <v>12486</v>
      </c>
      <c r="G515" s="419" t="s">
        <v>190</v>
      </c>
      <c r="H515" s="464" t="s">
        <v>12493</v>
      </c>
      <c r="I515" s="420" t="s">
        <v>9786</v>
      </c>
      <c r="J515" s="420" t="s">
        <v>12494</v>
      </c>
      <c r="K515" s="421">
        <v>127</v>
      </c>
      <c r="L515" s="421">
        <v>250</v>
      </c>
      <c r="M515" s="422">
        <v>2350</v>
      </c>
      <c r="N515" s="419" t="s">
        <v>11082</v>
      </c>
      <c r="O515" s="422">
        <v>2011</v>
      </c>
      <c r="P515" s="423">
        <v>40585</v>
      </c>
      <c r="Q515" s="421" t="s">
        <v>12122</v>
      </c>
      <c r="R515" s="424">
        <v>40909</v>
      </c>
      <c r="S515" s="413"/>
      <c r="T515" s="425"/>
    </row>
    <row r="516" spans="1:20" ht="15.75" customHeight="1">
      <c r="A516" s="419" t="s">
        <v>73</v>
      </c>
      <c r="B516" s="419" t="s">
        <v>2660</v>
      </c>
      <c r="C516" s="419" t="s">
        <v>74</v>
      </c>
      <c r="D516" s="419" t="s">
        <v>12418</v>
      </c>
      <c r="E516" s="419" t="s">
        <v>161</v>
      </c>
      <c r="F516" s="442" t="s">
        <v>12495</v>
      </c>
      <c r="G516" s="419" t="s">
        <v>173</v>
      </c>
      <c r="H516" s="464" t="s">
        <v>12496</v>
      </c>
      <c r="I516" s="420" t="s">
        <v>9786</v>
      </c>
      <c r="J516" s="420" t="s">
        <v>12497</v>
      </c>
      <c r="K516" s="421">
        <v>387.5</v>
      </c>
      <c r="L516" s="421">
        <v>611</v>
      </c>
      <c r="M516" s="422">
        <v>2970</v>
      </c>
      <c r="N516" s="419" t="s">
        <v>11564</v>
      </c>
      <c r="O516" s="422">
        <v>2011</v>
      </c>
      <c r="P516" s="423">
        <v>40752</v>
      </c>
      <c r="Q516" s="421" t="s">
        <v>12498</v>
      </c>
      <c r="R516" s="424">
        <v>40909</v>
      </c>
      <c r="S516" s="413"/>
      <c r="T516" s="425"/>
    </row>
    <row r="517" spans="1:20" ht="15.75" customHeight="1">
      <c r="A517" s="419" t="s">
        <v>73</v>
      </c>
      <c r="B517" s="419" t="s">
        <v>2660</v>
      </c>
      <c r="C517" s="419" t="s">
        <v>74</v>
      </c>
      <c r="D517" s="419" t="s">
        <v>12418</v>
      </c>
      <c r="E517" s="419" t="s">
        <v>161</v>
      </c>
      <c r="F517" s="442" t="s">
        <v>12499</v>
      </c>
      <c r="G517" s="419" t="s">
        <v>170</v>
      </c>
      <c r="H517" s="464" t="s">
        <v>12500</v>
      </c>
      <c r="I517" s="420" t="s">
        <v>9786</v>
      </c>
      <c r="J517" s="420" t="s">
        <v>12501</v>
      </c>
      <c r="K517" s="421">
        <v>35.4</v>
      </c>
      <c r="L517" s="421">
        <v>103</v>
      </c>
      <c r="M517" s="422">
        <v>500</v>
      </c>
      <c r="N517" s="419" t="s">
        <v>11564</v>
      </c>
      <c r="O517" s="422">
        <v>2011</v>
      </c>
      <c r="P517" s="423">
        <v>40708</v>
      </c>
      <c r="Q517" s="421" t="s">
        <v>12502</v>
      </c>
      <c r="R517" s="424">
        <v>40909</v>
      </c>
      <c r="S517" s="413"/>
      <c r="T517" s="425"/>
    </row>
    <row r="518" spans="1:20" ht="15.75" customHeight="1">
      <c r="A518" s="419" t="s">
        <v>73</v>
      </c>
      <c r="B518" s="419" t="s">
        <v>2660</v>
      </c>
      <c r="C518" s="419" t="s">
        <v>74</v>
      </c>
      <c r="D518" s="419" t="s">
        <v>12418</v>
      </c>
      <c r="E518" s="419" t="s">
        <v>161</v>
      </c>
      <c r="F518" s="442" t="s">
        <v>12499</v>
      </c>
      <c r="G518" s="419" t="s">
        <v>174</v>
      </c>
      <c r="H518" s="464" t="s">
        <v>12503</v>
      </c>
      <c r="I518" s="420" t="s">
        <v>9786</v>
      </c>
      <c r="J518" s="420" t="s">
        <v>12504</v>
      </c>
      <c r="K518" s="421">
        <v>344.3</v>
      </c>
      <c r="L518" s="421">
        <v>800</v>
      </c>
      <c r="M518" s="422">
        <v>3790</v>
      </c>
      <c r="N518" s="419" t="s">
        <v>11564</v>
      </c>
      <c r="O518" s="422">
        <v>2011</v>
      </c>
      <c r="P518" s="423">
        <v>40708</v>
      </c>
      <c r="Q518" s="421" t="s">
        <v>12502</v>
      </c>
      <c r="R518" s="424">
        <v>40909</v>
      </c>
      <c r="S518" s="413"/>
      <c r="T518" s="425"/>
    </row>
    <row r="519" spans="1:20" ht="15.75" customHeight="1">
      <c r="A519" s="419" t="s">
        <v>73</v>
      </c>
      <c r="B519" s="419" t="s">
        <v>2660</v>
      </c>
      <c r="C519" s="419" t="s">
        <v>456</v>
      </c>
      <c r="D519" s="419" t="s">
        <v>12167</v>
      </c>
      <c r="E519" s="419" t="s">
        <v>633</v>
      </c>
      <c r="F519" s="442" t="s">
        <v>12410</v>
      </c>
      <c r="G519" s="419" t="s">
        <v>640</v>
      </c>
      <c r="H519" s="464" t="s">
        <v>12505</v>
      </c>
      <c r="I519" s="420" t="s">
        <v>9786</v>
      </c>
      <c r="J519" s="420" t="s">
        <v>12506</v>
      </c>
      <c r="K519" s="421">
        <v>144.19999999999999</v>
      </c>
      <c r="L519" s="421">
        <v>158</v>
      </c>
      <c r="M519" s="422">
        <v>20712</v>
      </c>
      <c r="N519" s="419" t="s">
        <v>11139</v>
      </c>
      <c r="O519" s="422">
        <v>2019</v>
      </c>
      <c r="P519" s="423">
        <v>43658</v>
      </c>
      <c r="Q519" s="421" t="s">
        <v>12413</v>
      </c>
      <c r="R519" s="424">
        <v>43831</v>
      </c>
      <c r="S519" s="413"/>
      <c r="T519" s="428">
        <v>43900</v>
      </c>
    </row>
    <row r="520" spans="1:20" ht="15.75" customHeight="1">
      <c r="A520" s="419" t="s">
        <v>73</v>
      </c>
      <c r="B520" s="419" t="s">
        <v>2660</v>
      </c>
      <c r="C520" s="419" t="s">
        <v>456</v>
      </c>
      <c r="D520" s="419" t="s">
        <v>12167</v>
      </c>
      <c r="E520" s="419" t="s">
        <v>598</v>
      </c>
      <c r="F520" s="442" t="s">
        <v>12507</v>
      </c>
      <c r="G520" s="419" t="s">
        <v>616</v>
      </c>
      <c r="H520" s="464" t="s">
        <v>12508</v>
      </c>
      <c r="I520" s="420" t="s">
        <v>9786</v>
      </c>
      <c r="J520" s="420" t="s">
        <v>12509</v>
      </c>
      <c r="K520" s="421">
        <v>580.20000000000005</v>
      </c>
      <c r="L520" s="421">
        <v>824</v>
      </c>
      <c r="M520" s="422">
        <v>37048</v>
      </c>
      <c r="N520" s="419" t="s">
        <v>11099</v>
      </c>
      <c r="O520" s="422">
        <v>2019</v>
      </c>
      <c r="P520" s="423">
        <v>43641</v>
      </c>
      <c r="Q520" s="421" t="s">
        <v>12510</v>
      </c>
      <c r="R520" s="424">
        <v>43831</v>
      </c>
      <c r="S520" s="413"/>
      <c r="T520" s="428">
        <v>43900</v>
      </c>
    </row>
    <row r="521" spans="1:20" ht="15.75" customHeight="1">
      <c r="A521" s="419" t="s">
        <v>73</v>
      </c>
      <c r="B521" s="419" t="s">
        <v>2660</v>
      </c>
      <c r="C521" s="419" t="s">
        <v>74</v>
      </c>
      <c r="D521" s="419" t="s">
        <v>12418</v>
      </c>
      <c r="E521" s="419" t="s">
        <v>161</v>
      </c>
      <c r="F521" s="442" t="s">
        <v>12511</v>
      </c>
      <c r="G521" s="419" t="s">
        <v>162</v>
      </c>
      <c r="H521" s="464" t="s">
        <v>12512</v>
      </c>
      <c r="I521" s="420" t="s">
        <v>10789</v>
      </c>
      <c r="J521" s="420" t="s">
        <v>12513</v>
      </c>
      <c r="K521" s="421">
        <v>683.3</v>
      </c>
      <c r="L521" s="421">
        <v>3884</v>
      </c>
      <c r="M521" s="422">
        <v>16723</v>
      </c>
      <c r="N521" s="419" t="s">
        <v>11082</v>
      </c>
      <c r="O521" s="422">
        <v>2015</v>
      </c>
      <c r="P521" s="423">
        <v>42194</v>
      </c>
      <c r="Q521" s="421" t="s">
        <v>12514</v>
      </c>
      <c r="R521" s="424">
        <v>42370</v>
      </c>
      <c r="S521" s="413"/>
      <c r="T521" s="425"/>
    </row>
    <row r="522" spans="1:20" ht="15.75" customHeight="1">
      <c r="A522" s="419" t="s">
        <v>73</v>
      </c>
      <c r="B522" s="419" t="s">
        <v>2660</v>
      </c>
      <c r="C522" s="419" t="s">
        <v>74</v>
      </c>
      <c r="D522" s="419" t="s">
        <v>12418</v>
      </c>
      <c r="E522" s="419" t="s">
        <v>161</v>
      </c>
      <c r="F522" s="442" t="s">
        <v>12515</v>
      </c>
      <c r="G522" s="419" t="s">
        <v>180</v>
      </c>
      <c r="H522" s="464" t="s">
        <v>12516</v>
      </c>
      <c r="I522" s="420" t="s">
        <v>9786</v>
      </c>
      <c r="J522" s="420" t="s">
        <v>11508</v>
      </c>
      <c r="K522" s="421">
        <v>184.9</v>
      </c>
      <c r="L522" s="421">
        <v>375</v>
      </c>
      <c r="M522" s="422">
        <v>3080</v>
      </c>
      <c r="N522" s="419" t="s">
        <v>11082</v>
      </c>
      <c r="O522" s="422">
        <v>2011</v>
      </c>
      <c r="P522" s="423">
        <v>40960</v>
      </c>
      <c r="Q522" s="421" t="s">
        <v>12517</v>
      </c>
      <c r="R522" s="424">
        <v>41275</v>
      </c>
      <c r="S522" s="413"/>
      <c r="T522" s="425"/>
    </row>
    <row r="523" spans="1:20" ht="15.75" customHeight="1">
      <c r="A523" s="419" t="s">
        <v>73</v>
      </c>
      <c r="B523" s="419" t="s">
        <v>2660</v>
      </c>
      <c r="C523" s="419" t="s">
        <v>74</v>
      </c>
      <c r="D523" s="419" t="s">
        <v>12418</v>
      </c>
      <c r="E523" s="419" t="s">
        <v>161</v>
      </c>
      <c r="F523" s="442" t="s">
        <v>12515</v>
      </c>
      <c r="G523" s="419" t="s">
        <v>181</v>
      </c>
      <c r="H523" s="464" t="s">
        <v>12518</v>
      </c>
      <c r="I523" s="420" t="s">
        <v>9786</v>
      </c>
      <c r="J523" s="420" t="s">
        <v>12519</v>
      </c>
      <c r="K523" s="421">
        <v>58.4</v>
      </c>
      <c r="L523" s="421">
        <v>99</v>
      </c>
      <c r="M523" s="422">
        <v>1400</v>
      </c>
      <c r="N523" s="419" t="s">
        <v>11082</v>
      </c>
      <c r="O523" s="422">
        <v>2011</v>
      </c>
      <c r="P523" s="423">
        <v>40960</v>
      </c>
      <c r="Q523" s="421" t="s">
        <v>12520</v>
      </c>
      <c r="R523" s="424">
        <v>41275</v>
      </c>
      <c r="S523" s="413"/>
      <c r="T523" s="425"/>
    </row>
    <row r="524" spans="1:20" ht="15.75" customHeight="1">
      <c r="A524" s="419" t="s">
        <v>73</v>
      </c>
      <c r="B524" s="419" t="s">
        <v>2660</v>
      </c>
      <c r="C524" s="419" t="s">
        <v>74</v>
      </c>
      <c r="D524" s="419" t="s">
        <v>12418</v>
      </c>
      <c r="E524" s="419" t="s">
        <v>85</v>
      </c>
      <c r="F524" s="442" t="s">
        <v>12521</v>
      </c>
      <c r="G524" s="419" t="s">
        <v>93</v>
      </c>
      <c r="H524" s="464" t="s">
        <v>12522</v>
      </c>
      <c r="I524" s="420" t="s">
        <v>9786</v>
      </c>
      <c r="J524" s="420" t="s">
        <v>12523</v>
      </c>
      <c r="K524" s="421">
        <v>50.2</v>
      </c>
      <c r="L524" s="421">
        <v>107</v>
      </c>
      <c r="M524" s="422">
        <v>1220</v>
      </c>
      <c r="N524" s="419" t="s">
        <v>11082</v>
      </c>
      <c r="O524" s="422">
        <v>2010</v>
      </c>
      <c r="P524" s="426">
        <v>40529</v>
      </c>
      <c r="Q524" s="421" t="s">
        <v>11948</v>
      </c>
      <c r="R524" s="424">
        <v>40909</v>
      </c>
      <c r="S524" s="413"/>
      <c r="T524" s="425"/>
    </row>
    <row r="525" spans="1:20" ht="15.75" customHeight="1">
      <c r="A525" s="419" t="s">
        <v>73</v>
      </c>
      <c r="B525" s="419" t="s">
        <v>2660</v>
      </c>
      <c r="C525" s="419" t="s">
        <v>74</v>
      </c>
      <c r="D525" s="419" t="s">
        <v>12418</v>
      </c>
      <c r="E525" s="419" t="s">
        <v>85</v>
      </c>
      <c r="F525" s="442" t="s">
        <v>12521</v>
      </c>
      <c r="G525" s="419" t="s">
        <v>101</v>
      </c>
      <c r="H525" s="464" t="s">
        <v>12524</v>
      </c>
      <c r="I525" s="420" t="s">
        <v>9786</v>
      </c>
      <c r="J525" s="420" t="s">
        <v>12525</v>
      </c>
      <c r="K525" s="421">
        <v>223.8</v>
      </c>
      <c r="L525" s="421">
        <v>376</v>
      </c>
      <c r="M525" s="422">
        <v>2730</v>
      </c>
      <c r="N525" s="419" t="s">
        <v>11082</v>
      </c>
      <c r="O525" s="422">
        <v>2010</v>
      </c>
      <c r="P525" s="426">
        <v>40529</v>
      </c>
      <c r="Q525" s="421" t="s">
        <v>11948</v>
      </c>
      <c r="R525" s="424">
        <v>40909</v>
      </c>
      <c r="S525" s="413"/>
      <c r="T525" s="425"/>
    </row>
    <row r="526" spans="1:20" ht="15.75" customHeight="1">
      <c r="A526" s="419" t="s">
        <v>73</v>
      </c>
      <c r="B526" s="419" t="s">
        <v>2660</v>
      </c>
      <c r="C526" s="419" t="s">
        <v>74</v>
      </c>
      <c r="D526" s="419" t="s">
        <v>12418</v>
      </c>
      <c r="E526" s="419" t="s">
        <v>161</v>
      </c>
      <c r="F526" s="442" t="s">
        <v>12526</v>
      </c>
      <c r="G526" s="419" t="s">
        <v>175</v>
      </c>
      <c r="H526" s="464" t="s">
        <v>12527</v>
      </c>
      <c r="I526" s="420" t="s">
        <v>9786</v>
      </c>
      <c r="J526" s="420" t="s">
        <v>11192</v>
      </c>
      <c r="K526" s="421">
        <v>467.6</v>
      </c>
      <c r="L526" s="421">
        <v>725</v>
      </c>
      <c r="M526" s="422">
        <v>3580</v>
      </c>
      <c r="N526" s="419" t="s">
        <v>11564</v>
      </c>
      <c r="O526" s="422">
        <v>2010</v>
      </c>
      <c r="P526" s="423">
        <v>40913</v>
      </c>
      <c r="Q526" s="421" t="s">
        <v>12008</v>
      </c>
      <c r="R526" s="424">
        <v>41275</v>
      </c>
      <c r="S526" s="413"/>
      <c r="T526" s="425"/>
    </row>
    <row r="527" spans="1:20" ht="15.75" customHeight="1">
      <c r="A527" s="419" t="s">
        <v>73</v>
      </c>
      <c r="B527" s="419" t="s">
        <v>2660</v>
      </c>
      <c r="C527" s="419" t="s">
        <v>74</v>
      </c>
      <c r="D527" s="419" t="s">
        <v>12418</v>
      </c>
      <c r="E527" s="419" t="s">
        <v>161</v>
      </c>
      <c r="F527" s="442" t="s">
        <v>12467</v>
      </c>
      <c r="G527" s="419" t="s">
        <v>176</v>
      </c>
      <c r="H527" s="464" t="s">
        <v>12528</v>
      </c>
      <c r="I527" s="420" t="s">
        <v>9786</v>
      </c>
      <c r="J527" s="420" t="s">
        <v>12529</v>
      </c>
      <c r="K527" s="421">
        <v>340.06</v>
      </c>
      <c r="L527" s="421">
        <v>313</v>
      </c>
      <c r="M527" s="422">
        <v>24637</v>
      </c>
      <c r="N527" s="419" t="s">
        <v>11082</v>
      </c>
      <c r="O527" s="422">
        <v>2018</v>
      </c>
      <c r="P527" s="423">
        <v>43546</v>
      </c>
      <c r="Q527" s="421" t="s">
        <v>12530</v>
      </c>
      <c r="R527" s="424">
        <v>44197</v>
      </c>
      <c r="S527" s="413"/>
      <c r="T527" s="428">
        <v>43566</v>
      </c>
    </row>
    <row r="528" spans="1:20" ht="15.75" customHeight="1">
      <c r="A528" s="419" t="s">
        <v>73</v>
      </c>
      <c r="B528" s="419" t="s">
        <v>2660</v>
      </c>
      <c r="C528" s="419" t="s">
        <v>74</v>
      </c>
      <c r="D528" s="419" t="s">
        <v>12418</v>
      </c>
      <c r="E528" s="419" t="s">
        <v>161</v>
      </c>
      <c r="F528" s="442" t="s">
        <v>12531</v>
      </c>
      <c r="G528" s="419" t="s">
        <v>183</v>
      </c>
      <c r="H528" s="464" t="s">
        <v>12532</v>
      </c>
      <c r="I528" s="420" t="s">
        <v>9786</v>
      </c>
      <c r="J528" s="420" t="s">
        <v>12533</v>
      </c>
      <c r="K528" s="421">
        <v>265.5</v>
      </c>
      <c r="L528" s="421">
        <v>530</v>
      </c>
      <c r="M528" s="422">
        <v>4080</v>
      </c>
      <c r="N528" s="419" t="s">
        <v>11082</v>
      </c>
      <c r="O528" s="422">
        <v>2011</v>
      </c>
      <c r="P528" s="423">
        <v>40989</v>
      </c>
      <c r="Q528" s="421" t="s">
        <v>12534</v>
      </c>
      <c r="R528" s="424">
        <v>41275</v>
      </c>
      <c r="S528" s="413"/>
      <c r="T528" s="425"/>
    </row>
    <row r="529" spans="1:20" ht="15.75" customHeight="1">
      <c r="A529" s="419" t="s">
        <v>73</v>
      </c>
      <c r="B529" s="419" t="s">
        <v>2660</v>
      </c>
      <c r="C529" s="419" t="s">
        <v>74</v>
      </c>
      <c r="D529" s="419" t="s">
        <v>12418</v>
      </c>
      <c r="E529" s="419" t="s">
        <v>161</v>
      </c>
      <c r="F529" s="442" t="s">
        <v>12531</v>
      </c>
      <c r="G529" s="419" t="s">
        <v>187</v>
      </c>
      <c r="H529" s="464" t="s">
        <v>12535</v>
      </c>
      <c r="I529" s="420" t="s">
        <v>9786</v>
      </c>
      <c r="J529" s="420" t="s">
        <v>12536</v>
      </c>
      <c r="K529" s="421">
        <v>251.4</v>
      </c>
      <c r="L529" s="421">
        <v>719</v>
      </c>
      <c r="M529" s="422">
        <v>3670</v>
      </c>
      <c r="N529" s="419" t="s">
        <v>11082</v>
      </c>
      <c r="O529" s="422">
        <v>2011</v>
      </c>
      <c r="P529" s="423">
        <v>40989</v>
      </c>
      <c r="Q529" s="421" t="s">
        <v>12537</v>
      </c>
      <c r="R529" s="424">
        <v>41275</v>
      </c>
      <c r="S529" s="413"/>
      <c r="T529" s="425"/>
    </row>
    <row r="530" spans="1:20" ht="15.75" customHeight="1">
      <c r="A530" s="419" t="s">
        <v>73</v>
      </c>
      <c r="B530" s="419" t="s">
        <v>2660</v>
      </c>
      <c r="C530" s="419" t="s">
        <v>74</v>
      </c>
      <c r="D530" s="419" t="s">
        <v>12418</v>
      </c>
      <c r="E530" s="419" t="s">
        <v>161</v>
      </c>
      <c r="F530" s="442" t="s">
        <v>12531</v>
      </c>
      <c r="G530" s="419" t="s">
        <v>189</v>
      </c>
      <c r="H530" s="464" t="s">
        <v>12538</v>
      </c>
      <c r="I530" s="420" t="s">
        <v>9786</v>
      </c>
      <c r="J530" s="420" t="s">
        <v>12539</v>
      </c>
      <c r="K530" s="421">
        <v>173.6</v>
      </c>
      <c r="L530" s="421">
        <v>375</v>
      </c>
      <c r="M530" s="422">
        <v>3100</v>
      </c>
      <c r="N530" s="419" t="s">
        <v>11082</v>
      </c>
      <c r="O530" s="422">
        <v>2011</v>
      </c>
      <c r="P530" s="423">
        <v>40989</v>
      </c>
      <c r="Q530" s="421" t="s">
        <v>12540</v>
      </c>
      <c r="R530" s="424">
        <v>41275</v>
      </c>
      <c r="S530" s="413"/>
      <c r="T530" s="425"/>
    </row>
    <row r="531" spans="1:20" ht="15.75" customHeight="1">
      <c r="A531" s="419" t="s">
        <v>73</v>
      </c>
      <c r="B531" s="419" t="s">
        <v>2660</v>
      </c>
      <c r="C531" s="419" t="s">
        <v>74</v>
      </c>
      <c r="D531" s="419" t="s">
        <v>12418</v>
      </c>
      <c r="E531" s="419" t="s">
        <v>85</v>
      </c>
      <c r="F531" s="442" t="s">
        <v>12541</v>
      </c>
      <c r="G531" s="419" t="s">
        <v>92</v>
      </c>
      <c r="H531" s="464" t="s">
        <v>12542</v>
      </c>
      <c r="I531" s="420" t="s">
        <v>9786</v>
      </c>
      <c r="J531" s="420" t="s">
        <v>12543</v>
      </c>
      <c r="K531" s="421">
        <v>350.6</v>
      </c>
      <c r="L531" s="421">
        <v>78</v>
      </c>
      <c r="M531" s="422">
        <v>1050</v>
      </c>
      <c r="N531" s="419" t="s">
        <v>11082</v>
      </c>
      <c r="O531" s="422">
        <v>2011</v>
      </c>
      <c r="P531" s="423">
        <v>40549</v>
      </c>
      <c r="Q531" s="421" t="s">
        <v>12544</v>
      </c>
      <c r="R531" s="424">
        <v>40909</v>
      </c>
      <c r="S531" s="413"/>
      <c r="T531" s="425"/>
    </row>
    <row r="532" spans="1:20" ht="15.75" customHeight="1">
      <c r="A532" s="419" t="s">
        <v>73</v>
      </c>
      <c r="B532" s="419" t="s">
        <v>2660</v>
      </c>
      <c r="C532" s="419" t="s">
        <v>74</v>
      </c>
      <c r="D532" s="419" t="s">
        <v>12418</v>
      </c>
      <c r="E532" s="419" t="s">
        <v>85</v>
      </c>
      <c r="F532" s="442" t="s">
        <v>12541</v>
      </c>
      <c r="G532" s="419" t="s">
        <v>98</v>
      </c>
      <c r="H532" s="464" t="s">
        <v>12545</v>
      </c>
      <c r="I532" s="420" t="s">
        <v>9786</v>
      </c>
      <c r="J532" s="420" t="s">
        <v>12546</v>
      </c>
      <c r="K532" s="421">
        <v>325.5</v>
      </c>
      <c r="L532" s="421">
        <v>868</v>
      </c>
      <c r="M532" s="422">
        <v>7010</v>
      </c>
      <c r="N532" s="419" t="s">
        <v>11082</v>
      </c>
      <c r="O532" s="422">
        <v>2011</v>
      </c>
      <c r="P532" s="423">
        <v>40549</v>
      </c>
      <c r="Q532" s="421" t="s">
        <v>12544</v>
      </c>
      <c r="R532" s="424">
        <v>40909</v>
      </c>
      <c r="S532" s="413"/>
      <c r="T532" s="425"/>
    </row>
    <row r="533" spans="1:20" ht="15.75" customHeight="1">
      <c r="A533" s="419" t="s">
        <v>73</v>
      </c>
      <c r="B533" s="419" t="s">
        <v>2660</v>
      </c>
      <c r="C533" s="419" t="s">
        <v>74</v>
      </c>
      <c r="D533" s="419" t="s">
        <v>12418</v>
      </c>
      <c r="E533" s="419" t="s">
        <v>85</v>
      </c>
      <c r="F533" s="442" t="s">
        <v>12541</v>
      </c>
      <c r="G533" s="419" t="s">
        <v>100</v>
      </c>
      <c r="H533" s="464" t="s">
        <v>12547</v>
      </c>
      <c r="I533" s="420" t="s">
        <v>9786</v>
      </c>
      <c r="J533" s="420" t="s">
        <v>12548</v>
      </c>
      <c r="K533" s="421">
        <v>96</v>
      </c>
      <c r="L533" s="421">
        <v>151</v>
      </c>
      <c r="M533" s="422">
        <v>1600</v>
      </c>
      <c r="N533" s="419" t="s">
        <v>11082</v>
      </c>
      <c r="O533" s="422">
        <v>2011</v>
      </c>
      <c r="P533" s="423">
        <v>40549</v>
      </c>
      <c r="Q533" s="421" t="s">
        <v>12544</v>
      </c>
      <c r="R533" s="424">
        <v>40909</v>
      </c>
      <c r="S533" s="413"/>
      <c r="T533" s="425"/>
    </row>
    <row r="534" spans="1:20" ht="15.75" customHeight="1">
      <c r="A534" s="419" t="s">
        <v>73</v>
      </c>
      <c r="B534" s="419" t="s">
        <v>2660</v>
      </c>
      <c r="C534" s="419" t="s">
        <v>74</v>
      </c>
      <c r="D534" s="419" t="s">
        <v>12418</v>
      </c>
      <c r="E534" s="419" t="s">
        <v>85</v>
      </c>
      <c r="F534" s="442" t="s">
        <v>12541</v>
      </c>
      <c r="G534" s="419" t="s">
        <v>108</v>
      </c>
      <c r="H534" s="464" t="s">
        <v>12549</v>
      </c>
      <c r="I534" s="420" t="s">
        <v>9786</v>
      </c>
      <c r="J534" s="420" t="s">
        <v>12550</v>
      </c>
      <c r="K534" s="421">
        <v>350.6</v>
      </c>
      <c r="L534" s="421">
        <v>666</v>
      </c>
      <c r="M534" s="422">
        <v>5490</v>
      </c>
      <c r="N534" s="419" t="s">
        <v>11082</v>
      </c>
      <c r="O534" s="422">
        <v>2011</v>
      </c>
      <c r="P534" s="423">
        <v>40549</v>
      </c>
      <c r="Q534" s="421" t="s">
        <v>12544</v>
      </c>
      <c r="R534" s="424">
        <v>40909</v>
      </c>
      <c r="S534" s="413"/>
      <c r="T534" s="425"/>
    </row>
    <row r="535" spans="1:20" ht="15.75" customHeight="1">
      <c r="A535" s="419" t="s">
        <v>73</v>
      </c>
      <c r="B535" s="419" t="s">
        <v>2660</v>
      </c>
      <c r="C535" s="419" t="s">
        <v>74</v>
      </c>
      <c r="D535" s="419" t="s">
        <v>12418</v>
      </c>
      <c r="E535" s="419" t="s">
        <v>85</v>
      </c>
      <c r="F535" s="442" t="s">
        <v>12551</v>
      </c>
      <c r="G535" s="419" t="s">
        <v>89</v>
      </c>
      <c r="H535" s="464" t="s">
        <v>12552</v>
      </c>
      <c r="I535" s="420" t="s">
        <v>9786</v>
      </c>
      <c r="J535" s="420" t="s">
        <v>12553</v>
      </c>
      <c r="K535" s="421">
        <v>183.7</v>
      </c>
      <c r="L535" s="421">
        <v>356</v>
      </c>
      <c r="M535" s="422">
        <v>3580</v>
      </c>
      <c r="N535" s="419" t="s">
        <v>11082</v>
      </c>
      <c r="O535" s="422">
        <v>2012</v>
      </c>
      <c r="P535" s="423">
        <v>41180</v>
      </c>
      <c r="Q535" s="421" t="s">
        <v>12554</v>
      </c>
      <c r="R535" s="424">
        <v>41640</v>
      </c>
      <c r="S535" s="413"/>
      <c r="T535" s="425"/>
    </row>
    <row r="536" spans="1:20" ht="15.75" customHeight="1">
      <c r="A536" s="419" t="s">
        <v>73</v>
      </c>
      <c r="B536" s="419" t="s">
        <v>2660</v>
      </c>
      <c r="C536" s="419" t="s">
        <v>74</v>
      </c>
      <c r="D536" s="419" t="s">
        <v>12418</v>
      </c>
      <c r="E536" s="419" t="s">
        <v>85</v>
      </c>
      <c r="F536" s="442" t="s">
        <v>12551</v>
      </c>
      <c r="G536" s="419" t="s">
        <v>90</v>
      </c>
      <c r="H536" s="464" t="s">
        <v>12555</v>
      </c>
      <c r="I536" s="420" t="s">
        <v>9786</v>
      </c>
      <c r="J536" s="420" t="s">
        <v>12556</v>
      </c>
      <c r="K536" s="421">
        <v>93.7</v>
      </c>
      <c r="L536" s="421">
        <v>143</v>
      </c>
      <c r="M536" s="422">
        <v>2160</v>
      </c>
      <c r="N536" s="419" t="s">
        <v>11082</v>
      </c>
      <c r="O536" s="422">
        <v>2012</v>
      </c>
      <c r="P536" s="423">
        <v>41180</v>
      </c>
      <c r="Q536" s="421" t="s">
        <v>12557</v>
      </c>
      <c r="R536" s="424">
        <v>41640</v>
      </c>
      <c r="S536" s="413"/>
      <c r="T536" s="425"/>
    </row>
    <row r="537" spans="1:20" ht="15.75" customHeight="1">
      <c r="A537" s="419" t="s">
        <v>73</v>
      </c>
      <c r="B537" s="419" t="s">
        <v>2660</v>
      </c>
      <c r="C537" s="419" t="s">
        <v>74</v>
      </c>
      <c r="D537" s="419" t="s">
        <v>12418</v>
      </c>
      <c r="E537" s="419" t="s">
        <v>85</v>
      </c>
      <c r="F537" s="442" t="s">
        <v>12551</v>
      </c>
      <c r="G537" s="419" t="s">
        <v>103</v>
      </c>
      <c r="H537" s="464" t="s">
        <v>12558</v>
      </c>
      <c r="I537" s="420" t="s">
        <v>9786</v>
      </c>
      <c r="J537" s="420" t="s">
        <v>12559</v>
      </c>
      <c r="K537" s="421">
        <v>87.3</v>
      </c>
      <c r="L537" s="421">
        <v>33</v>
      </c>
      <c r="M537" s="422">
        <v>1430</v>
      </c>
      <c r="N537" s="419" t="s">
        <v>11082</v>
      </c>
      <c r="O537" s="422">
        <v>2012</v>
      </c>
      <c r="P537" s="423">
        <v>41180</v>
      </c>
      <c r="Q537" s="421" t="s">
        <v>12560</v>
      </c>
      <c r="R537" s="424">
        <v>41640</v>
      </c>
      <c r="S537" s="413"/>
      <c r="T537" s="425"/>
    </row>
    <row r="538" spans="1:20" ht="15.75" customHeight="1">
      <c r="A538" s="419" t="s">
        <v>73</v>
      </c>
      <c r="B538" s="419" t="s">
        <v>2660</v>
      </c>
      <c r="C538" s="419" t="s">
        <v>74</v>
      </c>
      <c r="D538" s="419" t="s">
        <v>12418</v>
      </c>
      <c r="E538" s="419" t="s">
        <v>85</v>
      </c>
      <c r="F538" s="442" t="s">
        <v>12551</v>
      </c>
      <c r="G538" s="419" t="s">
        <v>109</v>
      </c>
      <c r="H538" s="464" t="s">
        <v>12561</v>
      </c>
      <c r="I538" s="420" t="s">
        <v>9786</v>
      </c>
      <c r="J538" s="420" t="s">
        <v>12562</v>
      </c>
      <c r="K538" s="421">
        <v>291.89999999999998</v>
      </c>
      <c r="L538" s="421">
        <v>528</v>
      </c>
      <c r="M538" s="422">
        <v>4720</v>
      </c>
      <c r="N538" s="419" t="s">
        <v>11082</v>
      </c>
      <c r="O538" s="422">
        <v>2012</v>
      </c>
      <c r="P538" s="423">
        <v>41180</v>
      </c>
      <c r="Q538" s="421" t="s">
        <v>12563</v>
      </c>
      <c r="R538" s="424">
        <v>41640</v>
      </c>
      <c r="S538" s="413"/>
      <c r="T538" s="425"/>
    </row>
    <row r="539" spans="1:20" ht="15.75" customHeight="1">
      <c r="A539" s="419" t="s">
        <v>73</v>
      </c>
      <c r="B539" s="419" t="s">
        <v>2660</v>
      </c>
      <c r="C539" s="419" t="s">
        <v>74</v>
      </c>
      <c r="D539" s="419" t="s">
        <v>11154</v>
      </c>
      <c r="E539" s="419" t="s">
        <v>161</v>
      </c>
      <c r="F539" s="442" t="s">
        <v>12511</v>
      </c>
      <c r="G539" s="419" t="s">
        <v>177</v>
      </c>
      <c r="H539" s="464" t="s">
        <v>9112</v>
      </c>
      <c r="I539" s="420" t="s">
        <v>9786</v>
      </c>
      <c r="J539" s="420" t="s">
        <v>12564</v>
      </c>
      <c r="K539" s="421">
        <v>403.9</v>
      </c>
      <c r="L539" s="421">
        <v>589</v>
      </c>
      <c r="M539" s="422">
        <v>41220</v>
      </c>
      <c r="N539" s="419" t="s">
        <v>11158</v>
      </c>
      <c r="O539" s="422">
        <v>2023</v>
      </c>
      <c r="P539" s="423">
        <v>45275</v>
      </c>
      <c r="Q539" s="421" t="s">
        <v>12565</v>
      </c>
      <c r="R539" s="382">
        <v>45292</v>
      </c>
      <c r="S539" s="413"/>
      <c r="T539" s="425">
        <v>45292</v>
      </c>
    </row>
    <row r="540" spans="1:20" ht="15.75" customHeight="1">
      <c r="A540" s="419" t="s">
        <v>73</v>
      </c>
      <c r="B540" s="419" t="s">
        <v>2660</v>
      </c>
      <c r="C540" s="419" t="s">
        <v>74</v>
      </c>
      <c r="D540" s="419" t="s">
        <v>11154</v>
      </c>
      <c r="E540" s="419" t="s">
        <v>161</v>
      </c>
      <c r="F540" s="442" t="s">
        <v>12511</v>
      </c>
      <c r="G540" s="419" t="s">
        <v>184</v>
      </c>
      <c r="H540" s="464" t="s">
        <v>9129</v>
      </c>
      <c r="I540" s="420" t="s">
        <v>9786</v>
      </c>
      <c r="J540" s="420" t="s">
        <v>10832</v>
      </c>
      <c r="K540" s="421">
        <v>608</v>
      </c>
      <c r="L540" s="421">
        <v>1148</v>
      </c>
      <c r="M540" s="422">
        <v>52470</v>
      </c>
      <c r="N540" s="419" t="s">
        <v>11158</v>
      </c>
      <c r="O540" s="422">
        <v>2023</v>
      </c>
      <c r="P540" s="423">
        <v>45275</v>
      </c>
      <c r="Q540" s="421" t="s">
        <v>12565</v>
      </c>
      <c r="R540" s="382">
        <v>45292</v>
      </c>
      <c r="S540" s="413"/>
      <c r="T540" s="425">
        <v>45292</v>
      </c>
    </row>
    <row r="541" spans="1:20" ht="15.75" customHeight="1">
      <c r="A541" s="419" t="s">
        <v>73</v>
      </c>
      <c r="B541" s="419" t="s">
        <v>2660</v>
      </c>
      <c r="C541" s="419" t="s">
        <v>866</v>
      </c>
      <c r="D541" s="419" t="s">
        <v>12566</v>
      </c>
      <c r="E541" s="419" t="s">
        <v>890</v>
      </c>
      <c r="F541" s="442" t="s">
        <v>12567</v>
      </c>
      <c r="G541" s="419" t="s">
        <v>892</v>
      </c>
      <c r="H541" s="464" t="s">
        <v>12568</v>
      </c>
      <c r="I541" s="420" t="s">
        <v>9786</v>
      </c>
      <c r="J541" s="420" t="s">
        <v>12569</v>
      </c>
      <c r="K541" s="421">
        <v>563.66</v>
      </c>
      <c r="L541" s="421">
        <v>659</v>
      </c>
      <c r="M541" s="422">
        <v>108984</v>
      </c>
      <c r="N541" s="419" t="s">
        <v>11099</v>
      </c>
      <c r="O541" s="422">
        <v>2020</v>
      </c>
      <c r="P541" s="426">
        <v>44126</v>
      </c>
      <c r="Q541" s="421" t="s">
        <v>12570</v>
      </c>
      <c r="R541" s="424">
        <v>44197</v>
      </c>
      <c r="S541" s="413"/>
      <c r="T541" s="428">
        <v>44911</v>
      </c>
    </row>
    <row r="542" spans="1:20" ht="15.75" customHeight="1">
      <c r="A542" s="419" t="s">
        <v>73</v>
      </c>
      <c r="B542" s="419" t="s">
        <v>2660</v>
      </c>
      <c r="C542" s="419" t="s">
        <v>866</v>
      </c>
      <c r="D542" s="419" t="s">
        <v>12566</v>
      </c>
      <c r="E542" s="419" t="s">
        <v>890</v>
      </c>
      <c r="F542" s="442" t="s">
        <v>12567</v>
      </c>
      <c r="G542" s="419" t="s">
        <v>898</v>
      </c>
      <c r="H542" s="464" t="s">
        <v>12571</v>
      </c>
      <c r="I542" s="420" t="s">
        <v>9786</v>
      </c>
      <c r="J542" s="420" t="s">
        <v>12112</v>
      </c>
      <c r="K542" s="421">
        <v>473.54</v>
      </c>
      <c r="L542" s="421">
        <v>841</v>
      </c>
      <c r="M542" s="422">
        <v>98035</v>
      </c>
      <c r="N542" s="419" t="s">
        <v>11099</v>
      </c>
      <c r="O542" s="422">
        <v>2020</v>
      </c>
      <c r="P542" s="426">
        <v>44126</v>
      </c>
      <c r="Q542" s="421" t="s">
        <v>12572</v>
      </c>
      <c r="R542" s="424">
        <v>44197</v>
      </c>
      <c r="S542" s="413"/>
      <c r="T542" s="428">
        <v>44904</v>
      </c>
    </row>
    <row r="543" spans="1:20" ht="15.75" customHeight="1">
      <c r="A543" s="419" t="s">
        <v>73</v>
      </c>
      <c r="B543" s="419" t="s">
        <v>2660</v>
      </c>
      <c r="C543" s="419" t="s">
        <v>866</v>
      </c>
      <c r="D543" s="419" t="s">
        <v>12566</v>
      </c>
      <c r="E543" s="419" t="s">
        <v>890</v>
      </c>
      <c r="F543" s="442" t="s">
        <v>12567</v>
      </c>
      <c r="G543" s="419" t="s">
        <v>914</v>
      </c>
      <c r="H543" s="464" t="s">
        <v>12573</v>
      </c>
      <c r="I543" s="420" t="s">
        <v>9786</v>
      </c>
      <c r="J543" s="420" t="s">
        <v>12574</v>
      </c>
      <c r="K543" s="421">
        <v>219.3</v>
      </c>
      <c r="L543" s="421">
        <v>185</v>
      </c>
      <c r="M543" s="422">
        <v>67144</v>
      </c>
      <c r="N543" s="419" t="s">
        <v>11099</v>
      </c>
      <c r="O543" s="422">
        <v>2020</v>
      </c>
      <c r="P543" s="426">
        <v>44126</v>
      </c>
      <c r="Q543" s="421" t="s">
        <v>12575</v>
      </c>
      <c r="R543" s="424">
        <v>44197</v>
      </c>
      <c r="S543" s="413"/>
      <c r="T543" s="428">
        <v>44910</v>
      </c>
    </row>
    <row r="544" spans="1:20" ht="15.75" customHeight="1">
      <c r="A544" s="419" t="s">
        <v>73</v>
      </c>
      <c r="B544" s="419" t="s">
        <v>2660</v>
      </c>
      <c r="C544" s="419" t="s">
        <v>866</v>
      </c>
      <c r="D544" s="419" t="s">
        <v>12566</v>
      </c>
      <c r="E544" s="419" t="s">
        <v>1193</v>
      </c>
      <c r="F544" s="442" t="s">
        <v>12576</v>
      </c>
      <c r="G544" s="419" t="s">
        <v>1196</v>
      </c>
      <c r="H544" s="464" t="s">
        <v>12577</v>
      </c>
      <c r="I544" s="420" t="s">
        <v>9786</v>
      </c>
      <c r="J544" s="420" t="s">
        <v>12578</v>
      </c>
      <c r="K544" s="421">
        <v>245.34</v>
      </c>
      <c r="L544" s="421">
        <v>407</v>
      </c>
      <c r="M544" s="422">
        <v>4140</v>
      </c>
      <c r="N544" s="419" t="s">
        <v>11082</v>
      </c>
      <c r="O544" s="422">
        <v>2010</v>
      </c>
      <c r="P544" s="426">
        <v>40540</v>
      </c>
      <c r="Q544" s="421" t="s">
        <v>12579</v>
      </c>
      <c r="R544" s="424">
        <v>40544</v>
      </c>
      <c r="S544" s="413"/>
      <c r="T544" s="425"/>
    </row>
    <row r="545" spans="1:20" ht="15.75" customHeight="1">
      <c r="A545" s="419" t="s">
        <v>73</v>
      </c>
      <c r="B545" s="419" t="s">
        <v>2660</v>
      </c>
      <c r="C545" s="419" t="s">
        <v>866</v>
      </c>
      <c r="D545" s="419" t="s">
        <v>12566</v>
      </c>
      <c r="E545" s="419" t="s">
        <v>1193</v>
      </c>
      <c r="F545" s="442" t="s">
        <v>12576</v>
      </c>
      <c r="G545" s="419" t="s">
        <v>1202</v>
      </c>
      <c r="H545" s="464" t="s">
        <v>12580</v>
      </c>
      <c r="I545" s="420" t="s">
        <v>9786</v>
      </c>
      <c r="J545" s="420" t="s">
        <v>12581</v>
      </c>
      <c r="K545" s="421">
        <v>210.26</v>
      </c>
      <c r="L545" s="421">
        <v>275</v>
      </c>
      <c r="M545" s="422">
        <v>3240</v>
      </c>
      <c r="N545" s="419" t="s">
        <v>11082</v>
      </c>
      <c r="O545" s="422">
        <v>2010</v>
      </c>
      <c r="P545" s="426">
        <v>40540</v>
      </c>
      <c r="Q545" s="421" t="s">
        <v>12582</v>
      </c>
      <c r="R545" s="424">
        <v>40544</v>
      </c>
      <c r="S545" s="413"/>
      <c r="T545" s="425"/>
    </row>
    <row r="546" spans="1:20" ht="15.75" customHeight="1">
      <c r="A546" s="419" t="s">
        <v>73</v>
      </c>
      <c r="B546" s="419" t="s">
        <v>2660</v>
      </c>
      <c r="C546" s="419" t="s">
        <v>866</v>
      </c>
      <c r="D546" s="419" t="s">
        <v>12566</v>
      </c>
      <c r="E546" s="419" t="s">
        <v>1063</v>
      </c>
      <c r="F546" s="442" t="s">
        <v>12583</v>
      </c>
      <c r="G546" s="419" t="s">
        <v>1067</v>
      </c>
      <c r="H546" s="464" t="s">
        <v>12584</v>
      </c>
      <c r="I546" s="420" t="s">
        <v>9786</v>
      </c>
      <c r="J546" s="420" t="s">
        <v>12585</v>
      </c>
      <c r="K546" s="421">
        <v>519.48</v>
      </c>
      <c r="L546" s="421">
        <v>975</v>
      </c>
      <c r="M546" s="422">
        <v>4680</v>
      </c>
      <c r="N546" s="419" t="s">
        <v>12586</v>
      </c>
      <c r="O546" s="422">
        <v>2011</v>
      </c>
      <c r="P546" s="423">
        <v>40723</v>
      </c>
      <c r="Q546" s="421" t="s">
        <v>12587</v>
      </c>
      <c r="R546" s="424">
        <v>40909</v>
      </c>
      <c r="S546" s="413"/>
      <c r="T546" s="425"/>
    </row>
    <row r="547" spans="1:20" ht="15.75" customHeight="1">
      <c r="A547" s="419" t="s">
        <v>73</v>
      </c>
      <c r="B547" s="419" t="s">
        <v>2660</v>
      </c>
      <c r="C547" s="419" t="s">
        <v>866</v>
      </c>
      <c r="D547" s="419" t="s">
        <v>12566</v>
      </c>
      <c r="E547" s="419" t="s">
        <v>1063</v>
      </c>
      <c r="F547" s="442" t="s">
        <v>12583</v>
      </c>
      <c r="G547" s="419" t="s">
        <v>1068</v>
      </c>
      <c r="H547" s="464" t="s">
        <v>12588</v>
      </c>
      <c r="I547" s="420" t="s">
        <v>9786</v>
      </c>
      <c r="J547" s="420" t="s">
        <v>12589</v>
      </c>
      <c r="K547" s="421">
        <v>361.2</v>
      </c>
      <c r="L547" s="421">
        <v>266</v>
      </c>
      <c r="M547" s="422">
        <v>4680</v>
      </c>
      <c r="N547" s="419" t="s">
        <v>12586</v>
      </c>
      <c r="O547" s="422">
        <v>2011</v>
      </c>
      <c r="P547" s="423">
        <v>40723</v>
      </c>
      <c r="Q547" s="421" t="s">
        <v>12590</v>
      </c>
      <c r="R547" s="424">
        <v>40909</v>
      </c>
      <c r="S547" s="413"/>
      <c r="T547" s="425"/>
    </row>
    <row r="548" spans="1:20" ht="15.75" customHeight="1">
      <c r="A548" s="419" t="s">
        <v>73</v>
      </c>
      <c r="B548" s="419" t="s">
        <v>2660</v>
      </c>
      <c r="C548" s="419" t="s">
        <v>866</v>
      </c>
      <c r="D548" s="419" t="s">
        <v>12566</v>
      </c>
      <c r="E548" s="419" t="s">
        <v>1063</v>
      </c>
      <c r="F548" s="442" t="s">
        <v>12583</v>
      </c>
      <c r="G548" s="419" t="s">
        <v>1098</v>
      </c>
      <c r="H548" s="464" t="s">
        <v>12591</v>
      </c>
      <c r="I548" s="420" t="s">
        <v>9786</v>
      </c>
      <c r="J548" s="420" t="s">
        <v>12592</v>
      </c>
      <c r="K548" s="421">
        <v>569.63</v>
      </c>
      <c r="L548" s="421">
        <v>886</v>
      </c>
      <c r="M548" s="422">
        <v>4680</v>
      </c>
      <c r="N548" s="419" t="s">
        <v>12586</v>
      </c>
      <c r="O548" s="422">
        <v>2011</v>
      </c>
      <c r="P548" s="423">
        <v>40723</v>
      </c>
      <c r="Q548" s="421" t="s">
        <v>12593</v>
      </c>
      <c r="R548" s="424">
        <v>40909</v>
      </c>
      <c r="S548" s="413"/>
      <c r="T548" s="425"/>
    </row>
    <row r="549" spans="1:20" ht="15.75" customHeight="1">
      <c r="A549" s="419" t="s">
        <v>73</v>
      </c>
      <c r="B549" s="419" t="s">
        <v>2660</v>
      </c>
      <c r="C549" s="419" t="s">
        <v>866</v>
      </c>
      <c r="D549" s="419" t="s">
        <v>12566</v>
      </c>
      <c r="E549" s="419" t="s">
        <v>890</v>
      </c>
      <c r="F549" s="442" t="s">
        <v>12594</v>
      </c>
      <c r="G549" s="419" t="s">
        <v>893</v>
      </c>
      <c r="H549" s="464" t="s">
        <v>12595</v>
      </c>
      <c r="I549" s="420" t="s">
        <v>9786</v>
      </c>
      <c r="J549" s="420" t="s">
        <v>12596</v>
      </c>
      <c r="K549" s="421">
        <v>1112.5999999999999</v>
      </c>
      <c r="L549" s="421">
        <v>392</v>
      </c>
      <c r="M549" s="422">
        <v>71066</v>
      </c>
      <c r="N549" s="419" t="s">
        <v>12586</v>
      </c>
      <c r="O549" s="422">
        <v>2020</v>
      </c>
      <c r="P549" s="423">
        <v>44167</v>
      </c>
      <c r="Q549" s="421" t="s">
        <v>12597</v>
      </c>
      <c r="R549" s="424">
        <v>44562</v>
      </c>
      <c r="S549" s="413"/>
      <c r="T549" s="428">
        <v>44909</v>
      </c>
    </row>
    <row r="550" spans="1:20" ht="15.75" customHeight="1">
      <c r="A550" s="419" t="s">
        <v>73</v>
      </c>
      <c r="B550" s="419" t="s">
        <v>2660</v>
      </c>
      <c r="C550" s="419" t="s">
        <v>866</v>
      </c>
      <c r="D550" s="419" t="s">
        <v>12566</v>
      </c>
      <c r="E550" s="419" t="s">
        <v>890</v>
      </c>
      <c r="F550" s="442" t="s">
        <v>12594</v>
      </c>
      <c r="G550" s="419" t="s">
        <v>906</v>
      </c>
      <c r="H550" s="464" t="s">
        <v>12598</v>
      </c>
      <c r="I550" s="420" t="s">
        <v>9786</v>
      </c>
      <c r="J550" s="420" t="s">
        <v>12599</v>
      </c>
      <c r="K550" s="421">
        <v>1176.9000000000001</v>
      </c>
      <c r="L550" s="421">
        <v>287</v>
      </c>
      <c r="M550" s="422">
        <v>67914</v>
      </c>
      <c r="N550" s="419" t="s">
        <v>12586</v>
      </c>
      <c r="O550" s="422">
        <v>2020</v>
      </c>
      <c r="P550" s="423">
        <v>44167</v>
      </c>
      <c r="Q550" s="421" t="s">
        <v>12600</v>
      </c>
      <c r="R550" s="424">
        <v>44562</v>
      </c>
      <c r="S550" s="413"/>
      <c r="T550" s="428">
        <v>44909</v>
      </c>
    </row>
    <row r="551" spans="1:20" ht="15.75" customHeight="1">
      <c r="A551" s="419" t="s">
        <v>73</v>
      </c>
      <c r="B551" s="419" t="s">
        <v>2660</v>
      </c>
      <c r="C551" s="419" t="s">
        <v>866</v>
      </c>
      <c r="D551" s="419" t="s">
        <v>12566</v>
      </c>
      <c r="E551" s="419" t="s">
        <v>890</v>
      </c>
      <c r="F551" s="442" t="s">
        <v>12601</v>
      </c>
      <c r="G551" s="419" t="s">
        <v>891</v>
      </c>
      <c r="H551" s="464" t="s">
        <v>12602</v>
      </c>
      <c r="I551" s="420" t="s">
        <v>9786</v>
      </c>
      <c r="J551" s="420" t="s">
        <v>12603</v>
      </c>
      <c r="K551" s="421">
        <v>722.13879999999995</v>
      </c>
      <c r="L551" s="421">
        <v>1095</v>
      </c>
      <c r="M551" s="422">
        <v>128238</v>
      </c>
      <c r="N551" s="419" t="s">
        <v>11099</v>
      </c>
      <c r="O551" s="422">
        <v>2020</v>
      </c>
      <c r="P551" s="426">
        <v>44126</v>
      </c>
      <c r="Q551" s="421" t="s">
        <v>12604</v>
      </c>
      <c r="R551" s="424">
        <v>44197</v>
      </c>
      <c r="S551" s="413"/>
      <c r="T551" s="428">
        <v>44911</v>
      </c>
    </row>
    <row r="552" spans="1:20" ht="15.75" customHeight="1">
      <c r="A552" s="419" t="s">
        <v>73</v>
      </c>
      <c r="B552" s="419" t="s">
        <v>2660</v>
      </c>
      <c r="C552" s="419" t="s">
        <v>866</v>
      </c>
      <c r="D552" s="419" t="s">
        <v>12566</v>
      </c>
      <c r="E552" s="419" t="s">
        <v>890</v>
      </c>
      <c r="F552" s="442" t="s">
        <v>12601</v>
      </c>
      <c r="G552" s="419" t="s">
        <v>897</v>
      </c>
      <c r="H552" s="464" t="s">
        <v>12605</v>
      </c>
      <c r="I552" s="420" t="s">
        <v>9786</v>
      </c>
      <c r="J552" s="420" t="s">
        <v>12606</v>
      </c>
      <c r="K552" s="421">
        <v>337.4</v>
      </c>
      <c r="L552" s="421">
        <v>339</v>
      </c>
      <c r="M552" s="422">
        <v>81494</v>
      </c>
      <c r="N552" s="419" t="s">
        <v>11099</v>
      </c>
      <c r="O552" s="422">
        <v>2020</v>
      </c>
      <c r="P552" s="426">
        <v>44126</v>
      </c>
      <c r="Q552" s="421" t="s">
        <v>12607</v>
      </c>
      <c r="R552" s="424">
        <v>44197</v>
      </c>
      <c r="S552" s="413"/>
      <c r="T552" s="428">
        <v>44349</v>
      </c>
    </row>
    <row r="553" spans="1:20" ht="15.75" customHeight="1">
      <c r="A553" s="419" t="s">
        <v>73</v>
      </c>
      <c r="B553" s="419" t="s">
        <v>2660</v>
      </c>
      <c r="C553" s="419" t="s">
        <v>866</v>
      </c>
      <c r="D553" s="419" t="s">
        <v>12566</v>
      </c>
      <c r="E553" s="419" t="s">
        <v>1193</v>
      </c>
      <c r="F553" s="442" t="s">
        <v>12608</v>
      </c>
      <c r="G553" s="419" t="s">
        <v>1197</v>
      </c>
      <c r="H553" s="464" t="s">
        <v>12609</v>
      </c>
      <c r="I553" s="420" t="s">
        <v>9786</v>
      </c>
      <c r="J553" s="420" t="s">
        <v>12610</v>
      </c>
      <c r="K553" s="421">
        <v>410.3</v>
      </c>
      <c r="L553" s="421">
        <v>943</v>
      </c>
      <c r="M553" s="422">
        <v>7880</v>
      </c>
      <c r="N553" s="419" t="s">
        <v>12586</v>
      </c>
      <c r="O553" s="422">
        <v>2011</v>
      </c>
      <c r="P553" s="423">
        <v>40920</v>
      </c>
      <c r="Q553" s="421" t="s">
        <v>12611</v>
      </c>
      <c r="R553" s="424">
        <v>41275</v>
      </c>
      <c r="S553" s="413"/>
      <c r="T553" s="428"/>
    </row>
    <row r="554" spans="1:20" ht="15.75" customHeight="1">
      <c r="A554" s="419" t="s">
        <v>73</v>
      </c>
      <c r="B554" s="419" t="s">
        <v>2660</v>
      </c>
      <c r="C554" s="419" t="s">
        <v>866</v>
      </c>
      <c r="D554" s="419" t="s">
        <v>12566</v>
      </c>
      <c r="E554" s="419" t="s">
        <v>1193</v>
      </c>
      <c r="F554" s="442" t="s">
        <v>12608</v>
      </c>
      <c r="G554" s="419" t="s">
        <v>1214</v>
      </c>
      <c r="H554" s="464" t="s">
        <v>12612</v>
      </c>
      <c r="I554" s="420" t="s">
        <v>9786</v>
      </c>
      <c r="J554" s="420" t="s">
        <v>12613</v>
      </c>
      <c r="K554" s="421">
        <v>345.1</v>
      </c>
      <c r="L554" s="421">
        <v>564</v>
      </c>
      <c r="M554" s="422">
        <v>4710</v>
      </c>
      <c r="N554" s="419" t="s">
        <v>12586</v>
      </c>
      <c r="O554" s="422">
        <v>2011</v>
      </c>
      <c r="P554" s="423">
        <v>40920</v>
      </c>
      <c r="Q554" s="421" t="s">
        <v>12611</v>
      </c>
      <c r="R554" s="424">
        <v>41275</v>
      </c>
      <c r="S554" s="413"/>
      <c r="T554" s="425"/>
    </row>
    <row r="555" spans="1:20" ht="15.75" customHeight="1">
      <c r="A555" s="419" t="s">
        <v>73</v>
      </c>
      <c r="B555" s="419" t="s">
        <v>2660</v>
      </c>
      <c r="C555" s="419" t="s">
        <v>866</v>
      </c>
      <c r="D555" s="419" t="s">
        <v>12566</v>
      </c>
      <c r="E555" s="419" t="s">
        <v>1193</v>
      </c>
      <c r="F555" s="442" t="s">
        <v>12608</v>
      </c>
      <c r="G555" s="419" t="s">
        <v>1215</v>
      </c>
      <c r="H555" s="464" t="s">
        <v>12614</v>
      </c>
      <c r="I555" s="420" t="s">
        <v>9786</v>
      </c>
      <c r="J555" s="420" t="s">
        <v>12615</v>
      </c>
      <c r="K555" s="421">
        <v>62.8</v>
      </c>
      <c r="L555" s="421">
        <v>10</v>
      </c>
      <c r="M555" s="422">
        <v>80</v>
      </c>
      <c r="N555" s="419" t="s">
        <v>12586</v>
      </c>
      <c r="O555" s="422">
        <v>2011</v>
      </c>
      <c r="P555" s="423">
        <v>40920</v>
      </c>
      <c r="Q555" s="421" t="s">
        <v>12611</v>
      </c>
      <c r="R555" s="424">
        <v>41275</v>
      </c>
      <c r="S555" s="413"/>
      <c r="T555" s="425"/>
    </row>
    <row r="556" spans="1:20" ht="15.75" customHeight="1">
      <c r="A556" s="419" t="s">
        <v>73</v>
      </c>
      <c r="B556" s="419" t="s">
        <v>2660</v>
      </c>
      <c r="C556" s="419" t="s">
        <v>866</v>
      </c>
      <c r="D556" s="419" t="s">
        <v>12566</v>
      </c>
      <c r="E556" s="419" t="s">
        <v>1193</v>
      </c>
      <c r="F556" s="442" t="s">
        <v>12616</v>
      </c>
      <c r="G556" s="419" t="s">
        <v>1198</v>
      </c>
      <c r="H556" s="464" t="s">
        <v>12617</v>
      </c>
      <c r="I556" s="420" t="s">
        <v>9786</v>
      </c>
      <c r="J556" s="420" t="s">
        <v>11801</v>
      </c>
      <c r="K556" s="421">
        <v>103.5</v>
      </c>
      <c r="L556" s="421">
        <v>155</v>
      </c>
      <c r="M556" s="422">
        <v>6130</v>
      </c>
      <c r="N556" s="419" t="s">
        <v>12586</v>
      </c>
      <c r="O556" s="422">
        <v>2010</v>
      </c>
      <c r="P556" s="426">
        <v>40535</v>
      </c>
      <c r="Q556" s="421" t="s">
        <v>12618</v>
      </c>
      <c r="R556" s="424">
        <v>40544</v>
      </c>
      <c r="S556" s="413"/>
      <c r="T556" s="425"/>
    </row>
    <row r="557" spans="1:20" ht="15.75" customHeight="1">
      <c r="A557" s="419" t="s">
        <v>73</v>
      </c>
      <c r="B557" s="419" t="s">
        <v>2660</v>
      </c>
      <c r="C557" s="419" t="s">
        <v>866</v>
      </c>
      <c r="D557" s="419" t="s">
        <v>12566</v>
      </c>
      <c r="E557" s="419" t="s">
        <v>1193</v>
      </c>
      <c r="F557" s="442" t="s">
        <v>12616</v>
      </c>
      <c r="G557" s="419" t="s">
        <v>1199</v>
      </c>
      <c r="H557" s="464" t="s">
        <v>12619</v>
      </c>
      <c r="I557" s="420" t="s">
        <v>9786</v>
      </c>
      <c r="J557" s="420" t="s">
        <v>12620</v>
      </c>
      <c r="K557" s="421">
        <v>709.39</v>
      </c>
      <c r="L557" s="421">
        <v>698</v>
      </c>
      <c r="M557" s="422">
        <v>6130</v>
      </c>
      <c r="N557" s="419" t="s">
        <v>12586</v>
      </c>
      <c r="O557" s="422">
        <v>2010</v>
      </c>
      <c r="P557" s="426">
        <v>40535</v>
      </c>
      <c r="Q557" s="421" t="s">
        <v>12618</v>
      </c>
      <c r="R557" s="424">
        <v>40544</v>
      </c>
      <c r="S557" s="413"/>
      <c r="T557" s="425"/>
    </row>
    <row r="558" spans="1:20" ht="15.75" customHeight="1">
      <c r="A558" s="419" t="s">
        <v>73</v>
      </c>
      <c r="B558" s="419" t="s">
        <v>2660</v>
      </c>
      <c r="C558" s="419" t="s">
        <v>866</v>
      </c>
      <c r="D558" s="419" t="s">
        <v>12566</v>
      </c>
      <c r="E558" s="419" t="s">
        <v>890</v>
      </c>
      <c r="F558" s="442" t="s">
        <v>12601</v>
      </c>
      <c r="G558" s="419" t="s">
        <v>904</v>
      </c>
      <c r="H558" s="464" t="s">
        <v>12621</v>
      </c>
      <c r="I558" s="420" t="s">
        <v>9786</v>
      </c>
      <c r="J558" s="420" t="s">
        <v>11341</v>
      </c>
      <c r="K558" s="421">
        <v>573.71</v>
      </c>
      <c r="L558" s="421">
        <v>602</v>
      </c>
      <c r="M558" s="422">
        <v>110205</v>
      </c>
      <c r="N558" s="419" t="s">
        <v>11099</v>
      </c>
      <c r="O558" s="422">
        <v>2020</v>
      </c>
      <c r="P558" s="426">
        <v>44126</v>
      </c>
      <c r="Q558" s="421" t="s">
        <v>12622</v>
      </c>
      <c r="R558" s="424">
        <v>44197</v>
      </c>
      <c r="S558" s="413"/>
      <c r="T558" s="428">
        <v>44354</v>
      </c>
    </row>
    <row r="559" spans="1:20" ht="15.75" customHeight="1">
      <c r="A559" s="419" t="s">
        <v>73</v>
      </c>
      <c r="B559" s="419" t="s">
        <v>2660</v>
      </c>
      <c r="C559" s="419" t="s">
        <v>866</v>
      </c>
      <c r="D559" s="419" t="s">
        <v>12566</v>
      </c>
      <c r="E559" s="419" t="s">
        <v>1193</v>
      </c>
      <c r="F559" s="442" t="s">
        <v>12623</v>
      </c>
      <c r="G559" s="419" t="s">
        <v>1201</v>
      </c>
      <c r="H559" s="464" t="s">
        <v>12624</v>
      </c>
      <c r="I559" s="420" t="s">
        <v>9786</v>
      </c>
      <c r="J559" s="420" t="s">
        <v>12625</v>
      </c>
      <c r="K559" s="421">
        <v>268.45999999999998</v>
      </c>
      <c r="L559" s="421">
        <v>174</v>
      </c>
      <c r="M559" s="422">
        <v>3760</v>
      </c>
      <c r="N559" s="419" t="s">
        <v>12586</v>
      </c>
      <c r="O559" s="422">
        <v>2012</v>
      </c>
      <c r="P559" s="426">
        <v>41236</v>
      </c>
      <c r="Q559" s="421" t="s">
        <v>11676</v>
      </c>
      <c r="R559" s="424">
        <v>41275</v>
      </c>
      <c r="S559" s="413"/>
      <c r="T559" s="425"/>
    </row>
    <row r="560" spans="1:20" ht="15.75" customHeight="1">
      <c r="A560" s="419" t="s">
        <v>73</v>
      </c>
      <c r="B560" s="419" t="s">
        <v>2660</v>
      </c>
      <c r="C560" s="419" t="s">
        <v>866</v>
      </c>
      <c r="D560" s="419" t="s">
        <v>12566</v>
      </c>
      <c r="E560" s="419" t="s">
        <v>1193</v>
      </c>
      <c r="F560" s="442" t="s">
        <v>12623</v>
      </c>
      <c r="G560" s="419" t="s">
        <v>1213</v>
      </c>
      <c r="H560" s="464" t="s">
        <v>12626</v>
      </c>
      <c r="I560" s="420" t="s">
        <v>9786</v>
      </c>
      <c r="J560" s="420" t="s">
        <v>12627</v>
      </c>
      <c r="K560" s="421">
        <v>454.17</v>
      </c>
      <c r="L560" s="421">
        <v>70</v>
      </c>
      <c r="M560" s="422">
        <v>1780</v>
      </c>
      <c r="N560" s="419" t="s">
        <v>12586</v>
      </c>
      <c r="O560" s="422">
        <v>2012</v>
      </c>
      <c r="P560" s="426">
        <v>41236</v>
      </c>
      <c r="Q560" s="421" t="s">
        <v>11676</v>
      </c>
      <c r="R560" s="424">
        <v>41275</v>
      </c>
      <c r="S560" s="413"/>
      <c r="T560" s="425"/>
    </row>
    <row r="561" spans="1:20" ht="15.75" customHeight="1">
      <c r="A561" s="419" t="s">
        <v>73</v>
      </c>
      <c r="B561" s="419" t="s">
        <v>2660</v>
      </c>
      <c r="C561" s="419" t="s">
        <v>866</v>
      </c>
      <c r="D561" s="419" t="s">
        <v>12566</v>
      </c>
      <c r="E561" s="419" t="s">
        <v>1193</v>
      </c>
      <c r="F561" s="442" t="s">
        <v>12623</v>
      </c>
      <c r="G561" s="419" t="s">
        <v>1217</v>
      </c>
      <c r="H561" s="464" t="s">
        <v>12628</v>
      </c>
      <c r="I561" s="420" t="s">
        <v>9786</v>
      </c>
      <c r="J561" s="420" t="s">
        <v>12629</v>
      </c>
      <c r="K561" s="421">
        <v>58.11</v>
      </c>
      <c r="L561" s="421">
        <v>7</v>
      </c>
      <c r="M561" s="422">
        <v>1320</v>
      </c>
      <c r="N561" s="419" t="s">
        <v>12586</v>
      </c>
      <c r="O561" s="422">
        <v>2012</v>
      </c>
      <c r="P561" s="426">
        <v>41236</v>
      </c>
      <c r="Q561" s="421" t="s">
        <v>11676</v>
      </c>
      <c r="R561" s="424">
        <v>41275</v>
      </c>
      <c r="S561" s="413"/>
      <c r="T561" s="425"/>
    </row>
    <row r="562" spans="1:20" ht="15.75" customHeight="1">
      <c r="A562" s="419" t="s">
        <v>73</v>
      </c>
      <c r="B562" s="419" t="s">
        <v>2660</v>
      </c>
      <c r="C562" s="419" t="s">
        <v>866</v>
      </c>
      <c r="D562" s="419" t="s">
        <v>12566</v>
      </c>
      <c r="E562" s="419" t="s">
        <v>890</v>
      </c>
      <c r="F562" s="442" t="s">
        <v>12601</v>
      </c>
      <c r="G562" s="419" t="s">
        <v>911</v>
      </c>
      <c r="H562" s="464" t="s">
        <v>12630</v>
      </c>
      <c r="I562" s="420" t="s">
        <v>9786</v>
      </c>
      <c r="J562" s="420" t="s">
        <v>12631</v>
      </c>
      <c r="K562" s="421">
        <v>980.36</v>
      </c>
      <c r="L562" s="421">
        <v>1199</v>
      </c>
      <c r="M562" s="422">
        <v>159613</v>
      </c>
      <c r="N562" s="419" t="s">
        <v>11099</v>
      </c>
      <c r="O562" s="422">
        <v>2020</v>
      </c>
      <c r="P562" s="426">
        <v>44126</v>
      </c>
      <c r="Q562" s="421" t="s">
        <v>12632</v>
      </c>
      <c r="R562" s="424">
        <v>44197</v>
      </c>
      <c r="S562" s="413"/>
      <c r="T562" s="428">
        <v>44904</v>
      </c>
    </row>
    <row r="563" spans="1:20" ht="15.75" customHeight="1">
      <c r="A563" s="419" t="s">
        <v>73</v>
      </c>
      <c r="B563" s="419" t="s">
        <v>2660</v>
      </c>
      <c r="C563" s="419" t="s">
        <v>866</v>
      </c>
      <c r="D563" s="419" t="s">
        <v>12566</v>
      </c>
      <c r="E563" s="419" t="s">
        <v>1193</v>
      </c>
      <c r="F563" s="442" t="s">
        <v>12623</v>
      </c>
      <c r="G563" s="419" t="s">
        <v>1200</v>
      </c>
      <c r="H563" s="464" t="s">
        <v>12633</v>
      </c>
      <c r="I563" s="420" t="s">
        <v>9786</v>
      </c>
      <c r="J563" s="420" t="s">
        <v>12634</v>
      </c>
      <c r="K563" s="421">
        <v>1030.0999999999999</v>
      </c>
      <c r="L563" s="421">
        <v>879</v>
      </c>
      <c r="M563" s="422">
        <v>49829</v>
      </c>
      <c r="N563" s="419" t="s">
        <v>11082</v>
      </c>
      <c r="O563" s="422">
        <v>2020</v>
      </c>
      <c r="P563" s="423">
        <v>44277</v>
      </c>
      <c r="Q563" s="421" t="s">
        <v>12635</v>
      </c>
      <c r="R563" s="424">
        <v>44562</v>
      </c>
      <c r="S563" s="413"/>
      <c r="T563" s="428">
        <v>44363</v>
      </c>
    </row>
    <row r="564" spans="1:20" ht="15.75" customHeight="1">
      <c r="A564" s="419" t="s">
        <v>73</v>
      </c>
      <c r="B564" s="419" t="s">
        <v>2660</v>
      </c>
      <c r="C564" s="419" t="s">
        <v>866</v>
      </c>
      <c r="D564" s="419" t="s">
        <v>12566</v>
      </c>
      <c r="E564" s="419" t="s">
        <v>890</v>
      </c>
      <c r="F564" s="442" t="s">
        <v>12636</v>
      </c>
      <c r="G564" s="419" t="s">
        <v>896</v>
      </c>
      <c r="H564" s="464" t="s">
        <v>12637</v>
      </c>
      <c r="I564" s="420" t="s">
        <v>9786</v>
      </c>
      <c r="J564" s="420" t="s">
        <v>12638</v>
      </c>
      <c r="K564" s="421">
        <v>613.12199999999996</v>
      </c>
      <c r="L564" s="421">
        <v>2658</v>
      </c>
      <c r="M564" s="422">
        <v>22950</v>
      </c>
      <c r="N564" s="419" t="s">
        <v>11105</v>
      </c>
      <c r="O564" s="422">
        <v>2021</v>
      </c>
      <c r="P564" s="426">
        <v>44540</v>
      </c>
      <c r="Q564" s="421" t="s">
        <v>12639</v>
      </c>
      <c r="R564" s="424">
        <v>44562</v>
      </c>
      <c r="S564" s="413"/>
      <c r="T564" s="428">
        <v>44908</v>
      </c>
    </row>
    <row r="565" spans="1:20" ht="15.75" customHeight="1">
      <c r="A565" s="419" t="s">
        <v>73</v>
      </c>
      <c r="B565" s="419" t="s">
        <v>2660</v>
      </c>
      <c r="C565" s="419" t="s">
        <v>866</v>
      </c>
      <c r="D565" s="419" t="s">
        <v>12566</v>
      </c>
      <c r="E565" s="419" t="s">
        <v>890</v>
      </c>
      <c r="F565" s="442" t="s">
        <v>12636</v>
      </c>
      <c r="G565" s="419" t="s">
        <v>905</v>
      </c>
      <c r="H565" s="464" t="s">
        <v>12640</v>
      </c>
      <c r="I565" s="420" t="s">
        <v>9786</v>
      </c>
      <c r="J565" s="420" t="s">
        <v>12641</v>
      </c>
      <c r="K565" s="421">
        <v>336.65559999999999</v>
      </c>
      <c r="L565" s="421">
        <v>490</v>
      </c>
      <c r="M565" s="422">
        <v>24000</v>
      </c>
      <c r="N565" s="419" t="s">
        <v>11105</v>
      </c>
      <c r="O565" s="422">
        <v>2021</v>
      </c>
      <c r="P565" s="426">
        <v>44540</v>
      </c>
      <c r="Q565" s="421" t="s">
        <v>12642</v>
      </c>
      <c r="R565" s="424">
        <v>44562</v>
      </c>
      <c r="S565" s="413"/>
      <c r="T565" s="428">
        <v>44908</v>
      </c>
    </row>
    <row r="566" spans="1:20" ht="15.75" customHeight="1">
      <c r="A566" s="419" t="s">
        <v>73</v>
      </c>
      <c r="B566" s="419" t="s">
        <v>2660</v>
      </c>
      <c r="C566" s="419" t="s">
        <v>866</v>
      </c>
      <c r="D566" s="419" t="s">
        <v>12566</v>
      </c>
      <c r="E566" s="419" t="s">
        <v>890</v>
      </c>
      <c r="F566" s="442" t="s">
        <v>12636</v>
      </c>
      <c r="G566" s="419" t="s">
        <v>907</v>
      </c>
      <c r="H566" s="464" t="s">
        <v>12643</v>
      </c>
      <c r="I566" s="420" t="s">
        <v>9786</v>
      </c>
      <c r="J566" s="420" t="s">
        <v>12644</v>
      </c>
      <c r="K566" s="421">
        <v>277.06060000000002</v>
      </c>
      <c r="L566" s="421">
        <v>1125</v>
      </c>
      <c r="M566" s="422">
        <v>22950</v>
      </c>
      <c r="N566" s="419" t="s">
        <v>11105</v>
      </c>
      <c r="O566" s="422">
        <v>2021</v>
      </c>
      <c r="P566" s="426">
        <v>44540</v>
      </c>
      <c r="Q566" s="421" t="s">
        <v>12645</v>
      </c>
      <c r="R566" s="424">
        <v>44562</v>
      </c>
      <c r="S566" s="413"/>
      <c r="T566" s="428">
        <v>44908</v>
      </c>
    </row>
    <row r="567" spans="1:20" ht="15.75" customHeight="1">
      <c r="A567" s="419" t="s">
        <v>73</v>
      </c>
      <c r="B567" s="419" t="s">
        <v>2660</v>
      </c>
      <c r="C567" s="419" t="s">
        <v>866</v>
      </c>
      <c r="D567" s="419" t="s">
        <v>12566</v>
      </c>
      <c r="E567" s="419" t="s">
        <v>915</v>
      </c>
      <c r="F567" s="442" t="s">
        <v>12211</v>
      </c>
      <c r="G567" s="419" t="s">
        <v>916</v>
      </c>
      <c r="H567" s="464" t="s">
        <v>12646</v>
      </c>
      <c r="I567" s="420" t="s">
        <v>9786</v>
      </c>
      <c r="J567" s="420" t="s">
        <v>12112</v>
      </c>
      <c r="K567" s="421">
        <v>454.55</v>
      </c>
      <c r="L567" s="421">
        <v>644</v>
      </c>
      <c r="M567" s="422">
        <v>37330</v>
      </c>
      <c r="N567" s="419" t="s">
        <v>12586</v>
      </c>
      <c r="O567" s="422">
        <v>2019</v>
      </c>
      <c r="P567" s="423">
        <v>43980</v>
      </c>
      <c r="Q567" s="421" t="s">
        <v>12647</v>
      </c>
      <c r="R567" s="424">
        <v>44197</v>
      </c>
      <c r="S567" s="413"/>
      <c r="T567" s="428">
        <v>44916</v>
      </c>
    </row>
    <row r="568" spans="1:20" ht="15.75" customHeight="1">
      <c r="A568" s="419" t="s">
        <v>73</v>
      </c>
      <c r="B568" s="419" t="s">
        <v>2660</v>
      </c>
      <c r="C568" s="419" t="s">
        <v>866</v>
      </c>
      <c r="D568" s="419" t="s">
        <v>12566</v>
      </c>
      <c r="E568" s="419" t="s">
        <v>1063</v>
      </c>
      <c r="F568" s="442" t="s">
        <v>12648</v>
      </c>
      <c r="G568" s="419" t="s">
        <v>1066</v>
      </c>
      <c r="H568" s="464" t="s">
        <v>12649</v>
      </c>
      <c r="I568" s="420" t="s">
        <v>9786</v>
      </c>
      <c r="J568" s="420" t="s">
        <v>11473</v>
      </c>
      <c r="K568" s="421">
        <v>171.29</v>
      </c>
      <c r="L568" s="421">
        <v>203</v>
      </c>
      <c r="M568" s="422">
        <v>3850</v>
      </c>
      <c r="N568" s="419" t="s">
        <v>11564</v>
      </c>
      <c r="O568" s="422">
        <v>2010</v>
      </c>
      <c r="P568" s="423">
        <v>40627</v>
      </c>
      <c r="Q568" s="421" t="s">
        <v>12222</v>
      </c>
      <c r="R568" s="424">
        <v>40909</v>
      </c>
      <c r="S568" s="413"/>
      <c r="T568" s="425"/>
    </row>
    <row r="569" spans="1:20" ht="15.75" customHeight="1">
      <c r="A569" s="419" t="s">
        <v>73</v>
      </c>
      <c r="B569" s="419" t="s">
        <v>2660</v>
      </c>
      <c r="C569" s="419" t="s">
        <v>866</v>
      </c>
      <c r="D569" s="419" t="s">
        <v>12566</v>
      </c>
      <c r="E569" s="419" t="s">
        <v>1063</v>
      </c>
      <c r="F569" s="442" t="s">
        <v>12648</v>
      </c>
      <c r="G569" s="419" t="s">
        <v>1071</v>
      </c>
      <c r="H569" s="464" t="s">
        <v>12650</v>
      </c>
      <c r="I569" s="420" t="s">
        <v>9786</v>
      </c>
      <c r="J569" s="420" t="s">
        <v>12651</v>
      </c>
      <c r="K569" s="421">
        <v>400.2</v>
      </c>
      <c r="L569" s="421">
        <v>856</v>
      </c>
      <c r="M569" s="422">
        <v>3850</v>
      </c>
      <c r="N569" s="419" t="s">
        <v>11564</v>
      </c>
      <c r="O569" s="422">
        <v>2010</v>
      </c>
      <c r="P569" s="423">
        <v>40781</v>
      </c>
      <c r="Q569" s="421" t="s">
        <v>11047</v>
      </c>
      <c r="R569" s="424">
        <v>40909</v>
      </c>
      <c r="S569" s="413"/>
      <c r="T569" s="425"/>
    </row>
    <row r="570" spans="1:20" ht="15.75" customHeight="1">
      <c r="A570" s="419" t="s">
        <v>73</v>
      </c>
      <c r="B570" s="419" t="s">
        <v>2660</v>
      </c>
      <c r="C570" s="419" t="s">
        <v>866</v>
      </c>
      <c r="D570" s="419" t="s">
        <v>12566</v>
      </c>
      <c r="E570" s="419" t="s">
        <v>1063</v>
      </c>
      <c r="F570" s="442" t="s">
        <v>12648</v>
      </c>
      <c r="G570" s="419" t="s">
        <v>1072</v>
      </c>
      <c r="H570" s="464" t="s">
        <v>12652</v>
      </c>
      <c r="I570" s="420" t="s">
        <v>9786</v>
      </c>
      <c r="J570" s="420" t="s">
        <v>12653</v>
      </c>
      <c r="K570" s="421">
        <v>171.29</v>
      </c>
      <c r="L570" s="421">
        <v>203</v>
      </c>
      <c r="M570" s="422">
        <v>3850</v>
      </c>
      <c r="N570" s="419" t="s">
        <v>11564</v>
      </c>
      <c r="O570" s="422">
        <v>2010</v>
      </c>
      <c r="P570" s="423">
        <v>40627</v>
      </c>
      <c r="Q570" s="421" t="s">
        <v>12222</v>
      </c>
      <c r="R570" s="424">
        <v>40909</v>
      </c>
      <c r="S570" s="413"/>
      <c r="T570" s="425"/>
    </row>
    <row r="571" spans="1:20" ht="15.75" customHeight="1">
      <c r="A571" s="419" t="s">
        <v>73</v>
      </c>
      <c r="B571" s="419" t="s">
        <v>2660</v>
      </c>
      <c r="C571" s="419" t="s">
        <v>866</v>
      </c>
      <c r="D571" s="419" t="s">
        <v>12566</v>
      </c>
      <c r="E571" s="419" t="s">
        <v>1063</v>
      </c>
      <c r="F571" s="442" t="s">
        <v>12648</v>
      </c>
      <c r="G571" s="419" t="s">
        <v>1078</v>
      </c>
      <c r="H571" s="464" t="s">
        <v>12654</v>
      </c>
      <c r="I571" s="420" t="s">
        <v>9786</v>
      </c>
      <c r="J571" s="420" t="s">
        <v>12655</v>
      </c>
      <c r="K571" s="421">
        <v>792.82</v>
      </c>
      <c r="L571" s="421">
        <v>1219</v>
      </c>
      <c r="M571" s="422">
        <v>3850</v>
      </c>
      <c r="N571" s="419" t="s">
        <v>11564</v>
      </c>
      <c r="O571" s="422">
        <v>2010</v>
      </c>
      <c r="P571" s="423">
        <v>40781</v>
      </c>
      <c r="Q571" s="421" t="s">
        <v>12656</v>
      </c>
      <c r="R571" s="424">
        <v>40909</v>
      </c>
      <c r="S571" s="413"/>
      <c r="T571" s="425"/>
    </row>
    <row r="572" spans="1:20" ht="15.75" customHeight="1">
      <c r="A572" s="419" t="s">
        <v>73</v>
      </c>
      <c r="B572" s="419" t="s">
        <v>2660</v>
      </c>
      <c r="C572" s="419" t="s">
        <v>866</v>
      </c>
      <c r="D572" s="419" t="s">
        <v>12566</v>
      </c>
      <c r="E572" s="419" t="s">
        <v>1063</v>
      </c>
      <c r="F572" s="442" t="s">
        <v>12648</v>
      </c>
      <c r="G572" s="419" t="s">
        <v>1092</v>
      </c>
      <c r="H572" s="464" t="s">
        <v>12657</v>
      </c>
      <c r="I572" s="420" t="s">
        <v>9786</v>
      </c>
      <c r="J572" s="420" t="s">
        <v>10835</v>
      </c>
      <c r="K572" s="421">
        <v>111.87</v>
      </c>
      <c r="L572" s="421">
        <v>116</v>
      </c>
      <c r="M572" s="422">
        <v>3850</v>
      </c>
      <c r="N572" s="419" t="s">
        <v>11564</v>
      </c>
      <c r="O572" s="422">
        <v>2010</v>
      </c>
      <c r="P572" s="423">
        <v>40627</v>
      </c>
      <c r="Q572" s="421" t="s">
        <v>12658</v>
      </c>
      <c r="R572" s="424">
        <v>40909</v>
      </c>
      <c r="S572" s="413"/>
      <c r="T572" s="425"/>
    </row>
    <row r="573" spans="1:20" ht="15.75" customHeight="1">
      <c r="A573" s="419" t="s">
        <v>73</v>
      </c>
      <c r="B573" s="419" t="s">
        <v>2660</v>
      </c>
      <c r="C573" s="419" t="s">
        <v>866</v>
      </c>
      <c r="D573" s="419" t="s">
        <v>12566</v>
      </c>
      <c r="E573" s="419" t="s">
        <v>890</v>
      </c>
      <c r="F573" s="442" t="s">
        <v>12659</v>
      </c>
      <c r="G573" s="419" t="s">
        <v>899</v>
      </c>
      <c r="H573" s="464" t="s">
        <v>12660</v>
      </c>
      <c r="I573" s="420" t="s">
        <v>9786</v>
      </c>
      <c r="J573" s="420" t="s">
        <v>12661</v>
      </c>
      <c r="K573" s="421">
        <v>705.29</v>
      </c>
      <c r="L573" s="421">
        <v>697</v>
      </c>
      <c r="M573" s="422">
        <v>6668</v>
      </c>
      <c r="N573" s="419" t="s">
        <v>12586</v>
      </c>
      <c r="O573" s="422">
        <v>2013</v>
      </c>
      <c r="P573" s="423">
        <v>41684</v>
      </c>
      <c r="Q573" s="421" t="s">
        <v>12662</v>
      </c>
      <c r="R573" s="424">
        <v>42005</v>
      </c>
      <c r="S573" s="413"/>
      <c r="T573" s="425"/>
    </row>
    <row r="574" spans="1:20" ht="15.75" customHeight="1">
      <c r="A574" s="419" t="s">
        <v>73</v>
      </c>
      <c r="B574" s="419" t="s">
        <v>2660</v>
      </c>
      <c r="C574" s="419" t="s">
        <v>866</v>
      </c>
      <c r="D574" s="419" t="s">
        <v>12566</v>
      </c>
      <c r="E574" s="419" t="s">
        <v>890</v>
      </c>
      <c r="F574" s="442" t="s">
        <v>12663</v>
      </c>
      <c r="G574" s="419" t="s">
        <v>901</v>
      </c>
      <c r="H574" s="464" t="s">
        <v>12664</v>
      </c>
      <c r="I574" s="420" t="s">
        <v>9786</v>
      </c>
      <c r="J574" s="420" t="s">
        <v>12665</v>
      </c>
      <c r="K574" s="421">
        <v>987.35</v>
      </c>
      <c r="L574" s="421">
        <v>1160</v>
      </c>
      <c r="M574" s="422">
        <v>9580</v>
      </c>
      <c r="N574" s="419" t="s">
        <v>12586</v>
      </c>
      <c r="O574" s="422">
        <v>2011</v>
      </c>
      <c r="P574" s="423">
        <v>40739</v>
      </c>
      <c r="Q574" s="421" t="s">
        <v>12666</v>
      </c>
      <c r="R574" s="424">
        <v>40909</v>
      </c>
      <c r="S574" s="413"/>
      <c r="T574" s="425"/>
    </row>
    <row r="575" spans="1:20" ht="15.75" customHeight="1">
      <c r="A575" s="419" t="s">
        <v>73</v>
      </c>
      <c r="B575" s="419" t="s">
        <v>2660</v>
      </c>
      <c r="C575" s="419" t="s">
        <v>866</v>
      </c>
      <c r="D575" s="419" t="s">
        <v>12566</v>
      </c>
      <c r="E575" s="419" t="s">
        <v>915</v>
      </c>
      <c r="F575" s="442" t="s">
        <v>12211</v>
      </c>
      <c r="G575" s="419" t="s">
        <v>920</v>
      </c>
      <c r="H575" s="464" t="s">
        <v>12667</v>
      </c>
      <c r="I575" s="420" t="s">
        <v>9786</v>
      </c>
      <c r="J575" s="420" t="s">
        <v>12668</v>
      </c>
      <c r="K575" s="421">
        <v>126.23</v>
      </c>
      <c r="L575" s="421">
        <v>130</v>
      </c>
      <c r="M575" s="422">
        <v>17127</v>
      </c>
      <c r="N575" s="419" t="s">
        <v>12586</v>
      </c>
      <c r="O575" s="422">
        <v>2019</v>
      </c>
      <c r="P575" s="426">
        <v>43822</v>
      </c>
      <c r="Q575" s="421" t="s">
        <v>12669</v>
      </c>
      <c r="R575" s="424">
        <v>44197</v>
      </c>
      <c r="S575" s="413"/>
      <c r="T575" s="428">
        <v>44244</v>
      </c>
    </row>
    <row r="576" spans="1:20" ht="15.75" customHeight="1">
      <c r="A576" s="419" t="s">
        <v>73</v>
      </c>
      <c r="B576" s="419" t="s">
        <v>2660</v>
      </c>
      <c r="C576" s="419" t="s">
        <v>866</v>
      </c>
      <c r="D576" s="419" t="s">
        <v>12566</v>
      </c>
      <c r="E576" s="419" t="s">
        <v>915</v>
      </c>
      <c r="F576" s="442" t="s">
        <v>12211</v>
      </c>
      <c r="G576" s="419" t="s">
        <v>926</v>
      </c>
      <c r="H576" s="464" t="s">
        <v>12670</v>
      </c>
      <c r="I576" s="420" t="s">
        <v>9786</v>
      </c>
      <c r="J576" s="420" t="s">
        <v>12671</v>
      </c>
      <c r="K576" s="421">
        <v>346.49</v>
      </c>
      <c r="L576" s="421">
        <v>86</v>
      </c>
      <c r="M576" s="422">
        <v>31943</v>
      </c>
      <c r="N576" s="419" t="s">
        <v>12586</v>
      </c>
      <c r="O576" s="422">
        <v>2019</v>
      </c>
      <c r="P576" s="423">
        <v>43980</v>
      </c>
      <c r="Q576" s="421" t="s">
        <v>12672</v>
      </c>
      <c r="R576" s="424">
        <v>44197</v>
      </c>
      <c r="S576" s="413"/>
      <c r="T576" s="428">
        <v>44243</v>
      </c>
    </row>
    <row r="577" spans="1:20" ht="15.75" customHeight="1">
      <c r="A577" s="419" t="s">
        <v>73</v>
      </c>
      <c r="B577" s="419" t="s">
        <v>2660</v>
      </c>
      <c r="C577" s="419" t="s">
        <v>866</v>
      </c>
      <c r="D577" s="419" t="s">
        <v>12566</v>
      </c>
      <c r="E577" s="419" t="s">
        <v>1134</v>
      </c>
      <c r="F577" s="442" t="s">
        <v>12673</v>
      </c>
      <c r="G577" s="419" t="s">
        <v>1146</v>
      </c>
      <c r="H577" s="464" t="s">
        <v>12674</v>
      </c>
      <c r="I577" s="420" t="s">
        <v>9786</v>
      </c>
      <c r="J577" s="420" t="s">
        <v>12675</v>
      </c>
      <c r="K577" s="421">
        <v>939.65</v>
      </c>
      <c r="L577" s="421">
        <v>2871</v>
      </c>
      <c r="M577" s="422">
        <v>92508</v>
      </c>
      <c r="N577" s="419" t="s">
        <v>11099</v>
      </c>
      <c r="O577" s="422">
        <v>2020</v>
      </c>
      <c r="P577" s="423">
        <v>44106</v>
      </c>
      <c r="Q577" s="421" t="s">
        <v>12676</v>
      </c>
      <c r="R577" s="424">
        <v>44197</v>
      </c>
      <c r="S577" s="413"/>
      <c r="T577" s="428">
        <v>44288</v>
      </c>
    </row>
    <row r="578" spans="1:20" ht="15.75" customHeight="1">
      <c r="A578" s="419" t="s">
        <v>73</v>
      </c>
      <c r="B578" s="419" t="s">
        <v>2660</v>
      </c>
      <c r="C578" s="419" t="s">
        <v>866</v>
      </c>
      <c r="D578" s="419" t="s">
        <v>12566</v>
      </c>
      <c r="E578" s="419" t="s">
        <v>1063</v>
      </c>
      <c r="F578" s="442" t="s">
        <v>12677</v>
      </c>
      <c r="G578" s="419" t="s">
        <v>1070</v>
      </c>
      <c r="H578" s="464" t="s">
        <v>12678</v>
      </c>
      <c r="I578" s="420" t="s">
        <v>9786</v>
      </c>
      <c r="J578" s="420" t="s">
        <v>12679</v>
      </c>
      <c r="K578" s="421">
        <v>91.25</v>
      </c>
      <c r="L578" s="421">
        <v>115</v>
      </c>
      <c r="M578" s="422">
        <v>5470</v>
      </c>
      <c r="N578" s="419" t="s">
        <v>12586</v>
      </c>
      <c r="O578" s="422">
        <v>2010</v>
      </c>
      <c r="P578" s="426">
        <v>40542</v>
      </c>
      <c r="Q578" s="421" t="s">
        <v>12680</v>
      </c>
      <c r="R578" s="424">
        <v>40544</v>
      </c>
      <c r="S578" s="413"/>
      <c r="T578" s="425"/>
    </row>
    <row r="579" spans="1:20" ht="15.75" customHeight="1">
      <c r="A579" s="419" t="s">
        <v>73</v>
      </c>
      <c r="B579" s="419" t="s">
        <v>2660</v>
      </c>
      <c r="C579" s="419" t="s">
        <v>866</v>
      </c>
      <c r="D579" s="419" t="s">
        <v>12566</v>
      </c>
      <c r="E579" s="419" t="s">
        <v>1063</v>
      </c>
      <c r="F579" s="442" t="s">
        <v>12677</v>
      </c>
      <c r="G579" s="419" t="s">
        <v>1079</v>
      </c>
      <c r="H579" s="464" t="s">
        <v>12681</v>
      </c>
      <c r="I579" s="420" t="s">
        <v>9786</v>
      </c>
      <c r="J579" s="420" t="s">
        <v>12682</v>
      </c>
      <c r="K579" s="421">
        <v>663.95</v>
      </c>
      <c r="L579" s="421">
        <v>2163</v>
      </c>
      <c r="M579" s="422">
        <v>5470</v>
      </c>
      <c r="N579" s="419" t="s">
        <v>12586</v>
      </c>
      <c r="O579" s="422">
        <v>2010</v>
      </c>
      <c r="P579" s="426">
        <v>40542</v>
      </c>
      <c r="Q579" s="421" t="s">
        <v>12683</v>
      </c>
      <c r="R579" s="424">
        <v>40544</v>
      </c>
      <c r="S579" s="413"/>
      <c r="T579" s="425"/>
    </row>
    <row r="580" spans="1:20" ht="15.75" customHeight="1">
      <c r="A580" s="419" t="s">
        <v>73</v>
      </c>
      <c r="B580" s="419" t="s">
        <v>2660</v>
      </c>
      <c r="C580" s="419" t="s">
        <v>866</v>
      </c>
      <c r="D580" s="419" t="s">
        <v>12566</v>
      </c>
      <c r="E580" s="419" t="s">
        <v>1063</v>
      </c>
      <c r="F580" s="442" t="s">
        <v>12677</v>
      </c>
      <c r="G580" s="419" t="s">
        <v>1082</v>
      </c>
      <c r="H580" s="464" t="s">
        <v>12684</v>
      </c>
      <c r="I580" s="420" t="s">
        <v>9786</v>
      </c>
      <c r="J580" s="420" t="s">
        <v>12685</v>
      </c>
      <c r="K580" s="421">
        <v>585.89</v>
      </c>
      <c r="L580" s="421">
        <v>2145</v>
      </c>
      <c r="M580" s="422">
        <v>5470</v>
      </c>
      <c r="N580" s="419" t="s">
        <v>12586</v>
      </c>
      <c r="O580" s="422">
        <v>2010</v>
      </c>
      <c r="P580" s="426">
        <v>40542</v>
      </c>
      <c r="Q580" s="421" t="s">
        <v>12686</v>
      </c>
      <c r="R580" s="424">
        <v>40544</v>
      </c>
      <c r="S580" s="413"/>
      <c r="T580" s="425"/>
    </row>
    <row r="581" spans="1:20" ht="15.75" customHeight="1">
      <c r="A581" s="419" t="s">
        <v>73</v>
      </c>
      <c r="B581" s="419" t="s">
        <v>2660</v>
      </c>
      <c r="C581" s="419" t="s">
        <v>866</v>
      </c>
      <c r="D581" s="419" t="s">
        <v>12566</v>
      </c>
      <c r="E581" s="419" t="s">
        <v>1063</v>
      </c>
      <c r="F581" s="442" t="s">
        <v>12677</v>
      </c>
      <c r="G581" s="419" t="s">
        <v>1085</v>
      </c>
      <c r="H581" s="464" t="s">
        <v>12687</v>
      </c>
      <c r="I581" s="420" t="s">
        <v>9786</v>
      </c>
      <c r="J581" s="420" t="s">
        <v>12688</v>
      </c>
      <c r="K581" s="421">
        <v>82.3</v>
      </c>
      <c r="L581" s="421">
        <v>241</v>
      </c>
      <c r="M581" s="422">
        <v>5470</v>
      </c>
      <c r="N581" s="419" t="s">
        <v>12586</v>
      </c>
      <c r="O581" s="422">
        <v>2010</v>
      </c>
      <c r="P581" s="426">
        <v>40542</v>
      </c>
      <c r="Q581" s="421" t="s">
        <v>12689</v>
      </c>
      <c r="R581" s="424">
        <v>40544</v>
      </c>
      <c r="S581" s="413"/>
      <c r="T581" s="425"/>
    </row>
    <row r="582" spans="1:20" ht="15.75" customHeight="1">
      <c r="A582" s="419" t="s">
        <v>73</v>
      </c>
      <c r="B582" s="419" t="s">
        <v>2660</v>
      </c>
      <c r="C582" s="419" t="s">
        <v>866</v>
      </c>
      <c r="D582" s="419" t="s">
        <v>12566</v>
      </c>
      <c r="E582" s="419" t="s">
        <v>1063</v>
      </c>
      <c r="F582" s="442" t="s">
        <v>12677</v>
      </c>
      <c r="G582" s="419" t="s">
        <v>1086</v>
      </c>
      <c r="H582" s="464" t="s">
        <v>12690</v>
      </c>
      <c r="I582" s="420" t="s">
        <v>9786</v>
      </c>
      <c r="J582" s="420" t="s">
        <v>12691</v>
      </c>
      <c r="K582" s="421">
        <v>128.41</v>
      </c>
      <c r="L582" s="421">
        <v>847</v>
      </c>
      <c r="M582" s="422">
        <v>5470</v>
      </c>
      <c r="N582" s="419" t="s">
        <v>12586</v>
      </c>
      <c r="O582" s="422">
        <v>2010</v>
      </c>
      <c r="P582" s="426">
        <v>40542</v>
      </c>
      <c r="Q582" s="421" t="s">
        <v>12692</v>
      </c>
      <c r="R582" s="424">
        <v>40544</v>
      </c>
      <c r="S582" s="413"/>
      <c r="T582" s="425"/>
    </row>
    <row r="583" spans="1:20" ht="15.75" customHeight="1">
      <c r="A583" s="419" t="s">
        <v>73</v>
      </c>
      <c r="B583" s="419" t="s">
        <v>2660</v>
      </c>
      <c r="C583" s="419" t="s">
        <v>866</v>
      </c>
      <c r="D583" s="419" t="s">
        <v>12566</v>
      </c>
      <c r="E583" s="419" t="s">
        <v>1063</v>
      </c>
      <c r="F583" s="442" t="s">
        <v>12677</v>
      </c>
      <c r="G583" s="419" t="s">
        <v>1087</v>
      </c>
      <c r="H583" s="464" t="s">
        <v>12693</v>
      </c>
      <c r="I583" s="420" t="s">
        <v>9786</v>
      </c>
      <c r="J583" s="420" t="s">
        <v>12694</v>
      </c>
      <c r="K583" s="421">
        <v>44.96</v>
      </c>
      <c r="L583" s="421">
        <v>28</v>
      </c>
      <c r="M583" s="422">
        <v>5470</v>
      </c>
      <c r="N583" s="419" t="s">
        <v>12586</v>
      </c>
      <c r="O583" s="422">
        <v>2010</v>
      </c>
      <c r="P583" s="426">
        <v>40542</v>
      </c>
      <c r="Q583" s="421" t="s">
        <v>12695</v>
      </c>
      <c r="R583" s="424">
        <v>40544</v>
      </c>
      <c r="S583" s="413"/>
      <c r="T583" s="425"/>
    </row>
    <row r="584" spans="1:20" ht="15.75" customHeight="1">
      <c r="A584" s="419" t="s">
        <v>73</v>
      </c>
      <c r="B584" s="419" t="s">
        <v>2660</v>
      </c>
      <c r="C584" s="419" t="s">
        <v>866</v>
      </c>
      <c r="D584" s="419" t="s">
        <v>12566</v>
      </c>
      <c r="E584" s="419" t="s">
        <v>1063</v>
      </c>
      <c r="F584" s="442" t="s">
        <v>12677</v>
      </c>
      <c r="G584" s="419" t="s">
        <v>1096</v>
      </c>
      <c r="H584" s="464" t="s">
        <v>12696</v>
      </c>
      <c r="I584" s="420" t="s">
        <v>9786</v>
      </c>
      <c r="J584" s="420" t="s">
        <v>12697</v>
      </c>
      <c r="K584" s="421">
        <v>341.35</v>
      </c>
      <c r="L584" s="421">
        <v>561</v>
      </c>
      <c r="M584" s="422">
        <v>5470</v>
      </c>
      <c r="N584" s="419" t="s">
        <v>12586</v>
      </c>
      <c r="O584" s="422">
        <v>2010</v>
      </c>
      <c r="P584" s="426">
        <v>40542</v>
      </c>
      <c r="Q584" s="421" t="s">
        <v>12698</v>
      </c>
      <c r="R584" s="424">
        <v>40544</v>
      </c>
      <c r="S584" s="413"/>
      <c r="T584" s="425"/>
    </row>
    <row r="585" spans="1:20" ht="15.75" customHeight="1">
      <c r="A585" s="419" t="s">
        <v>73</v>
      </c>
      <c r="B585" s="419" t="s">
        <v>2660</v>
      </c>
      <c r="C585" s="419" t="s">
        <v>866</v>
      </c>
      <c r="D585" s="419" t="s">
        <v>12566</v>
      </c>
      <c r="E585" s="419" t="s">
        <v>915</v>
      </c>
      <c r="F585" s="442" t="s">
        <v>12699</v>
      </c>
      <c r="G585" s="419" t="s">
        <v>930</v>
      </c>
      <c r="H585" s="464" t="s">
        <v>12700</v>
      </c>
      <c r="I585" s="420" t="s">
        <v>9786</v>
      </c>
      <c r="J585" s="420" t="s">
        <v>12701</v>
      </c>
      <c r="K585" s="421">
        <v>837.09</v>
      </c>
      <c r="L585" s="421">
        <v>847</v>
      </c>
      <c r="M585" s="422">
        <v>7716</v>
      </c>
      <c r="N585" s="419" t="s">
        <v>12586</v>
      </c>
      <c r="O585" s="422">
        <v>2013</v>
      </c>
      <c r="P585" s="423">
        <v>41689</v>
      </c>
      <c r="Q585" s="421" t="s">
        <v>12702</v>
      </c>
      <c r="R585" s="424">
        <v>42005</v>
      </c>
      <c r="S585" s="413"/>
      <c r="T585" s="425"/>
    </row>
    <row r="586" spans="1:20" ht="15.75" customHeight="1">
      <c r="A586" s="419" t="s">
        <v>73</v>
      </c>
      <c r="B586" s="419" t="s">
        <v>2660</v>
      </c>
      <c r="C586" s="419" t="s">
        <v>866</v>
      </c>
      <c r="D586" s="419" t="s">
        <v>12566</v>
      </c>
      <c r="E586" s="419" t="s">
        <v>1063</v>
      </c>
      <c r="F586" s="442" t="s">
        <v>12703</v>
      </c>
      <c r="G586" s="419" t="s">
        <v>1073</v>
      </c>
      <c r="H586" s="464" t="s">
        <v>12704</v>
      </c>
      <c r="I586" s="420" t="s">
        <v>9786</v>
      </c>
      <c r="J586" s="420" t="s">
        <v>11889</v>
      </c>
      <c r="K586" s="421">
        <v>139.30000000000001</v>
      </c>
      <c r="L586" s="421">
        <v>227</v>
      </c>
      <c r="M586" s="422">
        <v>1860</v>
      </c>
      <c r="N586" s="419" t="s">
        <v>11564</v>
      </c>
      <c r="O586" s="422">
        <v>2011</v>
      </c>
      <c r="P586" s="423">
        <v>40697</v>
      </c>
      <c r="Q586" s="421" t="s">
        <v>12705</v>
      </c>
      <c r="R586" s="424">
        <v>40909</v>
      </c>
      <c r="S586" s="413"/>
      <c r="T586" s="425"/>
    </row>
    <row r="587" spans="1:20" ht="15.75" customHeight="1">
      <c r="A587" s="419" t="s">
        <v>73</v>
      </c>
      <c r="B587" s="419" t="s">
        <v>2660</v>
      </c>
      <c r="C587" s="419" t="s">
        <v>866</v>
      </c>
      <c r="D587" s="419" t="s">
        <v>12566</v>
      </c>
      <c r="E587" s="419" t="s">
        <v>1063</v>
      </c>
      <c r="F587" s="442" t="s">
        <v>12703</v>
      </c>
      <c r="G587" s="419" t="s">
        <v>1089</v>
      </c>
      <c r="H587" s="464" t="s">
        <v>12706</v>
      </c>
      <c r="I587" s="420" t="s">
        <v>9786</v>
      </c>
      <c r="J587" s="420" t="s">
        <v>12078</v>
      </c>
      <c r="K587" s="421">
        <v>145.49</v>
      </c>
      <c r="L587" s="421">
        <v>350</v>
      </c>
      <c r="M587" s="422">
        <v>3200</v>
      </c>
      <c r="N587" s="419" t="s">
        <v>11564</v>
      </c>
      <c r="O587" s="422">
        <v>2011</v>
      </c>
      <c r="P587" s="423">
        <v>40697</v>
      </c>
      <c r="Q587" s="421" t="s">
        <v>12705</v>
      </c>
      <c r="R587" s="424">
        <v>40909</v>
      </c>
      <c r="S587" s="413"/>
      <c r="T587" s="425"/>
    </row>
    <row r="588" spans="1:20" ht="15.75" customHeight="1">
      <c r="A588" s="419" t="s">
        <v>73</v>
      </c>
      <c r="B588" s="419" t="s">
        <v>2660</v>
      </c>
      <c r="C588" s="419" t="s">
        <v>866</v>
      </c>
      <c r="D588" s="419" t="s">
        <v>12566</v>
      </c>
      <c r="E588" s="419" t="s">
        <v>1063</v>
      </c>
      <c r="F588" s="442" t="s">
        <v>12703</v>
      </c>
      <c r="G588" s="419" t="s">
        <v>1097</v>
      </c>
      <c r="H588" s="464" t="s">
        <v>12707</v>
      </c>
      <c r="I588" s="420" t="s">
        <v>9786</v>
      </c>
      <c r="J588" s="420" t="s">
        <v>12708</v>
      </c>
      <c r="K588" s="421">
        <v>211.9</v>
      </c>
      <c r="L588" s="421">
        <v>441</v>
      </c>
      <c r="M588" s="422">
        <v>3610</v>
      </c>
      <c r="N588" s="419" t="s">
        <v>11564</v>
      </c>
      <c r="O588" s="422">
        <v>2011</v>
      </c>
      <c r="P588" s="423">
        <v>40697</v>
      </c>
      <c r="Q588" s="421" t="s">
        <v>12705</v>
      </c>
      <c r="R588" s="424">
        <v>40909</v>
      </c>
      <c r="S588" s="413"/>
      <c r="T588" s="425"/>
    </row>
    <row r="589" spans="1:20" ht="15.75" customHeight="1">
      <c r="A589" s="419" t="s">
        <v>73</v>
      </c>
      <c r="B589" s="419" t="s">
        <v>2660</v>
      </c>
      <c r="C589" s="419" t="s">
        <v>866</v>
      </c>
      <c r="D589" s="419" t="s">
        <v>12566</v>
      </c>
      <c r="E589" s="419" t="s">
        <v>1134</v>
      </c>
      <c r="F589" s="442" t="s">
        <v>12709</v>
      </c>
      <c r="G589" s="419" t="s">
        <v>1147</v>
      </c>
      <c r="H589" s="464" t="s">
        <v>12710</v>
      </c>
      <c r="I589" s="420" t="s">
        <v>9786</v>
      </c>
      <c r="J589" s="420" t="s">
        <v>12711</v>
      </c>
      <c r="K589" s="421">
        <v>1008.2</v>
      </c>
      <c r="L589" s="421">
        <v>1733</v>
      </c>
      <c r="M589" s="422">
        <v>140046</v>
      </c>
      <c r="N589" s="419" t="s">
        <v>11139</v>
      </c>
      <c r="O589" s="422">
        <v>2020</v>
      </c>
      <c r="P589" s="423">
        <v>44041</v>
      </c>
      <c r="Q589" s="421" t="s">
        <v>12712</v>
      </c>
      <c r="R589" s="424">
        <v>44197</v>
      </c>
      <c r="S589" s="413"/>
      <c r="T589" s="428">
        <v>44888</v>
      </c>
    </row>
    <row r="590" spans="1:20" ht="15.75" customHeight="1">
      <c r="A590" s="419" t="s">
        <v>73</v>
      </c>
      <c r="B590" s="419" t="s">
        <v>2660</v>
      </c>
      <c r="C590" s="419" t="s">
        <v>866</v>
      </c>
      <c r="D590" s="419" t="s">
        <v>12566</v>
      </c>
      <c r="E590" s="419" t="s">
        <v>1134</v>
      </c>
      <c r="F590" s="442" t="s">
        <v>12709</v>
      </c>
      <c r="G590" s="419" t="s">
        <v>1141</v>
      </c>
      <c r="H590" s="464" t="s">
        <v>12713</v>
      </c>
      <c r="I590" s="420" t="s">
        <v>9786</v>
      </c>
      <c r="J590" s="420" t="s">
        <v>12714</v>
      </c>
      <c r="K590" s="421">
        <v>698.9</v>
      </c>
      <c r="L590" s="421">
        <v>1200</v>
      </c>
      <c r="M590" s="422">
        <v>102466</v>
      </c>
      <c r="N590" s="419" t="s">
        <v>11139</v>
      </c>
      <c r="O590" s="422">
        <v>2020</v>
      </c>
      <c r="P590" s="423">
        <v>44041</v>
      </c>
      <c r="Q590" s="421" t="s">
        <v>12712</v>
      </c>
      <c r="R590" s="424">
        <v>44197</v>
      </c>
      <c r="S590" s="413"/>
      <c r="T590" s="428">
        <v>44888</v>
      </c>
    </row>
    <row r="591" spans="1:20" ht="15.75" customHeight="1">
      <c r="A591" s="419" t="s">
        <v>73</v>
      </c>
      <c r="B591" s="419" t="s">
        <v>2660</v>
      </c>
      <c r="C591" s="419" t="s">
        <v>866</v>
      </c>
      <c r="D591" s="419" t="s">
        <v>12566</v>
      </c>
      <c r="E591" s="419" t="s">
        <v>1134</v>
      </c>
      <c r="F591" s="442" t="s">
        <v>12715</v>
      </c>
      <c r="G591" s="419" t="s">
        <v>1135</v>
      </c>
      <c r="H591" s="464" t="s">
        <v>12716</v>
      </c>
      <c r="I591" s="420" t="s">
        <v>9786</v>
      </c>
      <c r="J591" s="420" t="s">
        <v>11274</v>
      </c>
      <c r="K591" s="413">
        <v>818.09</v>
      </c>
      <c r="L591" s="414">
        <v>4240</v>
      </c>
      <c r="M591" s="415">
        <v>116947</v>
      </c>
      <c r="N591" s="415" t="s">
        <v>11139</v>
      </c>
      <c r="O591" s="415">
        <v>2019</v>
      </c>
      <c r="P591" s="416">
        <v>44041</v>
      </c>
      <c r="Q591" s="414" t="s">
        <v>12712</v>
      </c>
      <c r="R591" s="417">
        <v>44197</v>
      </c>
      <c r="S591" s="413"/>
      <c r="T591" s="428">
        <v>44893</v>
      </c>
    </row>
    <row r="592" spans="1:20" ht="15.75" customHeight="1">
      <c r="A592" s="419" t="s">
        <v>73</v>
      </c>
      <c r="B592" s="419" t="s">
        <v>2660</v>
      </c>
      <c r="C592" s="419" t="s">
        <v>866</v>
      </c>
      <c r="D592" s="419" t="s">
        <v>12566</v>
      </c>
      <c r="E592" s="419" t="s">
        <v>1134</v>
      </c>
      <c r="F592" s="442" t="s">
        <v>12717</v>
      </c>
      <c r="G592" s="419" t="s">
        <v>1142</v>
      </c>
      <c r="H592" s="464" t="s">
        <v>12718</v>
      </c>
      <c r="I592" s="420" t="s">
        <v>9786</v>
      </c>
      <c r="J592" s="420" t="s">
        <v>12719</v>
      </c>
      <c r="K592" s="421">
        <v>488.8</v>
      </c>
      <c r="L592" s="421">
        <v>1218</v>
      </c>
      <c r="M592" s="422">
        <v>6150</v>
      </c>
      <c r="N592" s="419" t="s">
        <v>12586</v>
      </c>
      <c r="O592" s="422">
        <v>2010</v>
      </c>
      <c r="P592" s="426">
        <v>40527</v>
      </c>
      <c r="Q592" s="421" t="s">
        <v>12720</v>
      </c>
      <c r="R592" s="424">
        <v>40544</v>
      </c>
      <c r="S592" s="413"/>
      <c r="T592" s="425"/>
    </row>
    <row r="593" spans="1:20" ht="15.75" customHeight="1">
      <c r="A593" s="419" t="s">
        <v>73</v>
      </c>
      <c r="B593" s="419" t="s">
        <v>2660</v>
      </c>
      <c r="C593" s="419" t="s">
        <v>866</v>
      </c>
      <c r="D593" s="419" t="s">
        <v>12566</v>
      </c>
      <c r="E593" s="419" t="s">
        <v>1134</v>
      </c>
      <c r="F593" s="442" t="s">
        <v>12717</v>
      </c>
      <c r="G593" s="419" t="s">
        <v>1151</v>
      </c>
      <c r="H593" s="464" t="s">
        <v>12721</v>
      </c>
      <c r="I593" s="420" t="s">
        <v>9786</v>
      </c>
      <c r="J593" s="420" t="s">
        <v>12722</v>
      </c>
      <c r="K593" s="421">
        <v>488.9</v>
      </c>
      <c r="L593" s="421">
        <v>1077</v>
      </c>
      <c r="M593" s="422">
        <v>6140</v>
      </c>
      <c r="N593" s="419" t="s">
        <v>12586</v>
      </c>
      <c r="O593" s="422">
        <v>2010</v>
      </c>
      <c r="P593" s="426">
        <v>40527</v>
      </c>
      <c r="Q593" s="421" t="s">
        <v>12723</v>
      </c>
      <c r="R593" s="424">
        <v>40544</v>
      </c>
      <c r="S593" s="413"/>
      <c r="T593" s="425"/>
    </row>
    <row r="594" spans="1:20" ht="15.75" customHeight="1">
      <c r="A594" s="419" t="s">
        <v>73</v>
      </c>
      <c r="B594" s="419" t="s">
        <v>2660</v>
      </c>
      <c r="C594" s="419" t="s">
        <v>866</v>
      </c>
      <c r="D594" s="419" t="s">
        <v>12566</v>
      </c>
      <c r="E594" s="419" t="s">
        <v>1134</v>
      </c>
      <c r="F594" s="442" t="s">
        <v>12715</v>
      </c>
      <c r="G594" s="419" t="s">
        <v>1145</v>
      </c>
      <c r="H594" s="464" t="s">
        <v>12724</v>
      </c>
      <c r="I594" s="420" t="s">
        <v>9786</v>
      </c>
      <c r="J594" s="420" t="s">
        <v>12725</v>
      </c>
      <c r="K594" s="421">
        <v>373.41</v>
      </c>
      <c r="L594" s="421">
        <v>913</v>
      </c>
      <c r="M594" s="422">
        <v>62919</v>
      </c>
      <c r="N594" s="419" t="s">
        <v>11139</v>
      </c>
      <c r="O594" s="422">
        <v>2019</v>
      </c>
      <c r="P594" s="423">
        <v>44041</v>
      </c>
      <c r="Q594" s="421" t="s">
        <v>12712</v>
      </c>
      <c r="R594" s="424">
        <v>44197</v>
      </c>
      <c r="S594" s="413"/>
      <c r="T594" s="428">
        <v>44907</v>
      </c>
    </row>
    <row r="595" spans="1:20" ht="15.75" customHeight="1">
      <c r="A595" s="419" t="s">
        <v>73</v>
      </c>
      <c r="B595" s="419" t="s">
        <v>2660</v>
      </c>
      <c r="C595" s="419" t="s">
        <v>866</v>
      </c>
      <c r="D595" s="419" t="s">
        <v>12566</v>
      </c>
      <c r="E595" s="419" t="s">
        <v>1134</v>
      </c>
      <c r="F595" s="442" t="s">
        <v>12715</v>
      </c>
      <c r="G595" s="419" t="s">
        <v>1153</v>
      </c>
      <c r="H595" s="464" t="s">
        <v>5602</v>
      </c>
      <c r="I595" s="420" t="s">
        <v>9786</v>
      </c>
      <c r="J595" s="420" t="s">
        <v>12726</v>
      </c>
      <c r="K595" s="421">
        <v>692.82</v>
      </c>
      <c r="L595" s="421">
        <v>674</v>
      </c>
      <c r="M595" s="422">
        <v>84391</v>
      </c>
      <c r="N595" s="419" t="s">
        <v>11105</v>
      </c>
      <c r="O595" s="422">
        <v>2022</v>
      </c>
      <c r="P595" s="426">
        <v>44918</v>
      </c>
      <c r="Q595" s="421" t="s">
        <v>12727</v>
      </c>
      <c r="R595" s="424">
        <v>44927</v>
      </c>
      <c r="S595" s="413"/>
      <c r="T595" s="425">
        <v>45159</v>
      </c>
    </row>
    <row r="596" spans="1:20" ht="15.75" customHeight="1">
      <c r="A596" s="419" t="s">
        <v>73</v>
      </c>
      <c r="B596" s="419" t="s">
        <v>2660</v>
      </c>
      <c r="C596" s="419" t="s">
        <v>866</v>
      </c>
      <c r="D596" s="419" t="s">
        <v>12566</v>
      </c>
      <c r="E596" s="419" t="s">
        <v>890</v>
      </c>
      <c r="F596" s="442" t="s">
        <v>12728</v>
      </c>
      <c r="G596" s="419" t="s">
        <v>908</v>
      </c>
      <c r="H596" s="464" t="s">
        <v>12729</v>
      </c>
      <c r="I596" s="420" t="s">
        <v>9786</v>
      </c>
      <c r="J596" s="420" t="s">
        <v>12730</v>
      </c>
      <c r="K596" s="421">
        <v>922.9</v>
      </c>
      <c r="L596" s="421">
        <v>527</v>
      </c>
      <c r="M596" s="422">
        <v>152632</v>
      </c>
      <c r="N596" s="419" t="s">
        <v>11099</v>
      </c>
      <c r="O596" s="422">
        <v>2020</v>
      </c>
      <c r="P596" s="426">
        <v>44126</v>
      </c>
      <c r="Q596" s="421" t="s">
        <v>12731</v>
      </c>
      <c r="R596" s="424">
        <v>44197</v>
      </c>
      <c r="S596" s="413"/>
      <c r="T596" s="428">
        <v>44908</v>
      </c>
    </row>
    <row r="597" spans="1:20" ht="15.75" customHeight="1">
      <c r="A597" s="419" t="s">
        <v>73</v>
      </c>
      <c r="B597" s="419" t="s">
        <v>2660</v>
      </c>
      <c r="C597" s="419" t="s">
        <v>866</v>
      </c>
      <c r="D597" s="419" t="s">
        <v>12566</v>
      </c>
      <c r="E597" s="419" t="s">
        <v>890</v>
      </c>
      <c r="F597" s="442" t="s">
        <v>12728</v>
      </c>
      <c r="G597" s="419" t="s">
        <v>894</v>
      </c>
      <c r="H597" s="464" t="s">
        <v>12732</v>
      </c>
      <c r="I597" s="420" t="s">
        <v>9786</v>
      </c>
      <c r="J597" s="420" t="s">
        <v>12733</v>
      </c>
      <c r="K597" s="421">
        <v>227.22</v>
      </c>
      <c r="L597" s="421">
        <v>258</v>
      </c>
      <c r="M597" s="422">
        <v>68107</v>
      </c>
      <c r="N597" s="419" t="s">
        <v>11099</v>
      </c>
      <c r="O597" s="422">
        <v>2020</v>
      </c>
      <c r="P597" s="426">
        <v>44126</v>
      </c>
      <c r="Q597" s="421" t="s">
        <v>12734</v>
      </c>
      <c r="R597" s="424">
        <v>44197</v>
      </c>
      <c r="S597" s="413"/>
      <c r="T597" s="428">
        <v>44613</v>
      </c>
    </row>
    <row r="598" spans="1:20" ht="15.75" customHeight="1">
      <c r="A598" s="419" t="s">
        <v>73</v>
      </c>
      <c r="B598" s="419" t="s">
        <v>2660</v>
      </c>
      <c r="C598" s="419" t="s">
        <v>866</v>
      </c>
      <c r="D598" s="419" t="s">
        <v>12566</v>
      </c>
      <c r="E598" s="419" t="s">
        <v>890</v>
      </c>
      <c r="F598" s="442" t="s">
        <v>12728</v>
      </c>
      <c r="G598" s="419" t="s">
        <v>900</v>
      </c>
      <c r="H598" s="464" t="s">
        <v>12735</v>
      </c>
      <c r="I598" s="420" t="s">
        <v>9786</v>
      </c>
      <c r="J598" s="420" t="s">
        <v>12736</v>
      </c>
      <c r="K598" s="421">
        <v>333.3</v>
      </c>
      <c r="L598" s="421">
        <v>350</v>
      </c>
      <c r="M598" s="422">
        <v>80995</v>
      </c>
      <c r="N598" s="419" t="s">
        <v>11099</v>
      </c>
      <c r="O598" s="422">
        <v>2020</v>
      </c>
      <c r="P598" s="426">
        <v>44126</v>
      </c>
      <c r="Q598" s="421" t="s">
        <v>12737</v>
      </c>
      <c r="R598" s="424">
        <v>44197</v>
      </c>
      <c r="S598" s="413"/>
      <c r="T598" s="428">
        <v>44613</v>
      </c>
    </row>
    <row r="599" spans="1:20" ht="15.75" customHeight="1">
      <c r="A599" s="419" t="s">
        <v>73</v>
      </c>
      <c r="B599" s="419" t="s">
        <v>2660</v>
      </c>
      <c r="C599" s="419" t="s">
        <v>866</v>
      </c>
      <c r="D599" s="419" t="s">
        <v>12566</v>
      </c>
      <c r="E599" s="419" t="s">
        <v>890</v>
      </c>
      <c r="F599" s="442" t="s">
        <v>12738</v>
      </c>
      <c r="G599" s="419" t="s">
        <v>909</v>
      </c>
      <c r="H599" s="464" t="s">
        <v>12739</v>
      </c>
      <c r="I599" s="420" t="s">
        <v>9786</v>
      </c>
      <c r="J599" s="420" t="s">
        <v>12740</v>
      </c>
      <c r="K599" s="421">
        <v>324.52</v>
      </c>
      <c r="L599" s="421">
        <v>882</v>
      </c>
      <c r="M599" s="422">
        <v>7600</v>
      </c>
      <c r="N599" s="419" t="s">
        <v>11082</v>
      </c>
      <c r="O599" s="422">
        <v>2011</v>
      </c>
      <c r="P599" s="423">
        <v>40718</v>
      </c>
      <c r="Q599" s="421" t="s">
        <v>12741</v>
      </c>
      <c r="R599" s="424">
        <v>40909</v>
      </c>
      <c r="S599" s="413"/>
      <c r="T599" s="425"/>
    </row>
    <row r="600" spans="1:20" ht="15.75" customHeight="1">
      <c r="A600" s="419" t="s">
        <v>73</v>
      </c>
      <c r="B600" s="419" t="s">
        <v>2660</v>
      </c>
      <c r="C600" s="419" t="s">
        <v>866</v>
      </c>
      <c r="D600" s="419" t="s">
        <v>12566</v>
      </c>
      <c r="E600" s="419" t="s">
        <v>890</v>
      </c>
      <c r="F600" s="442" t="s">
        <v>12738</v>
      </c>
      <c r="G600" s="419" t="s">
        <v>912</v>
      </c>
      <c r="H600" s="464" t="s">
        <v>12742</v>
      </c>
      <c r="I600" s="420" t="s">
        <v>9786</v>
      </c>
      <c r="J600" s="420" t="s">
        <v>11600</v>
      </c>
      <c r="K600" s="421">
        <v>69.099999999999994</v>
      </c>
      <c r="L600" s="421">
        <v>83</v>
      </c>
      <c r="M600" s="422">
        <v>2080</v>
      </c>
      <c r="N600" s="419" t="s">
        <v>11082</v>
      </c>
      <c r="O600" s="422">
        <v>2011</v>
      </c>
      <c r="P600" s="423">
        <v>40718</v>
      </c>
      <c r="Q600" s="421" t="s">
        <v>12741</v>
      </c>
      <c r="R600" s="424">
        <v>40909</v>
      </c>
      <c r="S600" s="413"/>
      <c r="T600" s="425"/>
    </row>
    <row r="601" spans="1:20" ht="15.75" customHeight="1">
      <c r="A601" s="419" t="s">
        <v>73</v>
      </c>
      <c r="B601" s="419" t="s">
        <v>2660</v>
      </c>
      <c r="C601" s="419" t="s">
        <v>866</v>
      </c>
      <c r="D601" s="419" t="s">
        <v>12566</v>
      </c>
      <c r="E601" s="419" t="s">
        <v>890</v>
      </c>
      <c r="F601" s="442" t="s">
        <v>12738</v>
      </c>
      <c r="G601" s="419" t="s">
        <v>913</v>
      </c>
      <c r="H601" s="464" t="s">
        <v>12743</v>
      </c>
      <c r="I601" s="420" t="s">
        <v>9786</v>
      </c>
      <c r="J601" s="420" t="s">
        <v>12744</v>
      </c>
      <c r="K601" s="421">
        <v>106.2</v>
      </c>
      <c r="L601" s="421">
        <v>190</v>
      </c>
      <c r="M601" s="422">
        <v>2520</v>
      </c>
      <c r="N601" s="419" t="s">
        <v>11082</v>
      </c>
      <c r="O601" s="422">
        <v>2011</v>
      </c>
      <c r="P601" s="423">
        <v>40718</v>
      </c>
      <c r="Q601" s="421" t="s">
        <v>12741</v>
      </c>
      <c r="R601" s="424">
        <v>40909</v>
      </c>
      <c r="S601" s="413"/>
      <c r="T601" s="425"/>
    </row>
    <row r="602" spans="1:20" ht="15.75" customHeight="1">
      <c r="A602" s="419" t="s">
        <v>73</v>
      </c>
      <c r="B602" s="419" t="s">
        <v>2660</v>
      </c>
      <c r="C602" s="419" t="s">
        <v>866</v>
      </c>
      <c r="D602" s="419" t="s">
        <v>12566</v>
      </c>
      <c r="E602" s="419" t="s">
        <v>890</v>
      </c>
      <c r="F602" s="442" t="s">
        <v>12745</v>
      </c>
      <c r="G602" s="419" t="s">
        <v>895</v>
      </c>
      <c r="H602" s="464" t="s">
        <v>12746</v>
      </c>
      <c r="I602" s="420" t="s">
        <v>9786</v>
      </c>
      <c r="J602" s="420" t="s">
        <v>12747</v>
      </c>
      <c r="K602" s="421">
        <v>31.7</v>
      </c>
      <c r="L602" s="421">
        <v>50</v>
      </c>
      <c r="M602" s="422">
        <v>1850</v>
      </c>
      <c r="N602" s="419" t="s">
        <v>11082</v>
      </c>
      <c r="O602" s="422">
        <v>2011</v>
      </c>
      <c r="P602" s="426">
        <v>40833</v>
      </c>
      <c r="Q602" s="421" t="s">
        <v>12748</v>
      </c>
      <c r="R602" s="424">
        <v>40909</v>
      </c>
      <c r="S602" s="413"/>
      <c r="T602" s="425"/>
    </row>
    <row r="603" spans="1:20" ht="15.75" customHeight="1">
      <c r="A603" s="419" t="s">
        <v>73</v>
      </c>
      <c r="B603" s="419" t="s">
        <v>2660</v>
      </c>
      <c r="C603" s="419" t="s">
        <v>866</v>
      </c>
      <c r="D603" s="419" t="s">
        <v>12566</v>
      </c>
      <c r="E603" s="419" t="s">
        <v>890</v>
      </c>
      <c r="F603" s="442" t="s">
        <v>12745</v>
      </c>
      <c r="G603" s="419" t="s">
        <v>910</v>
      </c>
      <c r="H603" s="464" t="s">
        <v>12749</v>
      </c>
      <c r="I603" s="420" t="s">
        <v>9786</v>
      </c>
      <c r="J603" s="420" t="s">
        <v>12750</v>
      </c>
      <c r="K603" s="421">
        <v>253.3</v>
      </c>
      <c r="L603" s="421">
        <v>980</v>
      </c>
      <c r="M603" s="422">
        <v>8280</v>
      </c>
      <c r="N603" s="419" t="s">
        <v>11082</v>
      </c>
      <c r="O603" s="422">
        <v>2011</v>
      </c>
      <c r="P603" s="423">
        <v>40687</v>
      </c>
      <c r="Q603" s="421" t="s">
        <v>12422</v>
      </c>
      <c r="R603" s="424">
        <v>40909</v>
      </c>
      <c r="S603" s="413"/>
      <c r="T603" s="425"/>
    </row>
    <row r="604" spans="1:20" ht="15.75" customHeight="1">
      <c r="A604" s="419" t="s">
        <v>73</v>
      </c>
      <c r="B604" s="419" t="s">
        <v>2660</v>
      </c>
      <c r="C604" s="419" t="s">
        <v>866</v>
      </c>
      <c r="D604" s="419" t="s">
        <v>12566</v>
      </c>
      <c r="E604" s="419" t="s">
        <v>1063</v>
      </c>
      <c r="F604" s="442" t="s">
        <v>12751</v>
      </c>
      <c r="G604" s="419" t="s">
        <v>1069</v>
      </c>
      <c r="H604" s="464" t="s">
        <v>12752</v>
      </c>
      <c r="I604" s="420" t="s">
        <v>9786</v>
      </c>
      <c r="J604" s="420" t="s">
        <v>12753</v>
      </c>
      <c r="K604" s="421">
        <v>244.40729999999999</v>
      </c>
      <c r="L604" s="421">
        <v>414</v>
      </c>
      <c r="M604" s="422">
        <v>2013</v>
      </c>
      <c r="N604" s="419" t="s">
        <v>12586</v>
      </c>
      <c r="O604" s="422">
        <v>2015</v>
      </c>
      <c r="P604" s="426">
        <v>42293</v>
      </c>
      <c r="Q604" s="421" t="s">
        <v>12754</v>
      </c>
      <c r="R604" s="424">
        <v>42736</v>
      </c>
      <c r="S604" s="413"/>
      <c r="T604" s="425"/>
    </row>
    <row r="605" spans="1:20" ht="15.75" customHeight="1">
      <c r="A605" s="419" t="s">
        <v>73</v>
      </c>
      <c r="B605" s="419" t="s">
        <v>2660</v>
      </c>
      <c r="C605" s="419" t="s">
        <v>866</v>
      </c>
      <c r="D605" s="419" t="s">
        <v>12566</v>
      </c>
      <c r="E605" s="419" t="s">
        <v>1063</v>
      </c>
      <c r="F605" s="442" t="s">
        <v>12751</v>
      </c>
      <c r="G605" s="419" t="s">
        <v>1065</v>
      </c>
      <c r="H605" s="464" t="s">
        <v>12755</v>
      </c>
      <c r="I605" s="420" t="s">
        <v>10789</v>
      </c>
      <c r="J605" s="420" t="s">
        <v>12756</v>
      </c>
      <c r="K605" s="421">
        <v>672.19579999999996</v>
      </c>
      <c r="L605" s="421">
        <v>1696</v>
      </c>
      <c r="M605" s="422">
        <v>10000</v>
      </c>
      <c r="N605" s="419" t="s">
        <v>12586</v>
      </c>
      <c r="O605" s="422">
        <v>2015</v>
      </c>
      <c r="P605" s="423">
        <v>42405</v>
      </c>
      <c r="Q605" s="459">
        <v>45049</v>
      </c>
      <c r="R605" s="424">
        <v>42736</v>
      </c>
      <c r="S605" s="413"/>
      <c r="T605" s="425"/>
    </row>
    <row r="606" spans="1:20" ht="15.75" customHeight="1">
      <c r="A606" s="419" t="s">
        <v>73</v>
      </c>
      <c r="B606" s="419" t="s">
        <v>2660</v>
      </c>
      <c r="C606" s="419" t="s">
        <v>866</v>
      </c>
      <c r="D606" s="419" t="s">
        <v>12566</v>
      </c>
      <c r="E606" s="419" t="s">
        <v>1134</v>
      </c>
      <c r="F606" s="442" t="s">
        <v>12757</v>
      </c>
      <c r="G606" s="419" t="s">
        <v>1137</v>
      </c>
      <c r="H606" s="464" t="s">
        <v>12758</v>
      </c>
      <c r="I606" s="420" t="s">
        <v>9786</v>
      </c>
      <c r="J606" s="420" t="s">
        <v>12759</v>
      </c>
      <c r="K606" s="421">
        <v>75.28</v>
      </c>
      <c r="L606" s="421">
        <v>180</v>
      </c>
      <c r="M606" s="422">
        <v>2380</v>
      </c>
      <c r="N606" s="419" t="s">
        <v>11082</v>
      </c>
      <c r="O606" s="422">
        <v>2010</v>
      </c>
      <c r="P606" s="423">
        <v>40620</v>
      </c>
      <c r="Q606" s="421" t="s">
        <v>12760</v>
      </c>
      <c r="R606" s="424">
        <v>40909</v>
      </c>
      <c r="S606" s="413"/>
      <c r="T606" s="425"/>
    </row>
    <row r="607" spans="1:20" ht="15.75" customHeight="1">
      <c r="A607" s="419" t="s">
        <v>73</v>
      </c>
      <c r="B607" s="419" t="s">
        <v>2660</v>
      </c>
      <c r="C607" s="419" t="s">
        <v>866</v>
      </c>
      <c r="D607" s="419" t="s">
        <v>12566</v>
      </c>
      <c r="E607" s="419" t="s">
        <v>1134</v>
      </c>
      <c r="F607" s="442" t="s">
        <v>12757</v>
      </c>
      <c r="G607" s="419" t="s">
        <v>1138</v>
      </c>
      <c r="H607" s="464" t="s">
        <v>12761</v>
      </c>
      <c r="I607" s="420" t="s">
        <v>9786</v>
      </c>
      <c r="J607" s="420" t="s">
        <v>12762</v>
      </c>
      <c r="K607" s="421">
        <v>106.3</v>
      </c>
      <c r="L607" s="421">
        <v>154</v>
      </c>
      <c r="M607" s="422">
        <v>2280</v>
      </c>
      <c r="N607" s="419" t="s">
        <v>11082</v>
      </c>
      <c r="O607" s="422">
        <v>2010</v>
      </c>
      <c r="P607" s="423">
        <v>40620</v>
      </c>
      <c r="Q607" s="421" t="s">
        <v>12763</v>
      </c>
      <c r="R607" s="424">
        <v>40909</v>
      </c>
      <c r="S607" s="413"/>
      <c r="T607" s="425"/>
    </row>
    <row r="608" spans="1:20" ht="15.75" customHeight="1">
      <c r="A608" s="419" t="s">
        <v>73</v>
      </c>
      <c r="B608" s="419" t="s">
        <v>2660</v>
      </c>
      <c r="C608" s="419" t="s">
        <v>866</v>
      </c>
      <c r="D608" s="419" t="s">
        <v>12566</v>
      </c>
      <c r="E608" s="419" t="s">
        <v>1134</v>
      </c>
      <c r="F608" s="442" t="s">
        <v>12757</v>
      </c>
      <c r="G608" s="419" t="s">
        <v>1148</v>
      </c>
      <c r="H608" s="464" t="s">
        <v>12764</v>
      </c>
      <c r="I608" s="420" t="s">
        <v>9786</v>
      </c>
      <c r="J608" s="420" t="s">
        <v>12765</v>
      </c>
      <c r="K608" s="421">
        <v>146.58000000000001</v>
      </c>
      <c r="L608" s="421">
        <v>329</v>
      </c>
      <c r="M608" s="422">
        <v>3410</v>
      </c>
      <c r="N608" s="419" t="s">
        <v>11082</v>
      </c>
      <c r="O608" s="422">
        <v>2010</v>
      </c>
      <c r="P608" s="423">
        <v>40620</v>
      </c>
      <c r="Q608" s="421" t="s">
        <v>12763</v>
      </c>
      <c r="R608" s="424">
        <v>40909</v>
      </c>
      <c r="S608" s="413"/>
      <c r="T608" s="425"/>
    </row>
    <row r="609" spans="1:20" ht="15.75" customHeight="1">
      <c r="A609" s="419" t="s">
        <v>73</v>
      </c>
      <c r="B609" s="419" t="s">
        <v>2660</v>
      </c>
      <c r="C609" s="419" t="s">
        <v>866</v>
      </c>
      <c r="D609" s="419" t="s">
        <v>12566</v>
      </c>
      <c r="E609" s="419" t="s">
        <v>1134</v>
      </c>
      <c r="F609" s="442" t="s">
        <v>12757</v>
      </c>
      <c r="G609" s="419" t="s">
        <v>1152</v>
      </c>
      <c r="H609" s="464" t="s">
        <v>12766</v>
      </c>
      <c r="I609" s="420" t="s">
        <v>9786</v>
      </c>
      <c r="J609" s="420" t="s">
        <v>12767</v>
      </c>
      <c r="K609" s="421">
        <v>348.83</v>
      </c>
      <c r="L609" s="421">
        <v>755</v>
      </c>
      <c r="M609" s="422">
        <v>6080</v>
      </c>
      <c r="N609" s="419" t="s">
        <v>11082</v>
      </c>
      <c r="O609" s="422">
        <v>2010</v>
      </c>
      <c r="P609" s="423">
        <v>40620</v>
      </c>
      <c r="Q609" s="421" t="s">
        <v>12763</v>
      </c>
      <c r="R609" s="424">
        <v>40909</v>
      </c>
      <c r="S609" s="413"/>
      <c r="T609" s="425"/>
    </row>
    <row r="610" spans="1:20" ht="15.75" customHeight="1">
      <c r="A610" s="419" t="s">
        <v>73</v>
      </c>
      <c r="B610" s="419" t="s">
        <v>2660</v>
      </c>
      <c r="C610" s="419" t="s">
        <v>866</v>
      </c>
      <c r="D610" s="419" t="s">
        <v>12566</v>
      </c>
      <c r="E610" s="419" t="s">
        <v>1193</v>
      </c>
      <c r="F610" s="442" t="s">
        <v>12768</v>
      </c>
      <c r="G610" s="419" t="s">
        <v>1206</v>
      </c>
      <c r="H610" s="464" t="s">
        <v>12769</v>
      </c>
      <c r="I610" s="420" t="s">
        <v>9786</v>
      </c>
      <c r="J610" s="420" t="s">
        <v>12770</v>
      </c>
      <c r="K610" s="421">
        <v>110.7</v>
      </c>
      <c r="L610" s="421">
        <v>174</v>
      </c>
      <c r="M610" s="422">
        <v>1940</v>
      </c>
      <c r="N610" s="419" t="s">
        <v>11082</v>
      </c>
      <c r="O610" s="422">
        <v>2010</v>
      </c>
      <c r="P610" s="426">
        <v>40539</v>
      </c>
      <c r="Q610" s="421" t="s">
        <v>11397</v>
      </c>
      <c r="R610" s="424">
        <v>40544</v>
      </c>
      <c r="S610" s="413"/>
      <c r="T610" s="425"/>
    </row>
    <row r="611" spans="1:20" ht="15.75" customHeight="1">
      <c r="A611" s="419" t="s">
        <v>73</v>
      </c>
      <c r="B611" s="419" t="s">
        <v>2660</v>
      </c>
      <c r="C611" s="419" t="s">
        <v>866</v>
      </c>
      <c r="D611" s="419" t="s">
        <v>12566</v>
      </c>
      <c r="E611" s="419" t="s">
        <v>1193</v>
      </c>
      <c r="F611" s="442" t="s">
        <v>12768</v>
      </c>
      <c r="G611" s="419" t="s">
        <v>1209</v>
      </c>
      <c r="H611" s="464" t="s">
        <v>12771</v>
      </c>
      <c r="I611" s="420" t="s">
        <v>9786</v>
      </c>
      <c r="J611" s="420" t="s">
        <v>12772</v>
      </c>
      <c r="K611" s="421">
        <v>365.8</v>
      </c>
      <c r="L611" s="421">
        <v>872</v>
      </c>
      <c r="M611" s="422">
        <v>6780</v>
      </c>
      <c r="N611" s="419" t="s">
        <v>11082</v>
      </c>
      <c r="O611" s="422">
        <v>2010</v>
      </c>
      <c r="P611" s="426">
        <v>40539</v>
      </c>
      <c r="Q611" s="421" t="s">
        <v>12773</v>
      </c>
      <c r="R611" s="424">
        <v>40544</v>
      </c>
      <c r="S611" s="413"/>
      <c r="T611" s="425"/>
    </row>
    <row r="612" spans="1:20" ht="15.75" customHeight="1">
      <c r="A612" s="419" t="s">
        <v>73</v>
      </c>
      <c r="B612" s="419" t="s">
        <v>2660</v>
      </c>
      <c r="C612" s="419" t="s">
        <v>866</v>
      </c>
      <c r="D612" s="419" t="s">
        <v>12566</v>
      </c>
      <c r="E612" s="419" t="s">
        <v>1193</v>
      </c>
      <c r="F612" s="442" t="s">
        <v>12774</v>
      </c>
      <c r="G612" s="419" t="s">
        <v>1204</v>
      </c>
      <c r="H612" s="464" t="s">
        <v>12775</v>
      </c>
      <c r="I612" s="420" t="s">
        <v>9786</v>
      </c>
      <c r="J612" s="420" t="s">
        <v>12776</v>
      </c>
      <c r="K612" s="421">
        <v>48.8</v>
      </c>
      <c r="L612" s="421">
        <v>88</v>
      </c>
      <c r="M612" s="422">
        <v>3490</v>
      </c>
      <c r="N612" s="419" t="s">
        <v>11312</v>
      </c>
      <c r="O612" s="422">
        <v>2010</v>
      </c>
      <c r="P612" s="426">
        <v>40539</v>
      </c>
      <c r="Q612" s="421" t="s">
        <v>12777</v>
      </c>
      <c r="R612" s="424">
        <v>40544</v>
      </c>
      <c r="S612" s="413"/>
      <c r="T612" s="425"/>
    </row>
    <row r="613" spans="1:20" ht="15.75" customHeight="1">
      <c r="A613" s="419" t="s">
        <v>73</v>
      </c>
      <c r="B613" s="419" t="s">
        <v>2660</v>
      </c>
      <c r="C613" s="419" t="s">
        <v>866</v>
      </c>
      <c r="D613" s="419" t="s">
        <v>12566</v>
      </c>
      <c r="E613" s="419" t="s">
        <v>1193</v>
      </c>
      <c r="F613" s="442" t="s">
        <v>12774</v>
      </c>
      <c r="G613" s="419" t="s">
        <v>1210</v>
      </c>
      <c r="H613" s="464" t="s">
        <v>12778</v>
      </c>
      <c r="I613" s="420" t="s">
        <v>9786</v>
      </c>
      <c r="J613" s="420" t="s">
        <v>12779</v>
      </c>
      <c r="K613" s="421">
        <v>198.7</v>
      </c>
      <c r="L613" s="421">
        <v>347</v>
      </c>
      <c r="M613" s="422">
        <v>3490</v>
      </c>
      <c r="N613" s="419" t="s">
        <v>11312</v>
      </c>
      <c r="O613" s="422">
        <v>2010</v>
      </c>
      <c r="P613" s="423">
        <v>40585</v>
      </c>
      <c r="Q613" s="421" t="s">
        <v>12780</v>
      </c>
      <c r="R613" s="424">
        <v>40909</v>
      </c>
      <c r="S613" s="413"/>
      <c r="T613" s="425"/>
    </row>
    <row r="614" spans="1:20" ht="15.75" customHeight="1">
      <c r="A614" s="419" t="s">
        <v>73</v>
      </c>
      <c r="B614" s="419" t="s">
        <v>2660</v>
      </c>
      <c r="C614" s="419" t="s">
        <v>866</v>
      </c>
      <c r="D614" s="419" t="s">
        <v>12566</v>
      </c>
      <c r="E614" s="419" t="s">
        <v>1193</v>
      </c>
      <c r="F614" s="442" t="s">
        <v>12774</v>
      </c>
      <c r="G614" s="419" t="s">
        <v>1212</v>
      </c>
      <c r="H614" s="464" t="s">
        <v>12781</v>
      </c>
      <c r="I614" s="420" t="s">
        <v>9786</v>
      </c>
      <c r="J614" s="420" t="s">
        <v>12782</v>
      </c>
      <c r="K614" s="421">
        <v>361.6</v>
      </c>
      <c r="L614" s="421">
        <v>479</v>
      </c>
      <c r="M614" s="422">
        <v>3490</v>
      </c>
      <c r="N614" s="419" t="s">
        <v>11312</v>
      </c>
      <c r="O614" s="422">
        <v>2010</v>
      </c>
      <c r="P614" s="426">
        <v>40539</v>
      </c>
      <c r="Q614" s="421" t="s">
        <v>12783</v>
      </c>
      <c r="R614" s="424">
        <v>40544</v>
      </c>
      <c r="S614" s="413"/>
      <c r="T614" s="425"/>
    </row>
    <row r="615" spans="1:20" ht="15.75" customHeight="1">
      <c r="A615" s="419" t="s">
        <v>73</v>
      </c>
      <c r="B615" s="419" t="s">
        <v>2660</v>
      </c>
      <c r="C615" s="419" t="s">
        <v>866</v>
      </c>
      <c r="D615" s="419" t="s">
        <v>12566</v>
      </c>
      <c r="E615" s="419" t="s">
        <v>1193</v>
      </c>
      <c r="F615" s="442" t="s">
        <v>12784</v>
      </c>
      <c r="G615" s="419" t="s">
        <v>1194</v>
      </c>
      <c r="H615" s="464" t="s">
        <v>12785</v>
      </c>
      <c r="I615" s="420" t="s">
        <v>10789</v>
      </c>
      <c r="J615" s="420" t="s">
        <v>12786</v>
      </c>
      <c r="K615" s="421">
        <v>938.7</v>
      </c>
      <c r="L615" s="421">
        <v>4475</v>
      </c>
      <c r="M615" s="422">
        <v>29980</v>
      </c>
      <c r="N615" s="419" t="s">
        <v>12586</v>
      </c>
      <c r="O615" s="422">
        <v>2010</v>
      </c>
      <c r="P615" s="423">
        <v>40554</v>
      </c>
      <c r="Q615" s="421" t="s">
        <v>12787</v>
      </c>
      <c r="R615" s="424">
        <v>40909</v>
      </c>
      <c r="S615" s="413"/>
      <c r="T615" s="425"/>
    </row>
    <row r="616" spans="1:20" ht="15.75" customHeight="1">
      <c r="A616" s="419" t="s">
        <v>73</v>
      </c>
      <c r="B616" s="419" t="s">
        <v>2660</v>
      </c>
      <c r="C616" s="419" t="s">
        <v>866</v>
      </c>
      <c r="D616" s="419" t="s">
        <v>12566</v>
      </c>
      <c r="E616" s="419" t="s">
        <v>1193</v>
      </c>
      <c r="F616" s="442" t="s">
        <v>12788</v>
      </c>
      <c r="G616" s="419" t="s">
        <v>1195</v>
      </c>
      <c r="H616" s="464" t="s">
        <v>12789</v>
      </c>
      <c r="I616" s="420" t="s">
        <v>9786</v>
      </c>
      <c r="J616" s="420" t="s">
        <v>12790</v>
      </c>
      <c r="K616" s="421">
        <v>13.7</v>
      </c>
      <c r="L616" s="421">
        <v>5</v>
      </c>
      <c r="M616" s="422">
        <v>1020</v>
      </c>
      <c r="N616" s="419" t="s">
        <v>12586</v>
      </c>
      <c r="O616" s="422">
        <v>2011</v>
      </c>
      <c r="P616" s="423">
        <v>40920</v>
      </c>
      <c r="Q616" s="421" t="s">
        <v>12791</v>
      </c>
      <c r="R616" s="424">
        <v>41275</v>
      </c>
      <c r="S616" s="413"/>
      <c r="T616" s="425"/>
    </row>
    <row r="617" spans="1:20" ht="15.75" customHeight="1">
      <c r="A617" s="419" t="s">
        <v>73</v>
      </c>
      <c r="B617" s="419" t="s">
        <v>2660</v>
      </c>
      <c r="C617" s="419" t="s">
        <v>866</v>
      </c>
      <c r="D617" s="419" t="s">
        <v>12566</v>
      </c>
      <c r="E617" s="419" t="s">
        <v>1193</v>
      </c>
      <c r="F617" s="442" t="s">
        <v>12788</v>
      </c>
      <c r="G617" s="419" t="s">
        <v>1207</v>
      </c>
      <c r="H617" s="464" t="s">
        <v>12792</v>
      </c>
      <c r="I617" s="420" t="s">
        <v>9786</v>
      </c>
      <c r="J617" s="420" t="s">
        <v>10659</v>
      </c>
      <c r="K617" s="421">
        <v>68.36</v>
      </c>
      <c r="L617" s="421">
        <v>98</v>
      </c>
      <c r="M617" s="422">
        <v>1020</v>
      </c>
      <c r="N617" s="419" t="s">
        <v>12586</v>
      </c>
      <c r="O617" s="422">
        <v>2011</v>
      </c>
      <c r="P617" s="423">
        <v>40920</v>
      </c>
      <c r="Q617" s="421" t="s">
        <v>12793</v>
      </c>
      <c r="R617" s="424">
        <v>41275</v>
      </c>
      <c r="S617" s="413"/>
      <c r="T617" s="425"/>
    </row>
    <row r="618" spans="1:20" ht="15.75" customHeight="1">
      <c r="A618" s="419" t="s">
        <v>73</v>
      </c>
      <c r="B618" s="419" t="s">
        <v>2660</v>
      </c>
      <c r="C618" s="419" t="s">
        <v>866</v>
      </c>
      <c r="D618" s="419" t="s">
        <v>12566</v>
      </c>
      <c r="E618" s="419" t="s">
        <v>1193</v>
      </c>
      <c r="F618" s="442" t="s">
        <v>12788</v>
      </c>
      <c r="G618" s="419" t="s">
        <v>1216</v>
      </c>
      <c r="H618" s="464" t="s">
        <v>12794</v>
      </c>
      <c r="I618" s="420" t="s">
        <v>9786</v>
      </c>
      <c r="J618" s="420" t="s">
        <v>12795</v>
      </c>
      <c r="K618" s="421">
        <v>448.51</v>
      </c>
      <c r="L618" s="421">
        <v>637</v>
      </c>
      <c r="M618" s="422">
        <v>6340</v>
      </c>
      <c r="N618" s="419" t="s">
        <v>12586</v>
      </c>
      <c r="O618" s="422">
        <v>2011</v>
      </c>
      <c r="P618" s="423">
        <v>40920</v>
      </c>
      <c r="Q618" s="421" t="s">
        <v>12791</v>
      </c>
      <c r="R618" s="424">
        <v>41275</v>
      </c>
      <c r="S618" s="413"/>
      <c r="T618" s="425"/>
    </row>
    <row r="619" spans="1:20" ht="15.75" customHeight="1">
      <c r="A619" s="419" t="s">
        <v>73</v>
      </c>
      <c r="B619" s="419" t="s">
        <v>2660</v>
      </c>
      <c r="C619" s="419" t="s">
        <v>866</v>
      </c>
      <c r="D619" s="419" t="s">
        <v>12566</v>
      </c>
      <c r="E619" s="419" t="s">
        <v>915</v>
      </c>
      <c r="F619" s="442" t="s">
        <v>12796</v>
      </c>
      <c r="G619" s="419" t="s">
        <v>919</v>
      </c>
      <c r="H619" s="464" t="s">
        <v>12797</v>
      </c>
      <c r="I619" s="420" t="s">
        <v>9786</v>
      </c>
      <c r="J619" s="420" t="s">
        <v>12798</v>
      </c>
      <c r="K619" s="421">
        <v>90.1</v>
      </c>
      <c r="L619" s="421">
        <v>252</v>
      </c>
      <c r="M619" s="422">
        <v>3250</v>
      </c>
      <c r="N619" s="419" t="s">
        <v>11082</v>
      </c>
      <c r="O619" s="422">
        <v>2011</v>
      </c>
      <c r="P619" s="423">
        <v>40703</v>
      </c>
      <c r="Q619" s="421" t="s">
        <v>12799</v>
      </c>
      <c r="R619" s="424">
        <v>40909</v>
      </c>
      <c r="S619" s="413"/>
      <c r="T619" s="425"/>
    </row>
    <row r="620" spans="1:20" ht="15.75" customHeight="1">
      <c r="A620" s="419" t="s">
        <v>73</v>
      </c>
      <c r="B620" s="419" t="s">
        <v>2660</v>
      </c>
      <c r="C620" s="419" t="s">
        <v>866</v>
      </c>
      <c r="D620" s="419" t="s">
        <v>12566</v>
      </c>
      <c r="E620" s="419" t="s">
        <v>915</v>
      </c>
      <c r="F620" s="442" t="s">
        <v>12796</v>
      </c>
      <c r="G620" s="419" t="s">
        <v>934</v>
      </c>
      <c r="H620" s="464" t="s">
        <v>12800</v>
      </c>
      <c r="I620" s="420" t="s">
        <v>9786</v>
      </c>
      <c r="J620" s="420" t="s">
        <v>12801</v>
      </c>
      <c r="K620" s="421">
        <v>432.1</v>
      </c>
      <c r="L620" s="421">
        <v>1240</v>
      </c>
      <c r="M620" s="422">
        <v>8640</v>
      </c>
      <c r="N620" s="419" t="s">
        <v>11082</v>
      </c>
      <c r="O620" s="422">
        <v>2011</v>
      </c>
      <c r="P620" s="423">
        <v>40703</v>
      </c>
      <c r="Q620" s="421" t="s">
        <v>12799</v>
      </c>
      <c r="R620" s="424">
        <v>40909</v>
      </c>
      <c r="S620" s="413"/>
      <c r="T620" s="425"/>
    </row>
    <row r="621" spans="1:20" ht="15.75" customHeight="1">
      <c r="A621" s="419" t="s">
        <v>73</v>
      </c>
      <c r="B621" s="419" t="s">
        <v>2660</v>
      </c>
      <c r="C621" s="419" t="s">
        <v>866</v>
      </c>
      <c r="D621" s="419" t="s">
        <v>12566</v>
      </c>
      <c r="E621" s="419" t="s">
        <v>1063</v>
      </c>
      <c r="F621" s="442" t="s">
        <v>12802</v>
      </c>
      <c r="G621" s="419" t="s">
        <v>1077</v>
      </c>
      <c r="H621" s="464" t="s">
        <v>12803</v>
      </c>
      <c r="I621" s="420" t="s">
        <v>9786</v>
      </c>
      <c r="J621" s="420" t="s">
        <v>11621</v>
      </c>
      <c r="K621" s="421">
        <v>195.86</v>
      </c>
      <c r="L621" s="421">
        <v>162</v>
      </c>
      <c r="M621" s="422">
        <v>990</v>
      </c>
      <c r="N621" s="419" t="s">
        <v>11564</v>
      </c>
      <c r="O621" s="422">
        <v>2011</v>
      </c>
      <c r="P621" s="426">
        <v>40893</v>
      </c>
      <c r="Q621" s="421" t="s">
        <v>12804</v>
      </c>
      <c r="R621" s="424">
        <v>40909</v>
      </c>
      <c r="S621" s="413"/>
      <c r="T621" s="425"/>
    </row>
    <row r="622" spans="1:20" ht="15.75" customHeight="1">
      <c r="A622" s="419" t="s">
        <v>73</v>
      </c>
      <c r="B622" s="419" t="s">
        <v>2660</v>
      </c>
      <c r="C622" s="419" t="s">
        <v>866</v>
      </c>
      <c r="D622" s="419" t="s">
        <v>12566</v>
      </c>
      <c r="E622" s="419" t="s">
        <v>1063</v>
      </c>
      <c r="F622" s="442" t="s">
        <v>12802</v>
      </c>
      <c r="G622" s="419" t="s">
        <v>1093</v>
      </c>
      <c r="H622" s="464" t="s">
        <v>12805</v>
      </c>
      <c r="I622" s="420" t="s">
        <v>9786</v>
      </c>
      <c r="J622" s="420" t="s">
        <v>12806</v>
      </c>
      <c r="K622" s="421">
        <v>175.52</v>
      </c>
      <c r="L622" s="421">
        <v>231</v>
      </c>
      <c r="M622" s="422">
        <v>3220</v>
      </c>
      <c r="N622" s="419" t="s">
        <v>11564</v>
      </c>
      <c r="O622" s="422">
        <v>2011</v>
      </c>
      <c r="P622" s="423">
        <v>40819</v>
      </c>
      <c r="Q622" s="421" t="s">
        <v>12018</v>
      </c>
      <c r="R622" s="424">
        <v>40909</v>
      </c>
      <c r="S622" s="413"/>
      <c r="T622" s="425"/>
    </row>
    <row r="623" spans="1:20" ht="15.75" customHeight="1">
      <c r="A623" s="419" t="s">
        <v>73</v>
      </c>
      <c r="B623" s="419" t="s">
        <v>2660</v>
      </c>
      <c r="C623" s="419" t="s">
        <v>866</v>
      </c>
      <c r="D623" s="419" t="s">
        <v>12566</v>
      </c>
      <c r="E623" s="419" t="s">
        <v>1063</v>
      </c>
      <c r="F623" s="442" t="s">
        <v>12802</v>
      </c>
      <c r="G623" s="419" t="s">
        <v>1099</v>
      </c>
      <c r="H623" s="464" t="s">
        <v>12807</v>
      </c>
      <c r="I623" s="420" t="s">
        <v>9786</v>
      </c>
      <c r="J623" s="420" t="s">
        <v>12808</v>
      </c>
      <c r="K623" s="421">
        <v>445.96</v>
      </c>
      <c r="L623" s="421">
        <v>485</v>
      </c>
      <c r="M623" s="422">
        <v>6810</v>
      </c>
      <c r="N623" s="419" t="s">
        <v>11564</v>
      </c>
      <c r="O623" s="422">
        <v>2011</v>
      </c>
      <c r="P623" s="423">
        <v>40819</v>
      </c>
      <c r="Q623" s="421" t="s">
        <v>12809</v>
      </c>
      <c r="R623" s="424">
        <v>40909</v>
      </c>
      <c r="S623" s="413"/>
      <c r="T623" s="425"/>
    </row>
    <row r="624" spans="1:20" ht="15.75" customHeight="1">
      <c r="A624" s="419" t="s">
        <v>73</v>
      </c>
      <c r="B624" s="419" t="s">
        <v>2660</v>
      </c>
      <c r="C624" s="419" t="s">
        <v>866</v>
      </c>
      <c r="D624" s="419" t="s">
        <v>12566</v>
      </c>
      <c r="E624" s="419" t="s">
        <v>890</v>
      </c>
      <c r="F624" s="442" t="s">
        <v>12728</v>
      </c>
      <c r="G624" s="419" t="s">
        <v>902</v>
      </c>
      <c r="H624" s="464" t="s">
        <v>12810</v>
      </c>
      <c r="I624" s="420" t="s">
        <v>9786</v>
      </c>
      <c r="J624" s="420" t="s">
        <v>12811</v>
      </c>
      <c r="K624" s="421">
        <v>143.79</v>
      </c>
      <c r="L624" s="421">
        <v>140</v>
      </c>
      <c r="M624" s="422">
        <v>57970</v>
      </c>
      <c r="N624" s="419" t="s">
        <v>11099</v>
      </c>
      <c r="O624" s="422">
        <v>2020</v>
      </c>
      <c r="P624" s="426">
        <v>44126</v>
      </c>
      <c r="Q624" s="421" t="s">
        <v>12812</v>
      </c>
      <c r="R624" s="424">
        <v>44197</v>
      </c>
      <c r="S624" s="413"/>
      <c r="T624" s="428">
        <v>44613</v>
      </c>
    </row>
    <row r="625" spans="1:20" ht="15.75" customHeight="1">
      <c r="A625" s="419" t="s">
        <v>73</v>
      </c>
      <c r="B625" s="419" t="s">
        <v>2660</v>
      </c>
      <c r="C625" s="419" t="s">
        <v>866</v>
      </c>
      <c r="D625" s="419" t="s">
        <v>12566</v>
      </c>
      <c r="E625" s="419" t="s">
        <v>890</v>
      </c>
      <c r="F625" s="442" t="s">
        <v>12728</v>
      </c>
      <c r="G625" s="419" t="s">
        <v>903</v>
      </c>
      <c r="H625" s="464" t="s">
        <v>12813</v>
      </c>
      <c r="I625" s="420" t="s">
        <v>9786</v>
      </c>
      <c r="J625" s="420" t="s">
        <v>12814</v>
      </c>
      <c r="K625" s="421">
        <v>376.8</v>
      </c>
      <c r="L625" s="421">
        <v>273</v>
      </c>
      <c r="M625" s="422">
        <v>86283</v>
      </c>
      <c r="N625" s="419" t="s">
        <v>11099</v>
      </c>
      <c r="O625" s="422">
        <v>2020</v>
      </c>
      <c r="P625" s="426">
        <v>44126</v>
      </c>
      <c r="Q625" s="421" t="s">
        <v>12815</v>
      </c>
      <c r="R625" s="424">
        <v>44197</v>
      </c>
      <c r="S625" s="413"/>
      <c r="T625" s="428">
        <v>44907</v>
      </c>
    </row>
    <row r="626" spans="1:20" ht="15.75" customHeight="1">
      <c r="A626" s="419" t="s">
        <v>73</v>
      </c>
      <c r="B626" s="419" t="s">
        <v>2660</v>
      </c>
      <c r="C626" s="419" t="s">
        <v>290</v>
      </c>
      <c r="D626" s="419" t="s">
        <v>12816</v>
      </c>
      <c r="E626" s="419" t="s">
        <v>348</v>
      </c>
      <c r="F626" s="442" t="s">
        <v>12817</v>
      </c>
      <c r="G626" s="419" t="s">
        <v>349</v>
      </c>
      <c r="H626" s="464" t="s">
        <v>12818</v>
      </c>
      <c r="I626" s="420" t="s">
        <v>10789</v>
      </c>
      <c r="J626" s="420" t="s">
        <v>12819</v>
      </c>
      <c r="K626" s="421">
        <v>1119.4453000000001</v>
      </c>
      <c r="L626" s="421">
        <v>5672</v>
      </c>
      <c r="M626" s="422">
        <v>97055</v>
      </c>
      <c r="N626" s="419" t="s">
        <v>11258</v>
      </c>
      <c r="O626" s="422">
        <v>2020</v>
      </c>
      <c r="P626" s="423">
        <v>44026</v>
      </c>
      <c r="Q626" s="421" t="s">
        <v>12820</v>
      </c>
      <c r="R626" s="424">
        <v>44197</v>
      </c>
      <c r="S626" s="413"/>
      <c r="T626" s="428">
        <v>44909</v>
      </c>
    </row>
    <row r="627" spans="1:20" ht="15.75" customHeight="1">
      <c r="A627" s="419" t="s">
        <v>73</v>
      </c>
      <c r="B627" s="419" t="s">
        <v>2660</v>
      </c>
      <c r="C627" s="419" t="s">
        <v>290</v>
      </c>
      <c r="D627" s="419" t="s">
        <v>12816</v>
      </c>
      <c r="E627" s="419" t="s">
        <v>348</v>
      </c>
      <c r="F627" s="442" t="s">
        <v>12817</v>
      </c>
      <c r="G627" s="419" t="s">
        <v>367</v>
      </c>
      <c r="H627" s="464" t="s">
        <v>12821</v>
      </c>
      <c r="I627" s="420" t="s">
        <v>9786</v>
      </c>
      <c r="J627" s="420" t="s">
        <v>12822</v>
      </c>
      <c r="K627" s="421">
        <v>185.5882</v>
      </c>
      <c r="L627" s="421">
        <v>226</v>
      </c>
      <c r="M627" s="422">
        <v>11283</v>
      </c>
      <c r="N627" s="419" t="s">
        <v>11258</v>
      </c>
      <c r="O627" s="422">
        <v>2020</v>
      </c>
      <c r="P627" s="423">
        <v>44026</v>
      </c>
      <c r="Q627" s="421" t="s">
        <v>12820</v>
      </c>
      <c r="R627" s="424">
        <v>44197</v>
      </c>
      <c r="S627" s="413"/>
      <c r="T627" s="428">
        <v>43879</v>
      </c>
    </row>
    <row r="628" spans="1:20" ht="15.75" customHeight="1">
      <c r="A628" s="419" t="s">
        <v>73</v>
      </c>
      <c r="B628" s="419" t="s">
        <v>2660</v>
      </c>
      <c r="C628" s="419" t="s">
        <v>290</v>
      </c>
      <c r="D628" s="419" t="s">
        <v>12816</v>
      </c>
      <c r="E628" s="419" t="s">
        <v>348</v>
      </c>
      <c r="F628" s="442" t="s">
        <v>12817</v>
      </c>
      <c r="G628" s="419" t="s">
        <v>380</v>
      </c>
      <c r="H628" s="464" t="s">
        <v>12823</v>
      </c>
      <c r="I628" s="420" t="s">
        <v>9786</v>
      </c>
      <c r="J628" s="420" t="s">
        <v>10887</v>
      </c>
      <c r="K628" s="421">
        <v>317.41359999999997</v>
      </c>
      <c r="L628" s="421">
        <v>425</v>
      </c>
      <c r="M628" s="422">
        <v>24196</v>
      </c>
      <c r="N628" s="419" t="s">
        <v>11258</v>
      </c>
      <c r="O628" s="422">
        <v>2020</v>
      </c>
      <c r="P628" s="423">
        <v>44026</v>
      </c>
      <c r="Q628" s="421" t="s">
        <v>12820</v>
      </c>
      <c r="R628" s="424">
        <v>44197</v>
      </c>
      <c r="S628" s="413"/>
      <c r="T628" s="428">
        <v>44909</v>
      </c>
    </row>
    <row r="629" spans="1:20" ht="15.75" customHeight="1">
      <c r="A629" s="419" t="s">
        <v>73</v>
      </c>
      <c r="B629" s="419" t="s">
        <v>2660</v>
      </c>
      <c r="C629" s="419" t="s">
        <v>290</v>
      </c>
      <c r="D629" s="419" t="s">
        <v>12816</v>
      </c>
      <c r="E629" s="419" t="s">
        <v>348</v>
      </c>
      <c r="F629" s="442" t="s">
        <v>12824</v>
      </c>
      <c r="G629" s="419" t="s">
        <v>350</v>
      </c>
      <c r="H629" s="464" t="s">
        <v>12825</v>
      </c>
      <c r="I629" s="420" t="s">
        <v>9786</v>
      </c>
      <c r="J629" s="420" t="s">
        <v>12826</v>
      </c>
      <c r="K629" s="421">
        <v>325.95890000000003</v>
      </c>
      <c r="L629" s="421">
        <v>798</v>
      </c>
      <c r="M629" s="422">
        <v>25100</v>
      </c>
      <c r="N629" s="419" t="s">
        <v>11139</v>
      </c>
      <c r="O629" s="422">
        <v>2018</v>
      </c>
      <c r="P629" s="423">
        <v>43658</v>
      </c>
      <c r="Q629" s="421" t="s">
        <v>12827</v>
      </c>
      <c r="R629" s="424">
        <v>43831</v>
      </c>
      <c r="S629" s="413"/>
      <c r="T629" s="428">
        <v>43825</v>
      </c>
    </row>
    <row r="630" spans="1:20" ht="15.75" customHeight="1">
      <c r="A630" s="419" t="s">
        <v>73</v>
      </c>
      <c r="B630" s="419" t="s">
        <v>2660</v>
      </c>
      <c r="C630" s="419" t="s">
        <v>290</v>
      </c>
      <c r="D630" s="419" t="s">
        <v>12816</v>
      </c>
      <c r="E630" s="419" t="s">
        <v>348</v>
      </c>
      <c r="F630" s="442" t="s">
        <v>12824</v>
      </c>
      <c r="G630" s="419" t="s">
        <v>376</v>
      </c>
      <c r="H630" s="464" t="s">
        <v>12828</v>
      </c>
      <c r="I630" s="420" t="s">
        <v>9786</v>
      </c>
      <c r="J630" s="420" t="s">
        <v>12829</v>
      </c>
      <c r="K630" s="421">
        <v>156.0204</v>
      </c>
      <c r="L630" s="421">
        <v>232</v>
      </c>
      <c r="M630" s="422">
        <v>17462</v>
      </c>
      <c r="N630" s="419" t="s">
        <v>11139</v>
      </c>
      <c r="O630" s="422">
        <v>2018</v>
      </c>
      <c r="P630" s="423">
        <v>43658</v>
      </c>
      <c r="Q630" s="421" t="s">
        <v>12827</v>
      </c>
      <c r="R630" s="424">
        <v>43831</v>
      </c>
      <c r="S630" s="413"/>
      <c r="T630" s="428">
        <v>43832</v>
      </c>
    </row>
    <row r="631" spans="1:20" ht="15.75" customHeight="1">
      <c r="A631" s="419" t="s">
        <v>73</v>
      </c>
      <c r="B631" s="419" t="s">
        <v>2660</v>
      </c>
      <c r="C631" s="419" t="s">
        <v>290</v>
      </c>
      <c r="D631" s="419" t="s">
        <v>12816</v>
      </c>
      <c r="E631" s="419" t="s">
        <v>291</v>
      </c>
      <c r="F631" s="442" t="s">
        <v>12830</v>
      </c>
      <c r="G631" s="419" t="s">
        <v>296</v>
      </c>
      <c r="H631" s="464" t="s">
        <v>12831</v>
      </c>
      <c r="I631" s="420" t="s">
        <v>9786</v>
      </c>
      <c r="J631" s="420" t="s">
        <v>12832</v>
      </c>
      <c r="K631" s="421">
        <v>1069.8</v>
      </c>
      <c r="L631" s="421">
        <v>1839</v>
      </c>
      <c r="M631" s="422">
        <v>11380</v>
      </c>
      <c r="N631" s="419" t="s">
        <v>11082</v>
      </c>
      <c r="O631" s="422">
        <v>2012</v>
      </c>
      <c r="P631" s="423">
        <v>41220</v>
      </c>
      <c r="Q631" s="421" t="s">
        <v>11545</v>
      </c>
      <c r="R631" s="424">
        <v>41275</v>
      </c>
      <c r="S631" s="413"/>
      <c r="T631" s="425"/>
    </row>
    <row r="632" spans="1:20" ht="15.75" customHeight="1">
      <c r="A632" s="419" t="s">
        <v>73</v>
      </c>
      <c r="B632" s="419" t="s">
        <v>2660</v>
      </c>
      <c r="C632" s="419" t="s">
        <v>290</v>
      </c>
      <c r="D632" s="419" t="s">
        <v>11789</v>
      </c>
      <c r="E632" s="419" t="s">
        <v>291</v>
      </c>
      <c r="F632" s="442" t="s">
        <v>11752</v>
      </c>
      <c r="G632" s="419" t="s">
        <v>296</v>
      </c>
      <c r="H632" s="464" t="s">
        <v>12831</v>
      </c>
      <c r="I632" s="420" t="s">
        <v>9786</v>
      </c>
      <c r="J632" s="420" t="s">
        <v>12832</v>
      </c>
      <c r="K632" s="421">
        <v>1086.4936</v>
      </c>
      <c r="L632" s="421">
        <v>1639</v>
      </c>
      <c r="M632" s="422">
        <v>55400</v>
      </c>
      <c r="N632" s="419" t="s">
        <v>11790</v>
      </c>
      <c r="O632" s="422">
        <v>2024</v>
      </c>
      <c r="P632" s="423">
        <v>45387</v>
      </c>
      <c r="Q632" s="421" t="s">
        <v>11791</v>
      </c>
      <c r="R632" s="456">
        <v>45658</v>
      </c>
      <c r="S632" s="413"/>
      <c r="T632" s="425">
        <v>45408</v>
      </c>
    </row>
    <row r="633" spans="1:20" ht="15.75" customHeight="1">
      <c r="A633" s="419" t="s">
        <v>73</v>
      </c>
      <c r="B633" s="419" t="s">
        <v>2660</v>
      </c>
      <c r="C633" s="419" t="s">
        <v>290</v>
      </c>
      <c r="D633" s="419" t="s">
        <v>12816</v>
      </c>
      <c r="E633" s="419" t="s">
        <v>291</v>
      </c>
      <c r="F633" s="442" t="s">
        <v>12830</v>
      </c>
      <c r="G633" s="419" t="s">
        <v>325</v>
      </c>
      <c r="H633" s="464" t="s">
        <v>12833</v>
      </c>
      <c r="I633" s="420" t="s">
        <v>9786</v>
      </c>
      <c r="J633" s="420" t="s">
        <v>12834</v>
      </c>
      <c r="K633" s="421">
        <v>373.2</v>
      </c>
      <c r="L633" s="421">
        <v>559</v>
      </c>
      <c r="M633" s="422">
        <v>4030</v>
      </c>
      <c r="N633" s="419" t="s">
        <v>11082</v>
      </c>
      <c r="O633" s="422">
        <v>2011</v>
      </c>
      <c r="P633" s="426">
        <v>40864</v>
      </c>
      <c r="Q633" s="421" t="s">
        <v>12587</v>
      </c>
      <c r="R633" s="424">
        <v>40909</v>
      </c>
      <c r="S633" s="413"/>
      <c r="T633" s="425"/>
    </row>
    <row r="634" spans="1:20" ht="15.75" customHeight="1">
      <c r="A634" s="419" t="s">
        <v>73</v>
      </c>
      <c r="B634" s="419" t="s">
        <v>2660</v>
      </c>
      <c r="C634" s="419" t="s">
        <v>290</v>
      </c>
      <c r="D634" s="419" t="s">
        <v>12816</v>
      </c>
      <c r="E634" s="419" t="s">
        <v>291</v>
      </c>
      <c r="F634" s="442" t="s">
        <v>12830</v>
      </c>
      <c r="G634" s="419" t="s">
        <v>337</v>
      </c>
      <c r="H634" s="464" t="s">
        <v>12835</v>
      </c>
      <c r="I634" s="420" t="s">
        <v>9786</v>
      </c>
      <c r="J634" s="420" t="s">
        <v>12836</v>
      </c>
      <c r="K634" s="421">
        <v>354.6</v>
      </c>
      <c r="L634" s="421">
        <v>615</v>
      </c>
      <c r="M634" s="422">
        <v>5300</v>
      </c>
      <c r="N634" s="419" t="s">
        <v>11082</v>
      </c>
      <c r="O634" s="422">
        <v>2012</v>
      </c>
      <c r="P634" s="423">
        <v>41138</v>
      </c>
      <c r="Q634" s="421" t="s">
        <v>12837</v>
      </c>
      <c r="R634" s="424">
        <v>40909</v>
      </c>
      <c r="S634" s="413"/>
      <c r="T634" s="425"/>
    </row>
    <row r="635" spans="1:20" ht="15.75" customHeight="1">
      <c r="A635" s="419" t="s">
        <v>73</v>
      </c>
      <c r="B635" s="419" t="s">
        <v>2660</v>
      </c>
      <c r="C635" s="419" t="s">
        <v>290</v>
      </c>
      <c r="D635" s="419" t="s">
        <v>12816</v>
      </c>
      <c r="E635" s="419" t="s">
        <v>348</v>
      </c>
      <c r="F635" s="442" t="s">
        <v>12824</v>
      </c>
      <c r="G635" s="419" t="s">
        <v>358</v>
      </c>
      <c r="H635" s="464" t="s">
        <v>12838</v>
      </c>
      <c r="I635" s="420" t="s">
        <v>9786</v>
      </c>
      <c r="J635" s="420" t="s">
        <v>12839</v>
      </c>
      <c r="K635" s="421">
        <v>133.9188</v>
      </c>
      <c r="L635" s="421">
        <v>211</v>
      </c>
      <c r="M635" s="422">
        <v>16442</v>
      </c>
      <c r="N635" s="419" t="s">
        <v>11139</v>
      </c>
      <c r="O635" s="422">
        <v>2018</v>
      </c>
      <c r="P635" s="423">
        <v>43658</v>
      </c>
      <c r="Q635" s="421" t="s">
        <v>12827</v>
      </c>
      <c r="R635" s="424">
        <v>43831</v>
      </c>
      <c r="S635" s="413"/>
      <c r="T635" s="428">
        <v>43833</v>
      </c>
    </row>
    <row r="636" spans="1:20" ht="15.75" customHeight="1">
      <c r="A636" s="419" t="s">
        <v>73</v>
      </c>
      <c r="B636" s="419" t="s">
        <v>2660</v>
      </c>
      <c r="C636" s="419" t="s">
        <v>290</v>
      </c>
      <c r="D636" s="419" t="s">
        <v>12816</v>
      </c>
      <c r="E636" s="419" t="s">
        <v>348</v>
      </c>
      <c r="F636" s="442" t="s">
        <v>12840</v>
      </c>
      <c r="G636" s="419" t="s">
        <v>353</v>
      </c>
      <c r="H636" s="464" t="s">
        <v>12841</v>
      </c>
      <c r="I636" s="420" t="s">
        <v>9786</v>
      </c>
      <c r="J636" s="420" t="s">
        <v>12842</v>
      </c>
      <c r="K636" s="421">
        <v>858.4</v>
      </c>
      <c r="L636" s="421">
        <v>1599</v>
      </c>
      <c r="M636" s="422">
        <v>49892</v>
      </c>
      <c r="N636" s="419" t="s">
        <v>11099</v>
      </c>
      <c r="O636" s="422">
        <v>2019</v>
      </c>
      <c r="P636" s="423">
        <v>43643</v>
      </c>
      <c r="Q636" s="421" t="s">
        <v>12843</v>
      </c>
      <c r="R636" s="424">
        <v>43831</v>
      </c>
      <c r="S636" s="413"/>
      <c r="T636" s="428">
        <v>43894</v>
      </c>
    </row>
    <row r="637" spans="1:20" ht="15.75" customHeight="1">
      <c r="A637" s="419" t="s">
        <v>73</v>
      </c>
      <c r="B637" s="419" t="s">
        <v>2660</v>
      </c>
      <c r="C637" s="419" t="s">
        <v>290</v>
      </c>
      <c r="D637" s="419" t="s">
        <v>12816</v>
      </c>
      <c r="E637" s="419" t="s">
        <v>348</v>
      </c>
      <c r="F637" s="442" t="s">
        <v>12844</v>
      </c>
      <c r="G637" s="419" t="s">
        <v>356</v>
      </c>
      <c r="H637" s="464" t="s">
        <v>12845</v>
      </c>
      <c r="I637" s="420" t="s">
        <v>9786</v>
      </c>
      <c r="J637" s="420" t="s">
        <v>12846</v>
      </c>
      <c r="K637" s="421">
        <v>617.79999999999995</v>
      </c>
      <c r="L637" s="421">
        <v>1800</v>
      </c>
      <c r="M637" s="422">
        <v>11090</v>
      </c>
      <c r="N637" s="419" t="s">
        <v>11082</v>
      </c>
      <c r="O637" s="422">
        <v>2012</v>
      </c>
      <c r="P637" s="423">
        <v>41170</v>
      </c>
      <c r="Q637" s="421" t="s">
        <v>11362</v>
      </c>
      <c r="R637" s="424">
        <v>41275</v>
      </c>
      <c r="S637" s="413"/>
      <c r="T637" s="428"/>
    </row>
    <row r="638" spans="1:20" ht="15.75" customHeight="1">
      <c r="A638" s="419" t="s">
        <v>73</v>
      </c>
      <c r="B638" s="419" t="s">
        <v>2660</v>
      </c>
      <c r="C638" s="419" t="s">
        <v>290</v>
      </c>
      <c r="D638" s="419" t="s">
        <v>12816</v>
      </c>
      <c r="E638" s="419" t="s">
        <v>348</v>
      </c>
      <c r="F638" s="442" t="s">
        <v>12847</v>
      </c>
      <c r="G638" s="419" t="s">
        <v>360</v>
      </c>
      <c r="H638" s="464" t="s">
        <v>12848</v>
      </c>
      <c r="I638" s="420" t="s">
        <v>9786</v>
      </c>
      <c r="J638" s="420" t="s">
        <v>12849</v>
      </c>
      <c r="K638" s="421">
        <v>511</v>
      </c>
      <c r="L638" s="421">
        <v>771</v>
      </c>
      <c r="M638" s="422">
        <v>6090</v>
      </c>
      <c r="N638" s="419" t="s">
        <v>11082</v>
      </c>
      <c r="O638" s="422">
        <v>2012</v>
      </c>
      <c r="P638" s="423">
        <v>40997</v>
      </c>
      <c r="Q638" s="421" t="s">
        <v>12850</v>
      </c>
      <c r="R638" s="424">
        <v>41275</v>
      </c>
      <c r="S638" s="413"/>
      <c r="T638" s="425"/>
    </row>
    <row r="639" spans="1:20" ht="15.75" customHeight="1">
      <c r="A639" s="419" t="s">
        <v>73</v>
      </c>
      <c r="B639" s="419" t="s">
        <v>2660</v>
      </c>
      <c r="C639" s="419" t="s">
        <v>290</v>
      </c>
      <c r="D639" s="419" t="s">
        <v>12816</v>
      </c>
      <c r="E639" s="419" t="s">
        <v>348</v>
      </c>
      <c r="F639" s="442" t="s">
        <v>12840</v>
      </c>
      <c r="G639" s="419" t="s">
        <v>357</v>
      </c>
      <c r="H639" s="464" t="s">
        <v>12851</v>
      </c>
      <c r="I639" s="420" t="s">
        <v>9786</v>
      </c>
      <c r="J639" s="420" t="s">
        <v>12852</v>
      </c>
      <c r="K639" s="421">
        <v>203.5</v>
      </c>
      <c r="L639" s="421">
        <v>311</v>
      </c>
      <c r="M639" s="422">
        <v>20556</v>
      </c>
      <c r="N639" s="419" t="s">
        <v>11139</v>
      </c>
      <c r="O639" s="422">
        <v>2019</v>
      </c>
      <c r="P639" s="423">
        <v>43643</v>
      </c>
      <c r="Q639" s="421" t="s">
        <v>12843</v>
      </c>
      <c r="R639" s="424">
        <v>43831</v>
      </c>
      <c r="S639" s="413"/>
      <c r="T639" s="428">
        <v>43888</v>
      </c>
    </row>
    <row r="640" spans="1:20" ht="15.75" customHeight="1">
      <c r="A640" s="419" t="s">
        <v>73</v>
      </c>
      <c r="B640" s="419" t="s">
        <v>2660</v>
      </c>
      <c r="C640" s="419" t="s">
        <v>290</v>
      </c>
      <c r="D640" s="419" t="s">
        <v>12816</v>
      </c>
      <c r="E640" s="419" t="s">
        <v>348</v>
      </c>
      <c r="F640" s="442" t="s">
        <v>12847</v>
      </c>
      <c r="G640" s="419" t="s">
        <v>375</v>
      </c>
      <c r="H640" s="464" t="s">
        <v>12853</v>
      </c>
      <c r="I640" s="420" t="s">
        <v>9786</v>
      </c>
      <c r="J640" s="420" t="s">
        <v>12854</v>
      </c>
      <c r="K640" s="421">
        <v>299.8</v>
      </c>
      <c r="L640" s="421">
        <v>428</v>
      </c>
      <c r="M640" s="422">
        <v>3720</v>
      </c>
      <c r="N640" s="419" t="s">
        <v>11082</v>
      </c>
      <c r="O640" s="422">
        <v>2012</v>
      </c>
      <c r="P640" s="423">
        <v>40997</v>
      </c>
      <c r="Q640" s="421" t="s">
        <v>12855</v>
      </c>
      <c r="R640" s="424">
        <v>41275</v>
      </c>
      <c r="S640" s="413"/>
      <c r="T640" s="425"/>
    </row>
    <row r="641" spans="1:20" ht="15.75" customHeight="1">
      <c r="A641" s="419" t="s">
        <v>73</v>
      </c>
      <c r="B641" s="419" t="s">
        <v>2660</v>
      </c>
      <c r="C641" s="419" t="s">
        <v>290</v>
      </c>
      <c r="D641" s="419" t="s">
        <v>12816</v>
      </c>
      <c r="E641" s="419" t="s">
        <v>348</v>
      </c>
      <c r="F641" s="442" t="s">
        <v>12856</v>
      </c>
      <c r="G641" s="419" t="s">
        <v>362</v>
      </c>
      <c r="H641" s="464" t="s">
        <v>12857</v>
      </c>
      <c r="I641" s="420" t="s">
        <v>9786</v>
      </c>
      <c r="J641" s="420" t="s">
        <v>12858</v>
      </c>
      <c r="K641" s="421">
        <v>434</v>
      </c>
      <c r="L641" s="421">
        <v>922</v>
      </c>
      <c r="M641" s="422">
        <v>7320</v>
      </c>
      <c r="N641" s="419" t="s">
        <v>11082</v>
      </c>
      <c r="O641" s="422">
        <v>2012</v>
      </c>
      <c r="P641" s="423">
        <v>41138</v>
      </c>
      <c r="Q641" s="421" t="s">
        <v>11180</v>
      </c>
      <c r="R641" s="424">
        <v>41275</v>
      </c>
      <c r="S641" s="413"/>
      <c r="T641" s="425"/>
    </row>
    <row r="642" spans="1:20" ht="15.75" customHeight="1">
      <c r="A642" s="419" t="s">
        <v>73</v>
      </c>
      <c r="B642" s="419" t="s">
        <v>2660</v>
      </c>
      <c r="C642" s="419" t="s">
        <v>290</v>
      </c>
      <c r="D642" s="419" t="s">
        <v>12816</v>
      </c>
      <c r="E642" s="419" t="s">
        <v>348</v>
      </c>
      <c r="F642" s="442" t="s">
        <v>12859</v>
      </c>
      <c r="G642" s="419" t="s">
        <v>361</v>
      </c>
      <c r="H642" s="464" t="s">
        <v>12860</v>
      </c>
      <c r="I642" s="420" t="s">
        <v>9786</v>
      </c>
      <c r="J642" s="420" t="s">
        <v>12861</v>
      </c>
      <c r="K642" s="421">
        <v>59</v>
      </c>
      <c r="L642" s="421">
        <v>117</v>
      </c>
      <c r="M642" s="422">
        <v>1600</v>
      </c>
      <c r="N642" s="419" t="s">
        <v>11082</v>
      </c>
      <c r="O642" s="422">
        <v>2011</v>
      </c>
      <c r="P642" s="423">
        <v>40739</v>
      </c>
      <c r="Q642" s="421" t="s">
        <v>12018</v>
      </c>
      <c r="R642" s="424">
        <v>40909</v>
      </c>
      <c r="S642" s="413"/>
      <c r="T642" s="425"/>
    </row>
    <row r="643" spans="1:20" ht="15.75" customHeight="1">
      <c r="A643" s="419" t="s">
        <v>73</v>
      </c>
      <c r="B643" s="419" t="s">
        <v>2660</v>
      </c>
      <c r="C643" s="419" t="s">
        <v>290</v>
      </c>
      <c r="D643" s="419" t="s">
        <v>12816</v>
      </c>
      <c r="E643" s="419" t="s">
        <v>348</v>
      </c>
      <c r="F643" s="442" t="s">
        <v>12862</v>
      </c>
      <c r="G643" s="419" t="s">
        <v>352</v>
      </c>
      <c r="H643" s="464" t="s">
        <v>12863</v>
      </c>
      <c r="I643" s="420" t="s">
        <v>9786</v>
      </c>
      <c r="J643" s="420" t="s">
        <v>12864</v>
      </c>
      <c r="K643" s="421">
        <v>549.20000000000005</v>
      </c>
      <c r="L643" s="421">
        <v>1172</v>
      </c>
      <c r="M643" s="422">
        <v>43312</v>
      </c>
      <c r="N643" s="419" t="s">
        <v>11139</v>
      </c>
      <c r="O643" s="422">
        <v>2018</v>
      </c>
      <c r="P643" s="423">
        <v>43643</v>
      </c>
      <c r="Q643" s="421" t="s">
        <v>12843</v>
      </c>
      <c r="R643" s="424">
        <v>43831</v>
      </c>
      <c r="S643" s="413"/>
      <c r="T643" s="428">
        <v>43892</v>
      </c>
    </row>
    <row r="644" spans="1:20" ht="15.75" customHeight="1">
      <c r="A644" s="419" t="s">
        <v>73</v>
      </c>
      <c r="B644" s="419" t="s">
        <v>2660</v>
      </c>
      <c r="C644" s="419" t="s">
        <v>290</v>
      </c>
      <c r="D644" s="419" t="s">
        <v>12816</v>
      </c>
      <c r="E644" s="419" t="s">
        <v>348</v>
      </c>
      <c r="F644" s="442" t="s">
        <v>12859</v>
      </c>
      <c r="G644" s="419" t="s">
        <v>389</v>
      </c>
      <c r="H644" s="464" t="s">
        <v>12865</v>
      </c>
      <c r="I644" s="420" t="s">
        <v>9786</v>
      </c>
      <c r="J644" s="420" t="s">
        <v>12866</v>
      </c>
      <c r="K644" s="421">
        <v>208.5</v>
      </c>
      <c r="L644" s="421">
        <v>143</v>
      </c>
      <c r="M644" s="422">
        <v>2000</v>
      </c>
      <c r="N644" s="419" t="s">
        <v>11082</v>
      </c>
      <c r="O644" s="422">
        <v>2011</v>
      </c>
      <c r="P644" s="423">
        <v>40739</v>
      </c>
      <c r="Q644" s="421" t="s">
        <v>11774</v>
      </c>
      <c r="R644" s="424">
        <v>40909</v>
      </c>
      <c r="S644" s="413"/>
      <c r="T644" s="425"/>
    </row>
    <row r="645" spans="1:20" ht="15.75" customHeight="1">
      <c r="A645" s="419" t="s">
        <v>73</v>
      </c>
      <c r="B645" s="419" t="s">
        <v>2660</v>
      </c>
      <c r="C645" s="419" t="s">
        <v>290</v>
      </c>
      <c r="D645" s="419" t="s">
        <v>12816</v>
      </c>
      <c r="E645" s="419" t="s">
        <v>348</v>
      </c>
      <c r="F645" s="442" t="s">
        <v>12867</v>
      </c>
      <c r="G645" s="419" t="s">
        <v>363</v>
      </c>
      <c r="H645" s="464" t="s">
        <v>12868</v>
      </c>
      <c r="I645" s="420" t="s">
        <v>9786</v>
      </c>
      <c r="J645" s="420" t="s">
        <v>11321</v>
      </c>
      <c r="K645" s="421">
        <v>163.19999999999999</v>
      </c>
      <c r="L645" s="421">
        <v>239</v>
      </c>
      <c r="M645" s="422">
        <v>3400</v>
      </c>
      <c r="N645" s="419" t="s">
        <v>11082</v>
      </c>
      <c r="O645" s="422">
        <v>2011</v>
      </c>
      <c r="P645" s="423">
        <v>40589</v>
      </c>
      <c r="Q645" s="421" t="s">
        <v>12869</v>
      </c>
      <c r="R645" s="424">
        <v>40909</v>
      </c>
      <c r="S645" s="413"/>
      <c r="T645" s="425"/>
    </row>
    <row r="646" spans="1:20" ht="15.75" customHeight="1">
      <c r="A646" s="419" t="s">
        <v>73</v>
      </c>
      <c r="B646" s="419" t="s">
        <v>2660</v>
      </c>
      <c r="C646" s="419" t="s">
        <v>290</v>
      </c>
      <c r="D646" s="419" t="s">
        <v>12816</v>
      </c>
      <c r="E646" s="419" t="s">
        <v>348</v>
      </c>
      <c r="F646" s="442" t="s">
        <v>12862</v>
      </c>
      <c r="G646" s="419" t="s">
        <v>387</v>
      </c>
      <c r="H646" s="464" t="s">
        <v>12870</v>
      </c>
      <c r="I646" s="420" t="s">
        <v>9786</v>
      </c>
      <c r="J646" s="420" t="s">
        <v>12871</v>
      </c>
      <c r="K646" s="421">
        <v>111.6</v>
      </c>
      <c r="L646" s="421">
        <v>187</v>
      </c>
      <c r="M646" s="422">
        <v>15412</v>
      </c>
      <c r="N646" s="419" t="s">
        <v>11139</v>
      </c>
      <c r="O646" s="422">
        <v>2018</v>
      </c>
      <c r="P646" s="423">
        <v>43643</v>
      </c>
      <c r="Q646" s="421" t="s">
        <v>12843</v>
      </c>
      <c r="R646" s="424">
        <v>43831</v>
      </c>
      <c r="S646" s="413"/>
      <c r="T646" s="428">
        <v>43900</v>
      </c>
    </row>
    <row r="647" spans="1:20" ht="15.75" customHeight="1">
      <c r="A647" s="419" t="s">
        <v>73</v>
      </c>
      <c r="B647" s="419" t="s">
        <v>2660</v>
      </c>
      <c r="C647" s="419" t="s">
        <v>290</v>
      </c>
      <c r="D647" s="419" t="s">
        <v>12816</v>
      </c>
      <c r="E647" s="419" t="s">
        <v>348</v>
      </c>
      <c r="F647" s="442" t="s">
        <v>12872</v>
      </c>
      <c r="G647" s="419" t="s">
        <v>355</v>
      </c>
      <c r="H647" s="464" t="s">
        <v>12873</v>
      </c>
      <c r="I647" s="420" t="s">
        <v>9786</v>
      </c>
      <c r="J647" s="420" t="s">
        <v>12874</v>
      </c>
      <c r="K647" s="421">
        <v>355.2</v>
      </c>
      <c r="L647" s="421">
        <v>776</v>
      </c>
      <c r="M647" s="422">
        <v>49906</v>
      </c>
      <c r="N647" s="419" t="s">
        <v>11099</v>
      </c>
      <c r="O647" s="422">
        <v>2020</v>
      </c>
      <c r="P647" s="423">
        <v>44026</v>
      </c>
      <c r="Q647" s="421" t="s">
        <v>12820</v>
      </c>
      <c r="R647" s="424">
        <v>44197</v>
      </c>
      <c r="S647" s="413"/>
      <c r="T647" s="428">
        <v>44340</v>
      </c>
    </row>
    <row r="648" spans="1:20" ht="15.75" customHeight="1">
      <c r="A648" s="419" t="s">
        <v>73</v>
      </c>
      <c r="B648" s="419" t="s">
        <v>2660</v>
      </c>
      <c r="C648" s="419" t="s">
        <v>290</v>
      </c>
      <c r="D648" s="419" t="s">
        <v>12816</v>
      </c>
      <c r="E648" s="419" t="s">
        <v>348</v>
      </c>
      <c r="F648" s="442" t="s">
        <v>12872</v>
      </c>
      <c r="G648" s="419" t="s">
        <v>379</v>
      </c>
      <c r="H648" s="464" t="s">
        <v>12875</v>
      </c>
      <c r="I648" s="420" t="s">
        <v>9786</v>
      </c>
      <c r="J648" s="420" t="s">
        <v>12876</v>
      </c>
      <c r="K648" s="421">
        <v>281.69</v>
      </c>
      <c r="L648" s="421">
        <v>467</v>
      </c>
      <c r="M648" s="422">
        <v>40975</v>
      </c>
      <c r="N648" s="419" t="s">
        <v>11099</v>
      </c>
      <c r="O648" s="422">
        <v>2020</v>
      </c>
      <c r="P648" s="423">
        <v>44026</v>
      </c>
      <c r="Q648" s="421" t="s">
        <v>12820</v>
      </c>
      <c r="R648" s="424">
        <v>44197</v>
      </c>
      <c r="S648" s="413"/>
      <c r="T648" s="428">
        <v>44285</v>
      </c>
    </row>
    <row r="649" spans="1:20" ht="15.75" customHeight="1">
      <c r="A649" s="419" t="s">
        <v>73</v>
      </c>
      <c r="B649" s="419" t="s">
        <v>2660</v>
      </c>
      <c r="C649" s="419" t="s">
        <v>290</v>
      </c>
      <c r="D649" s="419" t="s">
        <v>12816</v>
      </c>
      <c r="E649" s="419" t="s">
        <v>348</v>
      </c>
      <c r="F649" s="442" t="s">
        <v>12877</v>
      </c>
      <c r="G649" s="419" t="s">
        <v>374</v>
      </c>
      <c r="H649" s="464" t="s">
        <v>12878</v>
      </c>
      <c r="I649" s="420" t="s">
        <v>9786</v>
      </c>
      <c r="J649" s="420" t="s">
        <v>12879</v>
      </c>
      <c r="K649" s="421">
        <v>81.59</v>
      </c>
      <c r="L649" s="421">
        <v>285</v>
      </c>
      <c r="M649" s="422">
        <v>4250</v>
      </c>
      <c r="N649" s="419" t="s">
        <v>11082</v>
      </c>
      <c r="O649" s="422">
        <v>2012</v>
      </c>
      <c r="P649" s="423">
        <v>41117</v>
      </c>
      <c r="Q649" s="421" t="s">
        <v>12880</v>
      </c>
      <c r="R649" s="424">
        <v>41275</v>
      </c>
      <c r="S649" s="413"/>
      <c r="T649" s="425"/>
    </row>
    <row r="650" spans="1:20" ht="15.75" customHeight="1">
      <c r="A650" s="419" t="s">
        <v>73</v>
      </c>
      <c r="B650" s="419" t="s">
        <v>2660</v>
      </c>
      <c r="C650" s="419" t="s">
        <v>290</v>
      </c>
      <c r="D650" s="419" t="s">
        <v>12816</v>
      </c>
      <c r="E650" s="419" t="s">
        <v>348</v>
      </c>
      <c r="F650" s="442" t="s">
        <v>12847</v>
      </c>
      <c r="G650" s="419" t="s">
        <v>372</v>
      </c>
      <c r="H650" s="464" t="s">
        <v>12881</v>
      </c>
      <c r="I650" s="420" t="s">
        <v>9786</v>
      </c>
      <c r="J650" s="420" t="s">
        <v>12882</v>
      </c>
      <c r="K650" s="421">
        <v>117.9</v>
      </c>
      <c r="L650" s="421">
        <v>127</v>
      </c>
      <c r="M650" s="422">
        <v>18474</v>
      </c>
      <c r="N650" s="419" t="s">
        <v>11139</v>
      </c>
      <c r="O650" s="422">
        <v>2018</v>
      </c>
      <c r="P650" s="423">
        <v>43643</v>
      </c>
      <c r="Q650" s="421" t="s">
        <v>12843</v>
      </c>
      <c r="R650" s="424">
        <v>43831</v>
      </c>
      <c r="S650" s="413"/>
      <c r="T650" s="428">
        <v>44036</v>
      </c>
    </row>
    <row r="651" spans="1:20" ht="15.75" customHeight="1">
      <c r="A651" s="419" t="s">
        <v>73</v>
      </c>
      <c r="B651" s="419" t="s">
        <v>2660</v>
      </c>
      <c r="C651" s="419" t="s">
        <v>290</v>
      </c>
      <c r="D651" s="419" t="s">
        <v>12816</v>
      </c>
      <c r="E651" s="419" t="s">
        <v>348</v>
      </c>
      <c r="F651" s="442" t="s">
        <v>12859</v>
      </c>
      <c r="G651" s="419" t="s">
        <v>364</v>
      </c>
      <c r="H651" s="464" t="s">
        <v>12883</v>
      </c>
      <c r="I651" s="420" t="s">
        <v>9786</v>
      </c>
      <c r="J651" s="420" t="s">
        <v>12884</v>
      </c>
      <c r="K651" s="421">
        <v>310.68299999999999</v>
      </c>
      <c r="L651" s="421">
        <v>748</v>
      </c>
      <c r="M651" s="422">
        <v>58661</v>
      </c>
      <c r="N651" s="419" t="s">
        <v>11082</v>
      </c>
      <c r="O651" s="422">
        <v>2019</v>
      </c>
      <c r="P651" s="423">
        <v>43803</v>
      </c>
      <c r="Q651" s="421" t="s">
        <v>12885</v>
      </c>
      <c r="R651" s="424">
        <v>44197</v>
      </c>
      <c r="S651" s="413"/>
      <c r="T651" s="428">
        <v>43811</v>
      </c>
    </row>
    <row r="652" spans="1:20" ht="15.75" customHeight="1">
      <c r="A652" s="419" t="s">
        <v>73</v>
      </c>
      <c r="B652" s="419" t="s">
        <v>2660</v>
      </c>
      <c r="C652" s="419" t="s">
        <v>290</v>
      </c>
      <c r="D652" s="419" t="s">
        <v>12816</v>
      </c>
      <c r="E652" s="419" t="s">
        <v>348</v>
      </c>
      <c r="F652" s="442" t="s">
        <v>12867</v>
      </c>
      <c r="G652" s="419" t="s">
        <v>365</v>
      </c>
      <c r="H652" s="464" t="s">
        <v>12886</v>
      </c>
      <c r="I652" s="420" t="s">
        <v>9786</v>
      </c>
      <c r="J652" s="420" t="s">
        <v>12887</v>
      </c>
      <c r="K652" s="421">
        <v>930.70899999999995</v>
      </c>
      <c r="L652" s="421">
        <v>1900</v>
      </c>
      <c r="M652" s="422">
        <v>60929</v>
      </c>
      <c r="N652" s="419" t="s">
        <v>11139</v>
      </c>
      <c r="O652" s="422">
        <v>2018</v>
      </c>
      <c r="P652" s="423">
        <v>43658</v>
      </c>
      <c r="Q652" s="421" t="s">
        <v>12827</v>
      </c>
      <c r="R652" s="424">
        <v>43831</v>
      </c>
      <c r="S652" s="413"/>
      <c r="T652" s="428">
        <v>43859</v>
      </c>
    </row>
    <row r="653" spans="1:20" ht="15.75" customHeight="1">
      <c r="A653" s="419" t="s">
        <v>73</v>
      </c>
      <c r="B653" s="419" t="s">
        <v>2660</v>
      </c>
      <c r="C653" s="419" t="s">
        <v>290</v>
      </c>
      <c r="D653" s="419" t="s">
        <v>12816</v>
      </c>
      <c r="E653" s="419" t="s">
        <v>348</v>
      </c>
      <c r="F653" s="442" t="s">
        <v>12877</v>
      </c>
      <c r="G653" s="419" t="s">
        <v>366</v>
      </c>
      <c r="H653" s="464" t="s">
        <v>12888</v>
      </c>
      <c r="I653" s="420" t="s">
        <v>9786</v>
      </c>
      <c r="J653" s="420" t="s">
        <v>12889</v>
      </c>
      <c r="K653" s="421">
        <v>611.20000000000005</v>
      </c>
      <c r="L653" s="421">
        <v>1423</v>
      </c>
      <c r="M653" s="422">
        <v>46174</v>
      </c>
      <c r="N653" s="419" t="s">
        <v>11139</v>
      </c>
      <c r="O653" s="422">
        <v>2019</v>
      </c>
      <c r="P653" s="423">
        <v>43643</v>
      </c>
      <c r="Q653" s="421" t="s">
        <v>12843</v>
      </c>
      <c r="R653" s="424">
        <v>43831</v>
      </c>
      <c r="S653" s="413"/>
      <c r="T653" s="428">
        <v>43896</v>
      </c>
    </row>
    <row r="654" spans="1:20" ht="15.75" customHeight="1">
      <c r="A654" s="419" t="s">
        <v>73</v>
      </c>
      <c r="B654" s="419" t="s">
        <v>2660</v>
      </c>
      <c r="C654" s="419" t="s">
        <v>290</v>
      </c>
      <c r="D654" s="419" t="s">
        <v>12816</v>
      </c>
      <c r="E654" s="419" t="s">
        <v>348</v>
      </c>
      <c r="F654" s="442" t="s">
        <v>12877</v>
      </c>
      <c r="G654" s="419" t="s">
        <v>370</v>
      </c>
      <c r="H654" s="464" t="s">
        <v>12890</v>
      </c>
      <c r="I654" s="420" t="s">
        <v>9786</v>
      </c>
      <c r="J654" s="420" t="s">
        <v>12891</v>
      </c>
      <c r="K654" s="421">
        <v>262.11</v>
      </c>
      <c r="L654" s="421">
        <v>684</v>
      </c>
      <c r="M654" s="422">
        <v>22329</v>
      </c>
      <c r="N654" s="419" t="s">
        <v>11139</v>
      </c>
      <c r="O654" s="422">
        <v>2018</v>
      </c>
      <c r="P654" s="423">
        <v>43643</v>
      </c>
      <c r="Q654" s="421" t="s">
        <v>12843</v>
      </c>
      <c r="R654" s="424">
        <v>43831</v>
      </c>
      <c r="S654" s="413"/>
      <c r="T654" s="428">
        <v>43896</v>
      </c>
    </row>
    <row r="655" spans="1:20" ht="15.75" customHeight="1">
      <c r="A655" s="419" t="s">
        <v>73</v>
      </c>
      <c r="B655" s="419" t="s">
        <v>2660</v>
      </c>
      <c r="C655" s="419" t="s">
        <v>290</v>
      </c>
      <c r="D655" s="419" t="s">
        <v>12816</v>
      </c>
      <c r="E655" s="419" t="s">
        <v>348</v>
      </c>
      <c r="F655" s="442" t="s">
        <v>12892</v>
      </c>
      <c r="G655" s="419" t="s">
        <v>368</v>
      </c>
      <c r="H655" s="464" t="s">
        <v>12893</v>
      </c>
      <c r="I655" s="420" t="s">
        <v>9786</v>
      </c>
      <c r="J655" s="420" t="s">
        <v>12894</v>
      </c>
      <c r="K655" s="421">
        <v>191.80410000000001</v>
      </c>
      <c r="L655" s="421">
        <v>1190</v>
      </c>
      <c r="M655" s="422">
        <v>24245</v>
      </c>
      <c r="N655" s="419" t="s">
        <v>11139</v>
      </c>
      <c r="O655" s="422">
        <v>2018</v>
      </c>
      <c r="P655" s="423">
        <v>43658</v>
      </c>
      <c r="Q655" s="421" t="s">
        <v>12827</v>
      </c>
      <c r="R655" s="424">
        <v>43831</v>
      </c>
      <c r="S655" s="413"/>
      <c r="T655" s="428">
        <v>43832</v>
      </c>
    </row>
    <row r="656" spans="1:20" ht="15.75" customHeight="1">
      <c r="A656" s="419" t="s">
        <v>73</v>
      </c>
      <c r="B656" s="419" t="s">
        <v>2660</v>
      </c>
      <c r="C656" s="419" t="s">
        <v>290</v>
      </c>
      <c r="D656" s="419" t="s">
        <v>12816</v>
      </c>
      <c r="E656" s="419" t="s">
        <v>348</v>
      </c>
      <c r="F656" s="442" t="s">
        <v>12892</v>
      </c>
      <c r="G656" s="419" t="s">
        <v>354</v>
      </c>
      <c r="H656" s="464" t="s">
        <v>12895</v>
      </c>
      <c r="I656" s="420" t="s">
        <v>9786</v>
      </c>
      <c r="J656" s="420" t="s">
        <v>12896</v>
      </c>
      <c r="K656" s="421">
        <v>65.8</v>
      </c>
      <c r="L656" s="421">
        <v>218</v>
      </c>
      <c r="M656" s="422">
        <v>13298</v>
      </c>
      <c r="N656" s="419" t="s">
        <v>11139</v>
      </c>
      <c r="O656" s="422">
        <v>2018</v>
      </c>
      <c r="P656" s="423">
        <v>43643</v>
      </c>
      <c r="Q656" s="421" t="s">
        <v>12843</v>
      </c>
      <c r="R656" s="424">
        <v>43831</v>
      </c>
      <c r="S656" s="413"/>
      <c r="T656" s="428">
        <v>43900</v>
      </c>
    </row>
    <row r="657" spans="1:20" ht="15.75" customHeight="1">
      <c r="A657" s="419" t="s">
        <v>73</v>
      </c>
      <c r="B657" s="419" t="s">
        <v>2660</v>
      </c>
      <c r="C657" s="419" t="s">
        <v>290</v>
      </c>
      <c r="D657" s="419" t="s">
        <v>12816</v>
      </c>
      <c r="E657" s="419" t="s">
        <v>348</v>
      </c>
      <c r="F657" s="442" t="s">
        <v>12892</v>
      </c>
      <c r="G657" s="419" t="s">
        <v>377</v>
      </c>
      <c r="H657" s="464" t="s">
        <v>12897</v>
      </c>
      <c r="I657" s="420" t="s">
        <v>9786</v>
      </c>
      <c r="J657" s="420" t="s">
        <v>12898</v>
      </c>
      <c r="K657" s="421">
        <v>251.34530000000001</v>
      </c>
      <c r="L657" s="421">
        <v>822</v>
      </c>
      <c r="M657" s="422">
        <v>21865</v>
      </c>
      <c r="N657" s="419" t="s">
        <v>11139</v>
      </c>
      <c r="O657" s="422">
        <v>2018</v>
      </c>
      <c r="P657" s="423">
        <v>43658</v>
      </c>
      <c r="Q657" s="421" t="s">
        <v>12827</v>
      </c>
      <c r="R657" s="424">
        <v>43831</v>
      </c>
      <c r="S657" s="413"/>
      <c r="T657" s="428">
        <v>43826</v>
      </c>
    </row>
    <row r="658" spans="1:20" ht="15.75" customHeight="1">
      <c r="A658" s="419" t="s">
        <v>73</v>
      </c>
      <c r="B658" s="419" t="s">
        <v>2660</v>
      </c>
      <c r="C658" s="419" t="s">
        <v>290</v>
      </c>
      <c r="D658" s="419" t="s">
        <v>12816</v>
      </c>
      <c r="E658" s="419" t="s">
        <v>348</v>
      </c>
      <c r="F658" s="442" t="s">
        <v>12899</v>
      </c>
      <c r="G658" s="419" t="s">
        <v>359</v>
      </c>
      <c r="H658" s="464" t="s">
        <v>12900</v>
      </c>
      <c r="I658" s="420" t="s">
        <v>9786</v>
      </c>
      <c r="J658" s="420" t="s">
        <v>12901</v>
      </c>
      <c r="K658" s="421">
        <v>141.80000000000001</v>
      </c>
      <c r="L658" s="421">
        <v>420</v>
      </c>
      <c r="M658" s="422">
        <v>4000</v>
      </c>
      <c r="N658" s="419" t="s">
        <v>11082</v>
      </c>
      <c r="O658" s="422">
        <v>2012</v>
      </c>
      <c r="P658" s="423">
        <v>41109</v>
      </c>
      <c r="Q658" s="421" t="s">
        <v>12902</v>
      </c>
      <c r="R658" s="424">
        <v>41275</v>
      </c>
      <c r="S658" s="413"/>
      <c r="T658" s="425"/>
    </row>
    <row r="659" spans="1:20" ht="15.75" customHeight="1">
      <c r="A659" s="419" t="s">
        <v>73</v>
      </c>
      <c r="B659" s="419" t="s">
        <v>2660</v>
      </c>
      <c r="C659" s="419" t="s">
        <v>290</v>
      </c>
      <c r="D659" s="419" t="s">
        <v>12816</v>
      </c>
      <c r="E659" s="419" t="s">
        <v>348</v>
      </c>
      <c r="F659" s="442" t="s">
        <v>12892</v>
      </c>
      <c r="G659" s="419" t="s">
        <v>378</v>
      </c>
      <c r="H659" s="464" t="s">
        <v>12903</v>
      </c>
      <c r="I659" s="420" t="s">
        <v>9786</v>
      </c>
      <c r="J659" s="420" t="s">
        <v>12904</v>
      </c>
      <c r="K659" s="421">
        <v>42.3</v>
      </c>
      <c r="L659" s="421">
        <v>105</v>
      </c>
      <c r="M659" s="422">
        <v>12213</v>
      </c>
      <c r="N659" s="419" t="s">
        <v>11139</v>
      </c>
      <c r="O659" s="422">
        <v>2018</v>
      </c>
      <c r="P659" s="423">
        <v>43643</v>
      </c>
      <c r="Q659" s="421" t="s">
        <v>12843</v>
      </c>
      <c r="R659" s="424">
        <v>43831</v>
      </c>
      <c r="S659" s="413"/>
      <c r="T659" s="428">
        <v>43889</v>
      </c>
    </row>
    <row r="660" spans="1:20" ht="15.75" customHeight="1">
      <c r="A660" s="419" t="s">
        <v>73</v>
      </c>
      <c r="B660" s="419" t="s">
        <v>2660</v>
      </c>
      <c r="C660" s="419" t="s">
        <v>290</v>
      </c>
      <c r="D660" s="419" t="s">
        <v>12816</v>
      </c>
      <c r="E660" s="419" t="s">
        <v>348</v>
      </c>
      <c r="F660" s="442" t="s">
        <v>12892</v>
      </c>
      <c r="G660" s="419" t="s">
        <v>383</v>
      </c>
      <c r="H660" s="464" t="s">
        <v>12905</v>
      </c>
      <c r="I660" s="420" t="s">
        <v>9786</v>
      </c>
      <c r="J660" s="420" t="s">
        <v>12906</v>
      </c>
      <c r="K660" s="421">
        <v>103.68</v>
      </c>
      <c r="L660" s="421">
        <v>295</v>
      </c>
      <c r="M660" s="422">
        <v>19347</v>
      </c>
      <c r="N660" s="419" t="s">
        <v>11099</v>
      </c>
      <c r="O660" s="422">
        <v>2020</v>
      </c>
      <c r="P660" s="423">
        <v>44026</v>
      </c>
      <c r="Q660" s="421" t="s">
        <v>12820</v>
      </c>
      <c r="R660" s="424">
        <v>44197</v>
      </c>
      <c r="S660" s="413"/>
      <c r="T660" s="428">
        <v>44286</v>
      </c>
    </row>
    <row r="661" spans="1:20" ht="15.75" customHeight="1">
      <c r="A661" s="419" t="s">
        <v>73</v>
      </c>
      <c r="B661" s="419" t="s">
        <v>2660</v>
      </c>
      <c r="C661" s="419" t="s">
        <v>290</v>
      </c>
      <c r="D661" s="419" t="s">
        <v>12816</v>
      </c>
      <c r="E661" s="419" t="s">
        <v>291</v>
      </c>
      <c r="F661" s="442" t="s">
        <v>12907</v>
      </c>
      <c r="G661" s="419" t="s">
        <v>314</v>
      </c>
      <c r="H661" s="464" t="s">
        <v>12908</v>
      </c>
      <c r="I661" s="420" t="s">
        <v>9786</v>
      </c>
      <c r="J661" s="420" t="s">
        <v>12909</v>
      </c>
      <c r="K661" s="421">
        <v>87.9</v>
      </c>
      <c r="L661" s="421">
        <v>77</v>
      </c>
      <c r="M661" s="422">
        <v>1730</v>
      </c>
      <c r="N661" s="419" t="s">
        <v>11082</v>
      </c>
      <c r="O661" s="422">
        <v>2012</v>
      </c>
      <c r="P661" s="423">
        <v>41103</v>
      </c>
      <c r="Q661" s="421" t="s">
        <v>11233</v>
      </c>
      <c r="R661" s="424">
        <v>41275</v>
      </c>
      <c r="S661" s="413"/>
      <c r="T661" s="428"/>
    </row>
    <row r="662" spans="1:20" ht="15.75" customHeight="1">
      <c r="A662" s="419" t="s">
        <v>73</v>
      </c>
      <c r="B662" s="419" t="s">
        <v>2660</v>
      </c>
      <c r="C662" s="419" t="s">
        <v>290</v>
      </c>
      <c r="D662" s="419" t="s">
        <v>12816</v>
      </c>
      <c r="E662" s="419" t="s">
        <v>291</v>
      </c>
      <c r="F662" s="442" t="s">
        <v>12907</v>
      </c>
      <c r="G662" s="419" t="s">
        <v>319</v>
      </c>
      <c r="H662" s="464" t="s">
        <v>12910</v>
      </c>
      <c r="I662" s="420" t="s">
        <v>9786</v>
      </c>
      <c r="J662" s="420" t="s">
        <v>12911</v>
      </c>
      <c r="K662" s="421">
        <v>875.8</v>
      </c>
      <c r="L662" s="421">
        <v>1246</v>
      </c>
      <c r="M662" s="422">
        <v>7990</v>
      </c>
      <c r="N662" s="419" t="s">
        <v>11082</v>
      </c>
      <c r="O662" s="422">
        <v>2012</v>
      </c>
      <c r="P662" s="423">
        <v>41103</v>
      </c>
      <c r="Q662" s="421" t="s">
        <v>12912</v>
      </c>
      <c r="R662" s="424">
        <v>41275</v>
      </c>
      <c r="S662" s="413"/>
      <c r="T662" s="425"/>
    </row>
    <row r="663" spans="1:20" ht="15.75" customHeight="1">
      <c r="A663" s="419" t="s">
        <v>73</v>
      </c>
      <c r="B663" s="419" t="s">
        <v>2660</v>
      </c>
      <c r="C663" s="419" t="s">
        <v>290</v>
      </c>
      <c r="D663" s="419" t="s">
        <v>12816</v>
      </c>
      <c r="E663" s="419" t="s">
        <v>348</v>
      </c>
      <c r="F663" s="442" t="s">
        <v>12899</v>
      </c>
      <c r="G663" s="419" t="s">
        <v>371</v>
      </c>
      <c r="H663" s="464" t="s">
        <v>12913</v>
      </c>
      <c r="I663" s="420" t="s">
        <v>9786</v>
      </c>
      <c r="J663" s="420" t="s">
        <v>12914</v>
      </c>
      <c r="K663" s="421">
        <v>214.55</v>
      </c>
      <c r="L663" s="421">
        <v>544</v>
      </c>
      <c r="M663" s="422">
        <v>32817</v>
      </c>
      <c r="N663" s="419" t="s">
        <v>11099</v>
      </c>
      <c r="O663" s="422">
        <v>2020</v>
      </c>
      <c r="P663" s="423">
        <v>44026</v>
      </c>
      <c r="Q663" s="421" t="s">
        <v>12820</v>
      </c>
      <c r="R663" s="424">
        <v>44197</v>
      </c>
      <c r="S663" s="413"/>
      <c r="T663" s="428">
        <v>44358</v>
      </c>
    </row>
    <row r="664" spans="1:20" ht="15.75" customHeight="1">
      <c r="A664" s="419" t="s">
        <v>73</v>
      </c>
      <c r="B664" s="419" t="s">
        <v>2660</v>
      </c>
      <c r="C664" s="419" t="s">
        <v>290</v>
      </c>
      <c r="D664" s="419" t="s">
        <v>12816</v>
      </c>
      <c r="E664" s="419" t="s">
        <v>348</v>
      </c>
      <c r="F664" s="442" t="s">
        <v>12915</v>
      </c>
      <c r="G664" s="419" t="s">
        <v>373</v>
      </c>
      <c r="H664" s="464" t="s">
        <v>12916</v>
      </c>
      <c r="I664" s="420" t="s">
        <v>9786</v>
      </c>
      <c r="J664" s="420" t="s">
        <v>12917</v>
      </c>
      <c r="K664" s="421">
        <v>625.5</v>
      </c>
      <c r="L664" s="421">
        <v>1061</v>
      </c>
      <c r="M664" s="422">
        <v>24053</v>
      </c>
      <c r="N664" s="419" t="s">
        <v>11139</v>
      </c>
      <c r="O664" s="422">
        <v>2020</v>
      </c>
      <c r="P664" s="426">
        <v>44117</v>
      </c>
      <c r="Q664" s="421" t="s">
        <v>12918</v>
      </c>
      <c r="R664" s="424">
        <v>44562</v>
      </c>
      <c r="S664" s="413"/>
      <c r="T664" s="428">
        <v>44341</v>
      </c>
    </row>
    <row r="665" spans="1:20" ht="15.75" customHeight="1">
      <c r="A665" s="419" t="s">
        <v>73</v>
      </c>
      <c r="B665" s="419" t="s">
        <v>2660</v>
      </c>
      <c r="C665" s="419" t="s">
        <v>290</v>
      </c>
      <c r="D665" s="419" t="s">
        <v>12816</v>
      </c>
      <c r="E665" s="419" t="s">
        <v>348</v>
      </c>
      <c r="F665" s="442" t="s">
        <v>12919</v>
      </c>
      <c r="G665" s="419" t="s">
        <v>351</v>
      </c>
      <c r="H665" s="464" t="s">
        <v>12920</v>
      </c>
      <c r="I665" s="420" t="s">
        <v>9786</v>
      </c>
      <c r="J665" s="420" t="s">
        <v>12921</v>
      </c>
      <c r="K665" s="421">
        <v>273.60000000000002</v>
      </c>
      <c r="L665" s="421">
        <v>304</v>
      </c>
      <c r="M665" s="422">
        <v>2830</v>
      </c>
      <c r="N665" s="419" t="s">
        <v>11082</v>
      </c>
      <c r="O665" s="422">
        <v>2012</v>
      </c>
      <c r="P665" s="423">
        <v>41001</v>
      </c>
      <c r="Q665" s="421" t="s">
        <v>11375</v>
      </c>
      <c r="R665" s="424">
        <v>41275</v>
      </c>
      <c r="S665" s="413"/>
      <c r="T665" s="425"/>
    </row>
    <row r="666" spans="1:20" ht="15.75" customHeight="1">
      <c r="A666" s="419" t="s">
        <v>73</v>
      </c>
      <c r="B666" s="419" t="s">
        <v>2660</v>
      </c>
      <c r="C666" s="419" t="s">
        <v>290</v>
      </c>
      <c r="D666" s="419" t="s">
        <v>12816</v>
      </c>
      <c r="E666" s="419" t="s">
        <v>348</v>
      </c>
      <c r="F666" s="442" t="s">
        <v>12919</v>
      </c>
      <c r="G666" s="419" t="s">
        <v>384</v>
      </c>
      <c r="H666" s="464" t="s">
        <v>12922</v>
      </c>
      <c r="I666" s="420" t="s">
        <v>9786</v>
      </c>
      <c r="J666" s="420" t="s">
        <v>12923</v>
      </c>
      <c r="K666" s="421">
        <v>525.70000000000005</v>
      </c>
      <c r="L666" s="421">
        <v>1055</v>
      </c>
      <c r="M666" s="422">
        <v>6830</v>
      </c>
      <c r="N666" s="419" t="s">
        <v>11082</v>
      </c>
      <c r="O666" s="422">
        <v>2012</v>
      </c>
      <c r="P666" s="423">
        <v>41001</v>
      </c>
      <c r="Q666" s="421" t="s">
        <v>11375</v>
      </c>
      <c r="R666" s="424">
        <v>41275</v>
      </c>
      <c r="S666" s="413"/>
      <c r="T666" s="425"/>
    </row>
    <row r="667" spans="1:20" ht="15.75" customHeight="1">
      <c r="A667" s="419" t="s">
        <v>73</v>
      </c>
      <c r="B667" s="419" t="s">
        <v>2660</v>
      </c>
      <c r="C667" s="419" t="s">
        <v>290</v>
      </c>
      <c r="D667" s="419" t="s">
        <v>12816</v>
      </c>
      <c r="E667" s="419" t="s">
        <v>348</v>
      </c>
      <c r="F667" s="442" t="s">
        <v>12924</v>
      </c>
      <c r="G667" s="419" t="s">
        <v>382</v>
      </c>
      <c r="H667" s="464" t="s">
        <v>12925</v>
      </c>
      <c r="I667" s="420" t="s">
        <v>9786</v>
      </c>
      <c r="J667" s="420" t="s">
        <v>12926</v>
      </c>
      <c r="K667" s="421">
        <v>513.58730000000003</v>
      </c>
      <c r="L667" s="421">
        <v>1217</v>
      </c>
      <c r="M667" s="422">
        <v>41667</v>
      </c>
      <c r="N667" s="419" t="s">
        <v>11139</v>
      </c>
      <c r="O667" s="422">
        <v>2018</v>
      </c>
      <c r="P667" s="423">
        <v>43643</v>
      </c>
      <c r="Q667" s="421" t="s">
        <v>12843</v>
      </c>
      <c r="R667" s="424">
        <v>43831</v>
      </c>
      <c r="S667" s="413"/>
      <c r="T667" s="428">
        <v>43859</v>
      </c>
    </row>
    <row r="668" spans="1:20" ht="15.75" customHeight="1">
      <c r="A668" s="419" t="s">
        <v>73</v>
      </c>
      <c r="B668" s="419" t="s">
        <v>2660</v>
      </c>
      <c r="C668" s="419" t="s">
        <v>290</v>
      </c>
      <c r="D668" s="419" t="s">
        <v>12816</v>
      </c>
      <c r="E668" s="419" t="s">
        <v>348</v>
      </c>
      <c r="F668" s="442" t="s">
        <v>12924</v>
      </c>
      <c r="G668" s="419" t="s">
        <v>385</v>
      </c>
      <c r="H668" s="464" t="s">
        <v>12927</v>
      </c>
      <c r="I668" s="420" t="s">
        <v>9786</v>
      </c>
      <c r="J668" s="420" t="s">
        <v>12928</v>
      </c>
      <c r="K668" s="421">
        <v>327.9</v>
      </c>
      <c r="L668" s="421">
        <v>623</v>
      </c>
      <c r="M668" s="422">
        <v>25399</v>
      </c>
      <c r="N668" s="419" t="s">
        <v>11139</v>
      </c>
      <c r="O668" s="422">
        <v>2018</v>
      </c>
      <c r="P668" s="423">
        <v>43643</v>
      </c>
      <c r="Q668" s="421" t="s">
        <v>12843</v>
      </c>
      <c r="R668" s="424">
        <v>43831</v>
      </c>
      <c r="S668" s="413"/>
      <c r="T668" s="428">
        <v>43901</v>
      </c>
    </row>
    <row r="669" spans="1:20" ht="15.75" customHeight="1">
      <c r="A669" s="419" t="s">
        <v>73</v>
      </c>
      <c r="B669" s="419" t="s">
        <v>2660</v>
      </c>
      <c r="C669" s="419" t="s">
        <v>290</v>
      </c>
      <c r="D669" s="419" t="s">
        <v>12816</v>
      </c>
      <c r="E669" s="419" t="s">
        <v>348</v>
      </c>
      <c r="F669" s="442" t="s">
        <v>12929</v>
      </c>
      <c r="G669" s="419" t="s">
        <v>386</v>
      </c>
      <c r="H669" s="464" t="s">
        <v>12930</v>
      </c>
      <c r="I669" s="420" t="s">
        <v>9786</v>
      </c>
      <c r="J669" s="420" t="s">
        <v>12931</v>
      </c>
      <c r="K669" s="421">
        <v>224.7</v>
      </c>
      <c r="L669" s="421">
        <v>389</v>
      </c>
      <c r="M669" s="422">
        <v>20694</v>
      </c>
      <c r="N669" s="419" t="s">
        <v>11139</v>
      </c>
      <c r="O669" s="422">
        <v>2018</v>
      </c>
      <c r="P669" s="423">
        <v>43643</v>
      </c>
      <c r="Q669" s="421" t="s">
        <v>12843</v>
      </c>
      <c r="R669" s="424">
        <v>43831</v>
      </c>
      <c r="S669" s="413"/>
      <c r="T669" s="428">
        <v>43894</v>
      </c>
    </row>
    <row r="670" spans="1:20" ht="15.75" customHeight="1">
      <c r="A670" s="419" t="s">
        <v>73</v>
      </c>
      <c r="B670" s="419" t="s">
        <v>2660</v>
      </c>
      <c r="C670" s="419" t="s">
        <v>290</v>
      </c>
      <c r="D670" s="419" t="s">
        <v>12816</v>
      </c>
      <c r="E670" s="419" t="s">
        <v>348</v>
      </c>
      <c r="F670" s="442" t="s">
        <v>12929</v>
      </c>
      <c r="G670" s="419" t="s">
        <v>381</v>
      </c>
      <c r="H670" s="464" t="s">
        <v>12932</v>
      </c>
      <c r="I670" s="420" t="s">
        <v>9786</v>
      </c>
      <c r="J670" s="420" t="s">
        <v>12933</v>
      </c>
      <c r="K670" s="421">
        <v>79.3</v>
      </c>
      <c r="L670" s="421">
        <v>23</v>
      </c>
      <c r="M670" s="422">
        <v>13861</v>
      </c>
      <c r="N670" s="419" t="s">
        <v>11139</v>
      </c>
      <c r="O670" s="422">
        <v>2018</v>
      </c>
      <c r="P670" s="423">
        <v>43643</v>
      </c>
      <c r="Q670" s="421" t="s">
        <v>12843</v>
      </c>
      <c r="R670" s="424">
        <v>43831</v>
      </c>
      <c r="S670" s="413"/>
      <c r="T670" s="428">
        <v>43901</v>
      </c>
    </row>
    <row r="671" spans="1:20" ht="15.75" customHeight="1">
      <c r="A671" s="419" t="s">
        <v>73</v>
      </c>
      <c r="B671" s="419" t="s">
        <v>2660</v>
      </c>
      <c r="C671" s="419" t="s">
        <v>290</v>
      </c>
      <c r="D671" s="419" t="s">
        <v>12816</v>
      </c>
      <c r="E671" s="419" t="s">
        <v>291</v>
      </c>
      <c r="F671" s="442" t="s">
        <v>12934</v>
      </c>
      <c r="G671" s="419" t="s">
        <v>346</v>
      </c>
      <c r="H671" s="464" t="s">
        <v>12935</v>
      </c>
      <c r="I671" s="420" t="s">
        <v>9786</v>
      </c>
      <c r="J671" s="420" t="s">
        <v>12936</v>
      </c>
      <c r="K671" s="421">
        <v>626.6</v>
      </c>
      <c r="L671" s="421">
        <v>711</v>
      </c>
      <c r="M671" s="422">
        <v>5960</v>
      </c>
      <c r="N671" s="419" t="s">
        <v>11082</v>
      </c>
      <c r="O671" s="422">
        <v>2012</v>
      </c>
      <c r="P671" s="423">
        <v>41173</v>
      </c>
      <c r="Q671" s="421" t="s">
        <v>12937</v>
      </c>
      <c r="R671" s="424">
        <v>41275</v>
      </c>
      <c r="S671" s="413"/>
      <c r="T671" s="425"/>
    </row>
    <row r="672" spans="1:20" ht="15.75" customHeight="1">
      <c r="A672" s="419" t="s">
        <v>73</v>
      </c>
      <c r="B672" s="419" t="s">
        <v>2660</v>
      </c>
      <c r="C672" s="419" t="s">
        <v>290</v>
      </c>
      <c r="D672" s="419" t="s">
        <v>12816</v>
      </c>
      <c r="E672" s="419" t="s">
        <v>348</v>
      </c>
      <c r="F672" s="442" t="s">
        <v>12938</v>
      </c>
      <c r="G672" s="419" t="s">
        <v>388</v>
      </c>
      <c r="H672" s="464" t="s">
        <v>12939</v>
      </c>
      <c r="I672" s="420" t="s">
        <v>9786</v>
      </c>
      <c r="J672" s="420" t="s">
        <v>12940</v>
      </c>
      <c r="K672" s="421">
        <v>588.19000000000005</v>
      </c>
      <c r="L672" s="421">
        <v>1630</v>
      </c>
      <c r="M672" s="422">
        <v>45112</v>
      </c>
      <c r="N672" s="419" t="s">
        <v>11139</v>
      </c>
      <c r="O672" s="422">
        <v>2018</v>
      </c>
      <c r="P672" s="423">
        <v>43643</v>
      </c>
      <c r="Q672" s="421" t="s">
        <v>12843</v>
      </c>
      <c r="R672" s="424">
        <v>43831</v>
      </c>
      <c r="S672" s="413"/>
      <c r="T672" s="428">
        <v>43886</v>
      </c>
    </row>
    <row r="673" spans="1:20" ht="15.75" customHeight="1">
      <c r="A673" s="419" t="s">
        <v>73</v>
      </c>
      <c r="B673" s="419" t="s">
        <v>2660</v>
      </c>
      <c r="C673" s="419" t="s">
        <v>290</v>
      </c>
      <c r="D673" s="419" t="s">
        <v>12816</v>
      </c>
      <c r="E673" s="419" t="s">
        <v>348</v>
      </c>
      <c r="F673" s="442" t="s">
        <v>12938</v>
      </c>
      <c r="G673" s="419" t="s">
        <v>369</v>
      </c>
      <c r="H673" s="464" t="s">
        <v>12941</v>
      </c>
      <c r="I673" s="420" t="s">
        <v>9786</v>
      </c>
      <c r="J673" s="420" t="s">
        <v>12942</v>
      </c>
      <c r="K673" s="421">
        <v>309.52199999999999</v>
      </c>
      <c r="L673" s="421">
        <v>498</v>
      </c>
      <c r="M673" s="422">
        <v>24550</v>
      </c>
      <c r="N673" s="419" t="s">
        <v>11139</v>
      </c>
      <c r="O673" s="422">
        <v>2018</v>
      </c>
      <c r="P673" s="423">
        <v>43643</v>
      </c>
      <c r="Q673" s="421" t="s">
        <v>12843</v>
      </c>
      <c r="R673" s="424">
        <v>43831</v>
      </c>
      <c r="S673" s="413"/>
      <c r="T673" s="428">
        <v>43832</v>
      </c>
    </row>
    <row r="674" spans="1:20" ht="15.75" customHeight="1">
      <c r="A674" s="419" t="s">
        <v>73</v>
      </c>
      <c r="B674" s="419" t="s">
        <v>2660</v>
      </c>
      <c r="C674" s="419" t="s">
        <v>456</v>
      </c>
      <c r="D674" s="419" t="s">
        <v>12943</v>
      </c>
      <c r="E674" s="419" t="s">
        <v>475</v>
      </c>
      <c r="F674" s="442" t="s">
        <v>12944</v>
      </c>
      <c r="G674" s="419" t="s">
        <v>477</v>
      </c>
      <c r="H674" s="464" t="s">
        <v>12945</v>
      </c>
      <c r="I674" s="420" t="s">
        <v>9786</v>
      </c>
      <c r="J674" s="420" t="s">
        <v>12946</v>
      </c>
      <c r="K674" s="421">
        <v>75.790300000000002</v>
      </c>
      <c r="L674" s="421">
        <v>12</v>
      </c>
      <c r="M674" s="422">
        <v>3267</v>
      </c>
      <c r="N674" s="419" t="s">
        <v>11082</v>
      </c>
      <c r="O674" s="422">
        <v>2016</v>
      </c>
      <c r="P674" s="423">
        <v>42552</v>
      </c>
      <c r="Q674" s="421" t="s">
        <v>12947</v>
      </c>
      <c r="R674" s="424">
        <v>42736</v>
      </c>
      <c r="S674" s="413"/>
      <c r="T674" s="425"/>
    </row>
    <row r="675" spans="1:20" ht="15.75" customHeight="1">
      <c r="A675" s="419" t="s">
        <v>73</v>
      </c>
      <c r="B675" s="419" t="s">
        <v>2660</v>
      </c>
      <c r="C675" s="419" t="s">
        <v>456</v>
      </c>
      <c r="D675" s="419" t="s">
        <v>12943</v>
      </c>
      <c r="E675" s="419" t="s">
        <v>475</v>
      </c>
      <c r="F675" s="442" t="s">
        <v>12944</v>
      </c>
      <c r="G675" s="419" t="s">
        <v>476</v>
      </c>
      <c r="H675" s="464" t="s">
        <v>12948</v>
      </c>
      <c r="I675" s="420" t="s">
        <v>9786</v>
      </c>
      <c r="J675" s="420" t="s">
        <v>11964</v>
      </c>
      <c r="K675" s="421">
        <v>593.62639999999999</v>
      </c>
      <c r="L675" s="421">
        <v>1152</v>
      </c>
      <c r="M675" s="422">
        <v>16138</v>
      </c>
      <c r="N675" s="419" t="s">
        <v>11082</v>
      </c>
      <c r="O675" s="422">
        <v>2016</v>
      </c>
      <c r="P675" s="423">
        <v>42552</v>
      </c>
      <c r="Q675" s="421" t="s">
        <v>12947</v>
      </c>
      <c r="R675" s="424">
        <v>42736</v>
      </c>
      <c r="S675" s="413"/>
      <c r="T675" s="425"/>
    </row>
    <row r="676" spans="1:20" ht="15.75" customHeight="1">
      <c r="A676" s="419" t="s">
        <v>73</v>
      </c>
      <c r="B676" s="419" t="s">
        <v>2660</v>
      </c>
      <c r="C676" s="419" t="s">
        <v>456</v>
      </c>
      <c r="D676" s="419" t="s">
        <v>12943</v>
      </c>
      <c r="E676" s="419" t="s">
        <v>475</v>
      </c>
      <c r="F676" s="442" t="s">
        <v>12944</v>
      </c>
      <c r="G676" s="419" t="s">
        <v>482</v>
      </c>
      <c r="H676" s="464" t="s">
        <v>12949</v>
      </c>
      <c r="I676" s="420" t="s">
        <v>9786</v>
      </c>
      <c r="J676" s="420" t="s">
        <v>12950</v>
      </c>
      <c r="K676" s="421">
        <v>178.3467</v>
      </c>
      <c r="L676" s="421">
        <v>371</v>
      </c>
      <c r="M676" s="422">
        <v>7359</v>
      </c>
      <c r="N676" s="419" t="s">
        <v>11082</v>
      </c>
      <c r="O676" s="422">
        <v>2016</v>
      </c>
      <c r="P676" s="423">
        <v>42552</v>
      </c>
      <c r="Q676" s="421" t="s">
        <v>12947</v>
      </c>
      <c r="R676" s="424">
        <v>42736</v>
      </c>
      <c r="S676" s="413"/>
      <c r="T676" s="425"/>
    </row>
    <row r="677" spans="1:20" ht="15.75" customHeight="1">
      <c r="A677" s="429" t="s">
        <v>73</v>
      </c>
      <c r="B677" s="429" t="s">
        <v>2660</v>
      </c>
      <c r="C677" s="429" t="s">
        <v>456</v>
      </c>
      <c r="D677" s="429" t="s">
        <v>11101</v>
      </c>
      <c r="E677" s="429" t="s">
        <v>582</v>
      </c>
      <c r="F677" s="458" t="s">
        <v>11102</v>
      </c>
      <c r="G677" s="429" t="s">
        <v>595</v>
      </c>
      <c r="H677" s="465" t="s">
        <v>12414</v>
      </c>
      <c r="I677" s="431" t="s">
        <v>9786</v>
      </c>
      <c r="J677" s="431" t="s">
        <v>12415</v>
      </c>
      <c r="K677" s="432"/>
      <c r="L677" s="432">
        <v>58</v>
      </c>
      <c r="M677" s="433">
        <v>73330</v>
      </c>
      <c r="N677" s="429" t="s">
        <v>11105</v>
      </c>
      <c r="O677" s="433">
        <v>2023</v>
      </c>
      <c r="P677" s="434">
        <v>45253</v>
      </c>
      <c r="Q677" s="432" t="s">
        <v>11106</v>
      </c>
      <c r="R677" s="435">
        <v>45658</v>
      </c>
      <c r="S677" s="430" t="s">
        <v>11018</v>
      </c>
      <c r="T677" s="436">
        <v>45286</v>
      </c>
    </row>
    <row r="678" spans="1:20" ht="15.75" customHeight="1">
      <c r="A678" s="419" t="s">
        <v>73</v>
      </c>
      <c r="B678" s="419" t="s">
        <v>2660</v>
      </c>
      <c r="C678" s="419" t="s">
        <v>456</v>
      </c>
      <c r="D678" s="419" t="s">
        <v>12943</v>
      </c>
      <c r="E678" s="419" t="s">
        <v>521</v>
      </c>
      <c r="F678" s="442" t="s">
        <v>12951</v>
      </c>
      <c r="G678" s="419" t="s">
        <v>522</v>
      </c>
      <c r="H678" s="464" t="s">
        <v>12952</v>
      </c>
      <c r="I678" s="420" t="s">
        <v>10789</v>
      </c>
      <c r="J678" s="420" t="s">
        <v>12953</v>
      </c>
      <c r="K678" s="421">
        <v>1208.6432</v>
      </c>
      <c r="L678" s="421">
        <v>3002</v>
      </c>
      <c r="M678" s="422">
        <v>27278</v>
      </c>
      <c r="N678" s="419" t="s">
        <v>12954</v>
      </c>
      <c r="O678" s="422">
        <v>2021</v>
      </c>
      <c r="P678" s="423">
        <v>44386</v>
      </c>
      <c r="Q678" s="421" t="s">
        <v>12955</v>
      </c>
      <c r="R678" s="424">
        <v>44562</v>
      </c>
      <c r="S678" s="413"/>
      <c r="T678" s="428">
        <v>44904</v>
      </c>
    </row>
    <row r="679" spans="1:20" ht="15.75" customHeight="1">
      <c r="A679" s="419" t="s">
        <v>73</v>
      </c>
      <c r="B679" s="419" t="s">
        <v>2660</v>
      </c>
      <c r="C679" s="419" t="s">
        <v>456</v>
      </c>
      <c r="D679" s="419" t="s">
        <v>12943</v>
      </c>
      <c r="E679" s="419" t="s">
        <v>521</v>
      </c>
      <c r="F679" s="442" t="s">
        <v>12951</v>
      </c>
      <c r="G679" s="419" t="s">
        <v>529</v>
      </c>
      <c r="H679" s="464" t="s">
        <v>12956</v>
      </c>
      <c r="I679" s="420" t="s">
        <v>9786</v>
      </c>
      <c r="J679" s="420" t="s">
        <v>12957</v>
      </c>
      <c r="K679" s="421">
        <v>327.28100000000001</v>
      </c>
      <c r="L679" s="421">
        <v>567</v>
      </c>
      <c r="M679" s="422">
        <v>24665</v>
      </c>
      <c r="N679" s="419" t="s">
        <v>11139</v>
      </c>
      <c r="O679" s="422">
        <v>2019</v>
      </c>
      <c r="P679" s="423">
        <v>43658</v>
      </c>
      <c r="Q679" s="421" t="s">
        <v>12958</v>
      </c>
      <c r="R679" s="424">
        <v>43831</v>
      </c>
      <c r="S679" s="413"/>
      <c r="T679" s="428">
        <v>43859</v>
      </c>
    </row>
    <row r="680" spans="1:20" ht="15.75" customHeight="1">
      <c r="A680" s="419" t="s">
        <v>73</v>
      </c>
      <c r="B680" s="419" t="s">
        <v>2660</v>
      </c>
      <c r="C680" s="419" t="s">
        <v>456</v>
      </c>
      <c r="D680" s="419" t="s">
        <v>12943</v>
      </c>
      <c r="E680" s="419" t="s">
        <v>521</v>
      </c>
      <c r="F680" s="442" t="s">
        <v>12951</v>
      </c>
      <c r="G680" s="419" t="s">
        <v>533</v>
      </c>
      <c r="H680" s="464" t="s">
        <v>12959</v>
      </c>
      <c r="I680" s="420" t="s">
        <v>9786</v>
      </c>
      <c r="J680" s="420" t="s">
        <v>12960</v>
      </c>
      <c r="K680" s="421">
        <v>206.7</v>
      </c>
      <c r="L680" s="421">
        <v>226</v>
      </c>
      <c r="M680" s="422">
        <v>19803</v>
      </c>
      <c r="N680" s="419" t="s">
        <v>11139</v>
      </c>
      <c r="O680" s="422">
        <v>2019</v>
      </c>
      <c r="P680" s="423">
        <v>43658</v>
      </c>
      <c r="Q680" s="421" t="s">
        <v>12961</v>
      </c>
      <c r="R680" s="424">
        <v>43831</v>
      </c>
      <c r="S680" s="413"/>
      <c r="T680" s="428">
        <v>43887</v>
      </c>
    </row>
    <row r="681" spans="1:20" ht="15.75" customHeight="1">
      <c r="A681" s="419" t="s">
        <v>73</v>
      </c>
      <c r="B681" s="419" t="s">
        <v>2660</v>
      </c>
      <c r="C681" s="419" t="s">
        <v>456</v>
      </c>
      <c r="D681" s="419" t="s">
        <v>12943</v>
      </c>
      <c r="E681" s="419" t="s">
        <v>521</v>
      </c>
      <c r="F681" s="442" t="s">
        <v>12951</v>
      </c>
      <c r="G681" s="419" t="s">
        <v>535</v>
      </c>
      <c r="H681" s="464" t="s">
        <v>12962</v>
      </c>
      <c r="I681" s="420" t="s">
        <v>9786</v>
      </c>
      <c r="J681" s="420" t="s">
        <v>12963</v>
      </c>
      <c r="K681" s="421">
        <v>133.6</v>
      </c>
      <c r="L681" s="421">
        <v>145</v>
      </c>
      <c r="M681" s="422">
        <v>16428</v>
      </c>
      <c r="N681" s="419" t="s">
        <v>11139</v>
      </c>
      <c r="O681" s="422">
        <v>2019</v>
      </c>
      <c r="P681" s="423">
        <v>43658</v>
      </c>
      <c r="Q681" s="421" t="s">
        <v>12964</v>
      </c>
      <c r="R681" s="424">
        <v>43831</v>
      </c>
      <c r="S681" s="413"/>
      <c r="T681" s="428">
        <v>43887</v>
      </c>
    </row>
    <row r="682" spans="1:20" ht="15.75" customHeight="1">
      <c r="A682" s="419" t="s">
        <v>73</v>
      </c>
      <c r="B682" s="419" t="s">
        <v>2660</v>
      </c>
      <c r="C682" s="419" t="s">
        <v>456</v>
      </c>
      <c r="D682" s="419" t="s">
        <v>12943</v>
      </c>
      <c r="E682" s="419" t="s">
        <v>700</v>
      </c>
      <c r="F682" s="442" t="s">
        <v>12965</v>
      </c>
      <c r="G682" s="419" t="s">
        <v>707</v>
      </c>
      <c r="H682" s="464" t="s">
        <v>12966</v>
      </c>
      <c r="I682" s="420" t="s">
        <v>9786</v>
      </c>
      <c r="J682" s="420" t="s">
        <v>12967</v>
      </c>
      <c r="K682" s="421">
        <v>396.3</v>
      </c>
      <c r="L682" s="421">
        <v>801</v>
      </c>
      <c r="M682" s="422">
        <v>6200</v>
      </c>
      <c r="N682" s="419" t="s">
        <v>11082</v>
      </c>
      <c r="O682" s="422">
        <v>2011</v>
      </c>
      <c r="P682" s="423">
        <v>40767</v>
      </c>
      <c r="Q682" s="421" t="s">
        <v>12968</v>
      </c>
      <c r="R682" s="424">
        <v>41275</v>
      </c>
      <c r="S682" s="413"/>
      <c r="T682" s="425"/>
    </row>
    <row r="683" spans="1:20" ht="15.75" customHeight="1">
      <c r="A683" s="419" t="s">
        <v>73</v>
      </c>
      <c r="B683" s="419" t="s">
        <v>2660</v>
      </c>
      <c r="C683" s="419" t="s">
        <v>456</v>
      </c>
      <c r="D683" s="419" t="s">
        <v>12969</v>
      </c>
      <c r="E683" s="419" t="s">
        <v>700</v>
      </c>
      <c r="F683" s="442" t="s">
        <v>12970</v>
      </c>
      <c r="G683" s="419" t="s">
        <v>707</v>
      </c>
      <c r="H683" s="464" t="s">
        <v>12966</v>
      </c>
      <c r="I683" s="420" t="s">
        <v>9786</v>
      </c>
      <c r="J683" s="420" t="s">
        <v>12967</v>
      </c>
      <c r="K683" s="421">
        <v>501.61</v>
      </c>
      <c r="L683" s="421">
        <v>704</v>
      </c>
      <c r="M683" s="422">
        <v>47000</v>
      </c>
      <c r="N683" s="419" t="s">
        <v>11158</v>
      </c>
      <c r="O683" s="422">
        <v>2024</v>
      </c>
      <c r="P683" s="423">
        <v>45442</v>
      </c>
      <c r="Q683" s="421" t="s">
        <v>12971</v>
      </c>
      <c r="R683" s="456">
        <v>45658</v>
      </c>
      <c r="S683" s="413"/>
      <c r="T683" s="425">
        <v>45475</v>
      </c>
    </row>
    <row r="684" spans="1:20" ht="15.75" customHeight="1">
      <c r="A684" s="419" t="s">
        <v>73</v>
      </c>
      <c r="B684" s="419" t="s">
        <v>2660</v>
      </c>
      <c r="C684" s="419" t="s">
        <v>456</v>
      </c>
      <c r="D684" s="419" t="s">
        <v>12943</v>
      </c>
      <c r="E684" s="419" t="s">
        <v>643</v>
      </c>
      <c r="F684" s="442" t="s">
        <v>12840</v>
      </c>
      <c r="G684" s="419" t="s">
        <v>645</v>
      </c>
      <c r="H684" s="464" t="s">
        <v>12972</v>
      </c>
      <c r="I684" s="420" t="s">
        <v>9786</v>
      </c>
      <c r="J684" s="420" t="s">
        <v>12842</v>
      </c>
      <c r="K684" s="421">
        <v>303.3</v>
      </c>
      <c r="L684" s="421">
        <v>723</v>
      </c>
      <c r="M684" s="422">
        <v>24310</v>
      </c>
      <c r="N684" s="419" t="s">
        <v>11139</v>
      </c>
      <c r="O684" s="422">
        <v>2019</v>
      </c>
      <c r="P684" s="423">
        <v>43888</v>
      </c>
      <c r="Q684" s="421" t="s">
        <v>12973</v>
      </c>
      <c r="R684" s="424">
        <v>44197</v>
      </c>
      <c r="S684" s="413"/>
      <c r="T684" s="428">
        <v>44036</v>
      </c>
    </row>
    <row r="685" spans="1:20" ht="15.75" customHeight="1">
      <c r="A685" s="419" t="s">
        <v>73</v>
      </c>
      <c r="B685" s="419" t="s">
        <v>2660</v>
      </c>
      <c r="C685" s="419" t="s">
        <v>456</v>
      </c>
      <c r="D685" s="419" t="s">
        <v>12943</v>
      </c>
      <c r="E685" s="419" t="s">
        <v>643</v>
      </c>
      <c r="F685" s="442" t="s">
        <v>12974</v>
      </c>
      <c r="G685" s="419" t="s">
        <v>658</v>
      </c>
      <c r="H685" s="464" t="s">
        <v>12975</v>
      </c>
      <c r="I685" s="420" t="s">
        <v>9786</v>
      </c>
      <c r="J685" s="420" t="s">
        <v>12976</v>
      </c>
      <c r="K685" s="421">
        <v>195.8</v>
      </c>
      <c r="L685" s="421">
        <v>524</v>
      </c>
      <c r="M685" s="422">
        <v>35000</v>
      </c>
      <c r="N685" s="419" t="s">
        <v>11105</v>
      </c>
      <c r="O685" s="422">
        <v>2021</v>
      </c>
      <c r="P685" s="426">
        <v>44553</v>
      </c>
      <c r="Q685" s="421" t="s">
        <v>12977</v>
      </c>
      <c r="R685" s="424">
        <v>44927</v>
      </c>
      <c r="S685" s="413"/>
      <c r="T685" s="425">
        <v>44868</v>
      </c>
    </row>
    <row r="686" spans="1:20" ht="15.75" customHeight="1">
      <c r="A686" s="419" t="s">
        <v>73</v>
      </c>
      <c r="B686" s="419" t="s">
        <v>2660</v>
      </c>
      <c r="C686" s="419" t="s">
        <v>456</v>
      </c>
      <c r="D686" s="419" t="s">
        <v>12943</v>
      </c>
      <c r="E686" s="419" t="s">
        <v>700</v>
      </c>
      <c r="F686" s="442" t="s">
        <v>12965</v>
      </c>
      <c r="G686" s="419" t="s">
        <v>705</v>
      </c>
      <c r="H686" s="464" t="s">
        <v>12978</v>
      </c>
      <c r="I686" s="420" t="s">
        <v>9786</v>
      </c>
      <c r="J686" s="420" t="s">
        <v>12979</v>
      </c>
      <c r="K686" s="421">
        <v>118.4</v>
      </c>
      <c r="L686" s="421">
        <v>115</v>
      </c>
      <c r="M686" s="422">
        <v>15727</v>
      </c>
      <c r="N686" s="419" t="s">
        <v>11139</v>
      </c>
      <c r="O686" s="422">
        <v>2019</v>
      </c>
      <c r="P686" s="423">
        <v>43740</v>
      </c>
      <c r="Q686" s="421" t="s">
        <v>12980</v>
      </c>
      <c r="R686" s="424">
        <v>44197</v>
      </c>
      <c r="S686" s="413"/>
      <c r="T686" s="428">
        <v>43906</v>
      </c>
    </row>
    <row r="687" spans="1:20" ht="15.75" customHeight="1">
      <c r="A687" s="419" t="s">
        <v>73</v>
      </c>
      <c r="B687" s="419" t="s">
        <v>2660</v>
      </c>
      <c r="C687" s="419" t="s">
        <v>456</v>
      </c>
      <c r="D687" s="419" t="s">
        <v>12943</v>
      </c>
      <c r="E687" s="419" t="s">
        <v>700</v>
      </c>
      <c r="F687" s="442" t="s">
        <v>12965</v>
      </c>
      <c r="G687" s="419" t="s">
        <v>710</v>
      </c>
      <c r="H687" s="464" t="s">
        <v>12981</v>
      </c>
      <c r="I687" s="420" t="s">
        <v>9786</v>
      </c>
      <c r="J687" s="420" t="s">
        <v>12982</v>
      </c>
      <c r="K687" s="421">
        <v>129.19999999999999</v>
      </c>
      <c r="L687" s="421">
        <v>231</v>
      </c>
      <c r="M687" s="422">
        <v>16225</v>
      </c>
      <c r="N687" s="419" t="s">
        <v>11139</v>
      </c>
      <c r="O687" s="422">
        <v>2019</v>
      </c>
      <c r="P687" s="423">
        <v>43740</v>
      </c>
      <c r="Q687" s="421" t="s">
        <v>12980</v>
      </c>
      <c r="R687" s="424">
        <v>44197</v>
      </c>
      <c r="S687" s="413"/>
      <c r="T687" s="428">
        <v>43895</v>
      </c>
    </row>
    <row r="688" spans="1:20" ht="15.75" customHeight="1">
      <c r="A688" s="419" t="s">
        <v>73</v>
      </c>
      <c r="B688" s="419" t="s">
        <v>2660</v>
      </c>
      <c r="C688" s="419" t="s">
        <v>456</v>
      </c>
      <c r="D688" s="419" t="s">
        <v>12943</v>
      </c>
      <c r="E688" s="419" t="s">
        <v>700</v>
      </c>
      <c r="F688" s="442" t="s">
        <v>12965</v>
      </c>
      <c r="G688" s="419" t="s">
        <v>712</v>
      </c>
      <c r="H688" s="464" t="s">
        <v>12983</v>
      </c>
      <c r="I688" s="420" t="s">
        <v>9786</v>
      </c>
      <c r="J688" s="420" t="s">
        <v>12984</v>
      </c>
      <c r="K688" s="421">
        <v>69.7</v>
      </c>
      <c r="L688" s="421">
        <v>104</v>
      </c>
      <c r="M688" s="422">
        <v>13478</v>
      </c>
      <c r="N688" s="419" t="s">
        <v>11139</v>
      </c>
      <c r="O688" s="422">
        <v>2019</v>
      </c>
      <c r="P688" s="423">
        <v>43740</v>
      </c>
      <c r="Q688" s="421" t="s">
        <v>12980</v>
      </c>
      <c r="R688" s="424">
        <v>44197</v>
      </c>
      <c r="S688" s="413"/>
      <c r="T688" s="428">
        <v>44029</v>
      </c>
    </row>
    <row r="689" spans="1:20" ht="15.75" customHeight="1">
      <c r="A689" s="419" t="s">
        <v>73</v>
      </c>
      <c r="B689" s="419" t="s">
        <v>2660</v>
      </c>
      <c r="C689" s="419" t="s">
        <v>456</v>
      </c>
      <c r="D689" s="419" t="s">
        <v>12943</v>
      </c>
      <c r="E689" s="419" t="s">
        <v>521</v>
      </c>
      <c r="F689" s="442" t="s">
        <v>12985</v>
      </c>
      <c r="G689" s="419" t="s">
        <v>525</v>
      </c>
      <c r="H689" s="464" t="s">
        <v>12986</v>
      </c>
      <c r="I689" s="420" t="s">
        <v>9786</v>
      </c>
      <c r="J689" s="420" t="s">
        <v>11238</v>
      </c>
      <c r="K689" s="421">
        <v>359</v>
      </c>
      <c r="L689" s="421">
        <v>686</v>
      </c>
      <c r="M689" s="422">
        <v>26835</v>
      </c>
      <c r="N689" s="419" t="s">
        <v>11139</v>
      </c>
      <c r="O689" s="422">
        <v>2019</v>
      </c>
      <c r="P689" s="423">
        <v>43658</v>
      </c>
      <c r="Q689" s="421" t="s">
        <v>12987</v>
      </c>
      <c r="R689" s="424">
        <v>43831</v>
      </c>
      <c r="S689" s="413"/>
      <c r="T689" s="428">
        <v>43893</v>
      </c>
    </row>
    <row r="690" spans="1:20" ht="15.75" customHeight="1">
      <c r="A690" s="419" t="s">
        <v>73</v>
      </c>
      <c r="B690" s="419" t="s">
        <v>2660</v>
      </c>
      <c r="C690" s="419" t="s">
        <v>456</v>
      </c>
      <c r="D690" s="419" t="s">
        <v>12943</v>
      </c>
      <c r="E690" s="419" t="s">
        <v>700</v>
      </c>
      <c r="F690" s="442" t="s">
        <v>12988</v>
      </c>
      <c r="G690" s="419" t="s">
        <v>708</v>
      </c>
      <c r="H690" s="464" t="s">
        <v>12989</v>
      </c>
      <c r="I690" s="420" t="s">
        <v>9786</v>
      </c>
      <c r="J690" s="420" t="s">
        <v>12990</v>
      </c>
      <c r="K690" s="421">
        <v>506.3</v>
      </c>
      <c r="L690" s="421">
        <v>726</v>
      </c>
      <c r="M690" s="422">
        <v>5780</v>
      </c>
      <c r="N690" s="419" t="s">
        <v>12007</v>
      </c>
      <c r="O690" s="422">
        <v>2010</v>
      </c>
      <c r="P690" s="423">
        <v>40599</v>
      </c>
      <c r="Q690" s="421" t="s">
        <v>12991</v>
      </c>
      <c r="R690" s="424">
        <v>40909</v>
      </c>
      <c r="S690" s="413"/>
      <c r="T690" s="428"/>
    </row>
    <row r="691" spans="1:20" ht="15.75" customHeight="1">
      <c r="A691" s="419" t="s">
        <v>73</v>
      </c>
      <c r="B691" s="419" t="s">
        <v>2660</v>
      </c>
      <c r="C691" s="419" t="s">
        <v>456</v>
      </c>
      <c r="D691" s="419" t="s">
        <v>12969</v>
      </c>
      <c r="E691" s="419" t="s">
        <v>700</v>
      </c>
      <c r="F691" s="442" t="s">
        <v>12970</v>
      </c>
      <c r="G691" s="419" t="s">
        <v>708</v>
      </c>
      <c r="H691" s="464" t="s">
        <v>12989</v>
      </c>
      <c r="I691" s="420" t="s">
        <v>9786</v>
      </c>
      <c r="J691" s="420" t="s">
        <v>12990</v>
      </c>
      <c r="K691" s="421">
        <v>502.5</v>
      </c>
      <c r="L691" s="421">
        <v>645</v>
      </c>
      <c r="M691" s="422">
        <v>48000</v>
      </c>
      <c r="N691" s="419" t="s">
        <v>11158</v>
      </c>
      <c r="O691" s="422">
        <v>2024</v>
      </c>
      <c r="P691" s="423">
        <v>45442</v>
      </c>
      <c r="Q691" s="421" t="s">
        <v>12992</v>
      </c>
      <c r="R691" s="456">
        <v>45658</v>
      </c>
      <c r="S691" s="413"/>
      <c r="T691" s="428">
        <v>45467</v>
      </c>
    </row>
    <row r="692" spans="1:20" ht="15.75" customHeight="1">
      <c r="A692" s="419" t="s">
        <v>73</v>
      </c>
      <c r="B692" s="419" t="s">
        <v>2660</v>
      </c>
      <c r="C692" s="419" t="s">
        <v>456</v>
      </c>
      <c r="D692" s="419" t="s">
        <v>12943</v>
      </c>
      <c r="E692" s="419" t="s">
        <v>521</v>
      </c>
      <c r="F692" s="442" t="s">
        <v>12985</v>
      </c>
      <c r="G692" s="419" t="s">
        <v>523</v>
      </c>
      <c r="H692" s="464" t="s">
        <v>12993</v>
      </c>
      <c r="I692" s="420" t="s">
        <v>9786</v>
      </c>
      <c r="J692" s="420" t="s">
        <v>12994</v>
      </c>
      <c r="K692" s="421">
        <v>168</v>
      </c>
      <c r="L692" s="421">
        <v>149</v>
      </c>
      <c r="M692" s="422">
        <v>18017</v>
      </c>
      <c r="N692" s="419" t="s">
        <v>11139</v>
      </c>
      <c r="O692" s="422">
        <v>2019</v>
      </c>
      <c r="P692" s="423">
        <v>43658</v>
      </c>
      <c r="Q692" s="421" t="s">
        <v>12995</v>
      </c>
      <c r="R692" s="424">
        <v>43831</v>
      </c>
      <c r="S692" s="413"/>
      <c r="T692" s="428">
        <v>43893</v>
      </c>
    </row>
    <row r="693" spans="1:20" ht="15.75" customHeight="1">
      <c r="A693" s="419" t="s">
        <v>73</v>
      </c>
      <c r="B693" s="419" t="s">
        <v>2660</v>
      </c>
      <c r="C693" s="419" t="s">
        <v>456</v>
      </c>
      <c r="D693" s="419" t="s">
        <v>12943</v>
      </c>
      <c r="E693" s="419" t="s">
        <v>521</v>
      </c>
      <c r="F693" s="442" t="s">
        <v>12985</v>
      </c>
      <c r="G693" s="419" t="s">
        <v>528</v>
      </c>
      <c r="H693" s="464" t="s">
        <v>12996</v>
      </c>
      <c r="I693" s="420" t="s">
        <v>9786</v>
      </c>
      <c r="J693" s="420" t="s">
        <v>12997</v>
      </c>
      <c r="K693" s="421">
        <v>333.8</v>
      </c>
      <c r="L693" s="421">
        <v>438</v>
      </c>
      <c r="M693" s="422">
        <v>25672</v>
      </c>
      <c r="N693" s="419" t="s">
        <v>11139</v>
      </c>
      <c r="O693" s="422">
        <v>2019</v>
      </c>
      <c r="P693" s="423">
        <v>43658</v>
      </c>
      <c r="Q693" s="421" t="s">
        <v>12998</v>
      </c>
      <c r="R693" s="424">
        <v>43831</v>
      </c>
      <c r="S693" s="413"/>
      <c r="T693" s="428">
        <v>43889</v>
      </c>
    </row>
    <row r="694" spans="1:20" ht="15.75" customHeight="1">
      <c r="A694" s="419" t="s">
        <v>73</v>
      </c>
      <c r="B694" s="419" t="s">
        <v>2660</v>
      </c>
      <c r="C694" s="419" t="s">
        <v>456</v>
      </c>
      <c r="D694" s="419" t="s">
        <v>12943</v>
      </c>
      <c r="E694" s="419" t="s">
        <v>700</v>
      </c>
      <c r="F694" s="442" t="s">
        <v>12988</v>
      </c>
      <c r="G694" s="419" t="s">
        <v>704</v>
      </c>
      <c r="H694" s="464" t="s">
        <v>12999</v>
      </c>
      <c r="I694" s="420" t="s">
        <v>9786</v>
      </c>
      <c r="J694" s="420" t="s">
        <v>10735</v>
      </c>
      <c r="K694" s="421">
        <v>54.9</v>
      </c>
      <c r="L694" s="421">
        <v>76</v>
      </c>
      <c r="M694" s="422">
        <v>12795</v>
      </c>
      <c r="N694" s="419" t="s">
        <v>11139</v>
      </c>
      <c r="O694" s="422">
        <v>2019</v>
      </c>
      <c r="P694" s="423">
        <v>43740</v>
      </c>
      <c r="Q694" s="421" t="s">
        <v>12980</v>
      </c>
      <c r="R694" s="424">
        <v>44197</v>
      </c>
      <c r="S694" s="413"/>
      <c r="T694" s="428">
        <v>43906</v>
      </c>
    </row>
    <row r="695" spans="1:20" ht="15.75" customHeight="1">
      <c r="A695" s="419" t="s">
        <v>73</v>
      </c>
      <c r="B695" s="419" t="s">
        <v>2660</v>
      </c>
      <c r="C695" s="419" t="s">
        <v>456</v>
      </c>
      <c r="D695" s="419" t="s">
        <v>12943</v>
      </c>
      <c r="E695" s="419" t="s">
        <v>700</v>
      </c>
      <c r="F695" s="442" t="s">
        <v>12988</v>
      </c>
      <c r="G695" s="419" t="s">
        <v>709</v>
      </c>
      <c r="H695" s="464" t="s">
        <v>13000</v>
      </c>
      <c r="I695" s="420" t="s">
        <v>9786</v>
      </c>
      <c r="J695" s="420" t="s">
        <v>13001</v>
      </c>
      <c r="K695" s="421">
        <v>44.8</v>
      </c>
      <c r="L695" s="421">
        <v>82</v>
      </c>
      <c r="M695" s="411">
        <v>12328</v>
      </c>
      <c r="N695" s="419" t="s">
        <v>11139</v>
      </c>
      <c r="O695" s="415">
        <v>2019</v>
      </c>
      <c r="P695" s="416">
        <v>43740</v>
      </c>
      <c r="Q695" s="414" t="s">
        <v>12980</v>
      </c>
      <c r="R695" s="417">
        <v>44197</v>
      </c>
      <c r="S695" s="413"/>
      <c r="T695" s="460">
        <v>43906</v>
      </c>
    </row>
    <row r="696" spans="1:20" ht="15.75" customHeight="1">
      <c r="A696" s="419" t="s">
        <v>73</v>
      </c>
      <c r="B696" s="419" t="s">
        <v>2660</v>
      </c>
      <c r="C696" s="419" t="s">
        <v>456</v>
      </c>
      <c r="D696" s="419" t="s">
        <v>12943</v>
      </c>
      <c r="E696" s="419" t="s">
        <v>700</v>
      </c>
      <c r="F696" s="442" t="s">
        <v>12988</v>
      </c>
      <c r="G696" s="419" t="s">
        <v>711</v>
      </c>
      <c r="H696" s="464" t="s">
        <v>13002</v>
      </c>
      <c r="I696" s="420" t="s">
        <v>9786</v>
      </c>
      <c r="J696" s="420" t="s">
        <v>13003</v>
      </c>
      <c r="K696" s="421">
        <v>95</v>
      </c>
      <c r="L696" s="421">
        <v>168</v>
      </c>
      <c r="M696" s="411">
        <v>14646</v>
      </c>
      <c r="N696" s="419" t="s">
        <v>11139</v>
      </c>
      <c r="O696" s="415">
        <v>2019</v>
      </c>
      <c r="P696" s="416">
        <v>43740</v>
      </c>
      <c r="Q696" s="414" t="s">
        <v>12980</v>
      </c>
      <c r="R696" s="417">
        <v>44197</v>
      </c>
      <c r="S696" s="413"/>
      <c r="T696" s="460">
        <v>43906</v>
      </c>
    </row>
    <row r="697" spans="1:20" ht="15.75" customHeight="1">
      <c r="A697" s="419" t="s">
        <v>73</v>
      </c>
      <c r="B697" s="419" t="s">
        <v>2660</v>
      </c>
      <c r="C697" s="419" t="s">
        <v>456</v>
      </c>
      <c r="D697" s="419" t="s">
        <v>12943</v>
      </c>
      <c r="E697" s="419" t="s">
        <v>750</v>
      </c>
      <c r="F697" s="442" t="s">
        <v>13004</v>
      </c>
      <c r="G697" s="419" t="s">
        <v>752</v>
      </c>
      <c r="H697" s="464" t="s">
        <v>13005</v>
      </c>
      <c r="I697" s="420" t="s">
        <v>9786</v>
      </c>
      <c r="J697" s="420" t="s">
        <v>11629</v>
      </c>
      <c r="K697" s="421">
        <v>76.8</v>
      </c>
      <c r="L697" s="421">
        <v>218</v>
      </c>
      <c r="M697" s="422">
        <v>1880</v>
      </c>
      <c r="N697" s="419" t="s">
        <v>11082</v>
      </c>
      <c r="O697" s="422">
        <v>2011</v>
      </c>
      <c r="P697" s="426">
        <v>40875</v>
      </c>
      <c r="Q697" s="421" t="s">
        <v>11047</v>
      </c>
      <c r="R697" s="424">
        <v>41275</v>
      </c>
      <c r="S697" s="413"/>
      <c r="T697" s="425"/>
    </row>
    <row r="698" spans="1:20" ht="15.75" customHeight="1">
      <c r="A698" s="419" t="s">
        <v>73</v>
      </c>
      <c r="B698" s="419" t="s">
        <v>2660</v>
      </c>
      <c r="C698" s="419" t="s">
        <v>456</v>
      </c>
      <c r="D698" s="419" t="s">
        <v>12943</v>
      </c>
      <c r="E698" s="419" t="s">
        <v>750</v>
      </c>
      <c r="F698" s="442" t="s">
        <v>13004</v>
      </c>
      <c r="G698" s="419" t="s">
        <v>753</v>
      </c>
      <c r="H698" s="464" t="s">
        <v>13006</v>
      </c>
      <c r="I698" s="420" t="s">
        <v>9786</v>
      </c>
      <c r="J698" s="420" t="s">
        <v>13007</v>
      </c>
      <c r="K698" s="421">
        <v>41.1</v>
      </c>
      <c r="L698" s="421">
        <v>29</v>
      </c>
      <c r="M698" s="422">
        <v>660</v>
      </c>
      <c r="N698" s="419" t="s">
        <v>11082</v>
      </c>
      <c r="O698" s="422">
        <v>2012</v>
      </c>
      <c r="P698" s="426">
        <v>41243</v>
      </c>
      <c r="Q698" s="421" t="s">
        <v>11282</v>
      </c>
      <c r="R698" s="424">
        <v>41640</v>
      </c>
      <c r="S698" s="413"/>
      <c r="T698" s="425"/>
    </row>
    <row r="699" spans="1:20" ht="15.75" customHeight="1">
      <c r="A699" s="419" t="s">
        <v>73</v>
      </c>
      <c r="B699" s="419" t="s">
        <v>2660</v>
      </c>
      <c r="C699" s="419" t="s">
        <v>456</v>
      </c>
      <c r="D699" s="419" t="s">
        <v>12943</v>
      </c>
      <c r="E699" s="419" t="s">
        <v>643</v>
      </c>
      <c r="F699" s="442" t="s">
        <v>13008</v>
      </c>
      <c r="G699" s="419" t="s">
        <v>650</v>
      </c>
      <c r="H699" s="464" t="s">
        <v>13009</v>
      </c>
      <c r="I699" s="420" t="s">
        <v>9786</v>
      </c>
      <c r="J699" s="420" t="s">
        <v>13010</v>
      </c>
      <c r="K699" s="421">
        <v>236.09</v>
      </c>
      <c r="L699" s="421">
        <v>656</v>
      </c>
      <c r="M699" s="422">
        <v>21160</v>
      </c>
      <c r="N699" s="419" t="s">
        <v>11139</v>
      </c>
      <c r="O699" s="422">
        <v>2019</v>
      </c>
      <c r="P699" s="423">
        <v>43888</v>
      </c>
      <c r="Q699" s="421" t="s">
        <v>12973</v>
      </c>
      <c r="R699" s="424">
        <v>44197</v>
      </c>
      <c r="S699" s="413"/>
      <c r="T699" s="428">
        <v>44035</v>
      </c>
    </row>
    <row r="700" spans="1:20" ht="15.75" customHeight="1">
      <c r="A700" s="419" t="s">
        <v>73</v>
      </c>
      <c r="B700" s="419" t="s">
        <v>2660</v>
      </c>
      <c r="C700" s="419" t="s">
        <v>456</v>
      </c>
      <c r="D700" s="419" t="s">
        <v>12943</v>
      </c>
      <c r="E700" s="419" t="s">
        <v>521</v>
      </c>
      <c r="F700" s="442" t="s">
        <v>13011</v>
      </c>
      <c r="G700" s="419" t="s">
        <v>524</v>
      </c>
      <c r="H700" s="464" t="s">
        <v>13012</v>
      </c>
      <c r="I700" s="420" t="s">
        <v>9786</v>
      </c>
      <c r="J700" s="420" t="s">
        <v>13013</v>
      </c>
      <c r="K700" s="421">
        <v>323.64980000000003</v>
      </c>
      <c r="L700" s="421">
        <v>325</v>
      </c>
      <c r="M700" s="422">
        <v>13993</v>
      </c>
      <c r="N700" s="419" t="s">
        <v>11355</v>
      </c>
      <c r="O700" s="422">
        <v>2015</v>
      </c>
      <c r="P700" s="423">
        <v>42199</v>
      </c>
      <c r="Q700" s="421" t="s">
        <v>13014</v>
      </c>
      <c r="R700" s="424">
        <v>42370</v>
      </c>
      <c r="S700" s="413"/>
      <c r="T700" s="425"/>
    </row>
    <row r="701" spans="1:20" ht="15.75" customHeight="1">
      <c r="A701" s="419" t="s">
        <v>73</v>
      </c>
      <c r="B701" s="419" t="s">
        <v>2660</v>
      </c>
      <c r="C701" s="419" t="s">
        <v>456</v>
      </c>
      <c r="D701" s="419" t="s">
        <v>11101</v>
      </c>
      <c r="E701" s="419" t="s">
        <v>643</v>
      </c>
      <c r="F701" s="442" t="s">
        <v>12974</v>
      </c>
      <c r="G701" s="419" t="s">
        <v>652</v>
      </c>
      <c r="H701" s="464" t="s">
        <v>13015</v>
      </c>
      <c r="I701" s="420" t="s">
        <v>9786</v>
      </c>
      <c r="J701" s="420" t="s">
        <v>12224</v>
      </c>
      <c r="K701" s="421">
        <v>60.27</v>
      </c>
      <c r="L701" s="421">
        <v>117</v>
      </c>
      <c r="M701" s="422">
        <v>14099</v>
      </c>
      <c r="N701" s="419" t="s">
        <v>11105</v>
      </c>
      <c r="O701" s="422">
        <v>2022</v>
      </c>
      <c r="P701" s="423">
        <v>44973</v>
      </c>
      <c r="Q701" s="421" t="s">
        <v>13016</v>
      </c>
      <c r="R701" s="382">
        <v>45292</v>
      </c>
      <c r="S701" s="411"/>
      <c r="T701" s="425">
        <v>45173</v>
      </c>
    </row>
    <row r="702" spans="1:20" ht="15.75" customHeight="1">
      <c r="A702" s="419" t="s">
        <v>73</v>
      </c>
      <c r="B702" s="419" t="s">
        <v>2660</v>
      </c>
      <c r="C702" s="419" t="s">
        <v>456</v>
      </c>
      <c r="D702" s="419" t="s">
        <v>11101</v>
      </c>
      <c r="E702" s="419" t="s">
        <v>643</v>
      </c>
      <c r="F702" s="442" t="s">
        <v>12974</v>
      </c>
      <c r="G702" s="419" t="s">
        <v>655</v>
      </c>
      <c r="H702" s="464" t="s">
        <v>13017</v>
      </c>
      <c r="I702" s="420" t="s">
        <v>9786</v>
      </c>
      <c r="J702" s="420" t="s">
        <v>13018</v>
      </c>
      <c r="K702" s="421">
        <v>78.900000000000006</v>
      </c>
      <c r="L702" s="421">
        <v>154</v>
      </c>
      <c r="M702" s="422">
        <v>14099</v>
      </c>
      <c r="N702" s="419" t="s">
        <v>11105</v>
      </c>
      <c r="O702" s="422">
        <v>2022</v>
      </c>
      <c r="P702" s="423">
        <v>44973</v>
      </c>
      <c r="Q702" s="421" t="s">
        <v>13016</v>
      </c>
      <c r="R702" s="382">
        <v>45292</v>
      </c>
      <c r="S702" s="411"/>
      <c r="T702" s="425">
        <v>45169</v>
      </c>
    </row>
    <row r="703" spans="1:20" ht="15.75" customHeight="1">
      <c r="A703" s="419" t="s">
        <v>73</v>
      </c>
      <c r="B703" s="419" t="s">
        <v>2660</v>
      </c>
      <c r="C703" s="419" t="s">
        <v>456</v>
      </c>
      <c r="D703" s="419" t="s">
        <v>12943</v>
      </c>
      <c r="E703" s="419" t="s">
        <v>750</v>
      </c>
      <c r="F703" s="442" t="s">
        <v>13004</v>
      </c>
      <c r="G703" s="419" t="s">
        <v>755</v>
      </c>
      <c r="H703" s="464" t="s">
        <v>13019</v>
      </c>
      <c r="I703" s="420" t="s">
        <v>9786</v>
      </c>
      <c r="J703" s="420" t="s">
        <v>13020</v>
      </c>
      <c r="K703" s="421">
        <v>254.5</v>
      </c>
      <c r="L703" s="421">
        <v>618</v>
      </c>
      <c r="M703" s="422">
        <v>45711</v>
      </c>
      <c r="N703" s="419" t="s">
        <v>11139</v>
      </c>
      <c r="O703" s="422">
        <v>2021</v>
      </c>
      <c r="P703" s="423">
        <v>44386</v>
      </c>
      <c r="Q703" s="421" t="s">
        <v>13021</v>
      </c>
      <c r="R703" s="424">
        <v>44562</v>
      </c>
      <c r="S703" s="413"/>
      <c r="T703" s="428">
        <v>44888</v>
      </c>
    </row>
    <row r="704" spans="1:20" ht="15.75" customHeight="1">
      <c r="A704" s="419" t="s">
        <v>73</v>
      </c>
      <c r="B704" s="419" t="s">
        <v>2660</v>
      </c>
      <c r="C704" s="419" t="s">
        <v>456</v>
      </c>
      <c r="D704" s="419" t="s">
        <v>12943</v>
      </c>
      <c r="E704" s="419" t="s">
        <v>521</v>
      </c>
      <c r="F704" s="442" t="s">
        <v>13011</v>
      </c>
      <c r="G704" s="419" t="s">
        <v>527</v>
      </c>
      <c r="H704" s="464" t="s">
        <v>13022</v>
      </c>
      <c r="I704" s="420" t="s">
        <v>9786</v>
      </c>
      <c r="J704" s="420" t="s">
        <v>13023</v>
      </c>
      <c r="K704" s="421">
        <v>521.87720000000002</v>
      </c>
      <c r="L704" s="421">
        <v>1495</v>
      </c>
      <c r="M704" s="422">
        <v>11778</v>
      </c>
      <c r="N704" s="419" t="s">
        <v>12954</v>
      </c>
      <c r="O704" s="422">
        <v>2021</v>
      </c>
      <c r="P704" s="423">
        <v>44386</v>
      </c>
      <c r="Q704" s="421" t="s">
        <v>13024</v>
      </c>
      <c r="R704" s="424">
        <v>44562</v>
      </c>
      <c r="S704" s="413"/>
      <c r="T704" s="428">
        <v>44907</v>
      </c>
    </row>
    <row r="705" spans="1:20" ht="15.75" customHeight="1">
      <c r="A705" s="419" t="s">
        <v>73</v>
      </c>
      <c r="B705" s="419" t="s">
        <v>2660</v>
      </c>
      <c r="C705" s="419" t="s">
        <v>456</v>
      </c>
      <c r="D705" s="419" t="s">
        <v>12943</v>
      </c>
      <c r="E705" s="419" t="s">
        <v>521</v>
      </c>
      <c r="F705" s="442" t="s">
        <v>13011</v>
      </c>
      <c r="G705" s="419" t="s">
        <v>526</v>
      </c>
      <c r="H705" s="464" t="s">
        <v>13025</v>
      </c>
      <c r="I705" s="420" t="s">
        <v>9786</v>
      </c>
      <c r="J705" s="420" t="s">
        <v>13026</v>
      </c>
      <c r="K705" s="421">
        <v>227.42179999999999</v>
      </c>
      <c r="L705" s="421">
        <v>330</v>
      </c>
      <c r="M705" s="422">
        <v>16696</v>
      </c>
      <c r="N705" s="419" t="s">
        <v>11139</v>
      </c>
      <c r="O705" s="422">
        <v>2019</v>
      </c>
      <c r="P705" s="423">
        <v>43674</v>
      </c>
      <c r="Q705" s="421" t="s">
        <v>12275</v>
      </c>
      <c r="R705" s="424">
        <v>44197</v>
      </c>
      <c r="S705" s="413"/>
      <c r="T705" s="428">
        <v>43907</v>
      </c>
    </row>
    <row r="706" spans="1:20" ht="15.75" customHeight="1">
      <c r="A706" s="419" t="s">
        <v>73</v>
      </c>
      <c r="B706" s="419" t="s">
        <v>2660</v>
      </c>
      <c r="C706" s="419" t="s">
        <v>456</v>
      </c>
      <c r="D706" s="419" t="s">
        <v>12943</v>
      </c>
      <c r="E706" s="419" t="s">
        <v>521</v>
      </c>
      <c r="F706" s="442" t="s">
        <v>13011</v>
      </c>
      <c r="G706" s="419" t="s">
        <v>532</v>
      </c>
      <c r="H706" s="464" t="s">
        <v>13027</v>
      </c>
      <c r="I706" s="420" t="s">
        <v>9786</v>
      </c>
      <c r="J706" s="420" t="s">
        <v>12103</v>
      </c>
      <c r="K706" s="421">
        <v>258.93180000000001</v>
      </c>
      <c r="L706" s="421">
        <v>429</v>
      </c>
      <c r="M706" s="422">
        <v>5844</v>
      </c>
      <c r="N706" s="419" t="s">
        <v>12954</v>
      </c>
      <c r="O706" s="422">
        <v>2021</v>
      </c>
      <c r="P706" s="423">
        <v>44386</v>
      </c>
      <c r="Q706" s="421" t="s">
        <v>13024</v>
      </c>
      <c r="R706" s="424">
        <v>44562</v>
      </c>
      <c r="S706" s="413"/>
      <c r="T706" s="428">
        <v>44907</v>
      </c>
    </row>
    <row r="707" spans="1:20" ht="15.75" customHeight="1">
      <c r="A707" s="419" t="s">
        <v>73</v>
      </c>
      <c r="B707" s="419" t="s">
        <v>2660</v>
      </c>
      <c r="C707" s="419" t="s">
        <v>456</v>
      </c>
      <c r="D707" s="419" t="s">
        <v>12943</v>
      </c>
      <c r="E707" s="419" t="s">
        <v>643</v>
      </c>
      <c r="F707" s="442" t="s">
        <v>13028</v>
      </c>
      <c r="G707" s="419" t="s">
        <v>653</v>
      </c>
      <c r="H707" s="464" t="s">
        <v>13029</v>
      </c>
      <c r="I707" s="420" t="s">
        <v>9786</v>
      </c>
      <c r="J707" s="420" t="s">
        <v>13030</v>
      </c>
      <c r="K707" s="421">
        <v>441.6</v>
      </c>
      <c r="L707" s="421">
        <v>1800</v>
      </c>
      <c r="M707" s="422">
        <v>38344</v>
      </c>
      <c r="N707" s="419" t="s">
        <v>11139</v>
      </c>
      <c r="O707" s="422">
        <v>2019</v>
      </c>
      <c r="P707" s="423">
        <v>43888</v>
      </c>
      <c r="Q707" s="421" t="s">
        <v>12973</v>
      </c>
      <c r="R707" s="424">
        <v>44197</v>
      </c>
      <c r="S707" s="413"/>
      <c r="T707" s="428">
        <v>44036</v>
      </c>
    </row>
    <row r="708" spans="1:20" ht="15.75" customHeight="1">
      <c r="A708" s="419" t="s">
        <v>73</v>
      </c>
      <c r="B708" s="419" t="s">
        <v>2660</v>
      </c>
      <c r="C708" s="419" t="s">
        <v>456</v>
      </c>
      <c r="D708" s="419" t="s">
        <v>12943</v>
      </c>
      <c r="E708" s="419" t="s">
        <v>643</v>
      </c>
      <c r="F708" s="442" t="s">
        <v>12974</v>
      </c>
      <c r="G708" s="419" t="s">
        <v>649</v>
      </c>
      <c r="H708" s="464" t="s">
        <v>13031</v>
      </c>
      <c r="I708" s="420" t="s">
        <v>9786</v>
      </c>
      <c r="J708" s="420" t="s">
        <v>13032</v>
      </c>
      <c r="K708" s="421">
        <v>257.8</v>
      </c>
      <c r="L708" s="421">
        <v>713</v>
      </c>
      <c r="M708" s="422">
        <v>35000</v>
      </c>
      <c r="N708" s="419" t="s">
        <v>11105</v>
      </c>
      <c r="O708" s="422">
        <v>2021</v>
      </c>
      <c r="P708" s="426">
        <v>44553</v>
      </c>
      <c r="Q708" s="421" t="s">
        <v>12977</v>
      </c>
      <c r="R708" s="424">
        <v>44927</v>
      </c>
      <c r="S708" s="413"/>
      <c r="T708" s="425">
        <v>44880</v>
      </c>
    </row>
    <row r="709" spans="1:20" ht="15.75" customHeight="1">
      <c r="A709" s="429" t="s">
        <v>73</v>
      </c>
      <c r="B709" s="429" t="s">
        <v>2660</v>
      </c>
      <c r="C709" s="429" t="s">
        <v>456</v>
      </c>
      <c r="D709" s="429" t="s">
        <v>13033</v>
      </c>
      <c r="E709" s="429" t="s">
        <v>643</v>
      </c>
      <c r="F709" s="458" t="s">
        <v>12974</v>
      </c>
      <c r="G709" s="429" t="s">
        <v>644</v>
      </c>
      <c r="H709" s="465" t="s">
        <v>8644</v>
      </c>
      <c r="I709" s="431" t="s">
        <v>10296</v>
      </c>
      <c r="J709" s="431" t="s">
        <v>13034</v>
      </c>
      <c r="K709" s="432">
        <v>1370.38</v>
      </c>
      <c r="L709" s="432">
        <v>10295</v>
      </c>
      <c r="M709" s="433">
        <v>210000</v>
      </c>
      <c r="N709" s="429" t="s">
        <v>11105</v>
      </c>
      <c r="O709" s="433">
        <v>2023</v>
      </c>
      <c r="P709" s="434">
        <v>45133</v>
      </c>
      <c r="Q709" s="432" t="s">
        <v>13035</v>
      </c>
      <c r="R709" s="435">
        <v>45658</v>
      </c>
      <c r="S709" s="430"/>
      <c r="T709" s="436">
        <v>45286</v>
      </c>
    </row>
    <row r="710" spans="1:20" ht="15.75" customHeight="1">
      <c r="A710" s="419" t="s">
        <v>73</v>
      </c>
      <c r="B710" s="419" t="s">
        <v>2660</v>
      </c>
      <c r="C710" s="419" t="s">
        <v>456</v>
      </c>
      <c r="D710" s="419" t="s">
        <v>12943</v>
      </c>
      <c r="E710" s="419" t="s">
        <v>475</v>
      </c>
      <c r="F710" s="442" t="s">
        <v>13036</v>
      </c>
      <c r="G710" s="419" t="s">
        <v>483</v>
      </c>
      <c r="H710" s="464" t="s">
        <v>13037</v>
      </c>
      <c r="I710" s="420" t="s">
        <v>9786</v>
      </c>
      <c r="J710" s="420" t="s">
        <v>13038</v>
      </c>
      <c r="K710" s="421">
        <v>125.4</v>
      </c>
      <c r="L710" s="421">
        <v>218</v>
      </c>
      <c r="M710" s="422">
        <v>21693</v>
      </c>
      <c r="N710" s="419" t="s">
        <v>11139</v>
      </c>
      <c r="O710" s="422">
        <v>2019</v>
      </c>
      <c r="P710" s="423">
        <v>43643</v>
      </c>
      <c r="Q710" s="421" t="s">
        <v>13039</v>
      </c>
      <c r="R710" s="424">
        <v>43831</v>
      </c>
      <c r="S710" s="413"/>
      <c r="T710" s="428">
        <v>43909</v>
      </c>
    </row>
    <row r="711" spans="1:20" ht="15.75" customHeight="1">
      <c r="A711" s="419" t="s">
        <v>73</v>
      </c>
      <c r="B711" s="419" t="s">
        <v>2660</v>
      </c>
      <c r="C711" s="419" t="s">
        <v>456</v>
      </c>
      <c r="D711" s="419" t="s">
        <v>12943</v>
      </c>
      <c r="E711" s="419" t="s">
        <v>475</v>
      </c>
      <c r="F711" s="442" t="s">
        <v>13040</v>
      </c>
      <c r="G711" s="419" t="s">
        <v>484</v>
      </c>
      <c r="H711" s="464" t="s">
        <v>13041</v>
      </c>
      <c r="I711" s="420" t="s">
        <v>9786</v>
      </c>
      <c r="J711" s="420" t="s">
        <v>13042</v>
      </c>
      <c r="K711" s="421">
        <v>419.5</v>
      </c>
      <c r="L711" s="421">
        <v>738</v>
      </c>
      <c r="M711" s="422">
        <v>6710</v>
      </c>
      <c r="N711" s="419" t="s">
        <v>11082</v>
      </c>
      <c r="O711" s="422">
        <v>2011</v>
      </c>
      <c r="P711" s="423">
        <v>40918</v>
      </c>
      <c r="Q711" s="421" t="s">
        <v>11682</v>
      </c>
      <c r="R711" s="424">
        <v>41275</v>
      </c>
      <c r="S711" s="413"/>
      <c r="T711" s="425"/>
    </row>
    <row r="712" spans="1:20" ht="15.75" customHeight="1">
      <c r="A712" s="419" t="s">
        <v>73</v>
      </c>
      <c r="B712" s="419" t="s">
        <v>2660</v>
      </c>
      <c r="C712" s="419" t="s">
        <v>456</v>
      </c>
      <c r="D712" s="419" t="s">
        <v>12943</v>
      </c>
      <c r="E712" s="419" t="s">
        <v>475</v>
      </c>
      <c r="F712" s="442" t="s">
        <v>13036</v>
      </c>
      <c r="G712" s="419" t="s">
        <v>485</v>
      </c>
      <c r="H712" s="464" t="s">
        <v>13043</v>
      </c>
      <c r="I712" s="420" t="s">
        <v>9786</v>
      </c>
      <c r="J712" s="420" t="s">
        <v>13044</v>
      </c>
      <c r="K712" s="421">
        <v>208.95</v>
      </c>
      <c r="L712" s="421">
        <v>365</v>
      </c>
      <c r="M712" s="422">
        <v>25550</v>
      </c>
      <c r="N712" s="419" t="s">
        <v>11139</v>
      </c>
      <c r="O712" s="422">
        <v>2019</v>
      </c>
      <c r="P712" s="423">
        <v>43643</v>
      </c>
      <c r="Q712" s="421" t="s">
        <v>13039</v>
      </c>
      <c r="R712" s="424">
        <v>43831</v>
      </c>
      <c r="S712" s="413"/>
      <c r="T712" s="428">
        <v>43909</v>
      </c>
    </row>
    <row r="713" spans="1:20" ht="15.75" customHeight="1">
      <c r="A713" s="419" t="s">
        <v>73</v>
      </c>
      <c r="B713" s="419" t="s">
        <v>2660</v>
      </c>
      <c r="C713" s="419" t="s">
        <v>456</v>
      </c>
      <c r="D713" s="419" t="s">
        <v>12943</v>
      </c>
      <c r="E713" s="419" t="s">
        <v>475</v>
      </c>
      <c r="F713" s="442" t="s">
        <v>13036</v>
      </c>
      <c r="G713" s="419" t="s">
        <v>488</v>
      </c>
      <c r="H713" s="464" t="s">
        <v>13045</v>
      </c>
      <c r="I713" s="420" t="s">
        <v>9786</v>
      </c>
      <c r="J713" s="420" t="s">
        <v>13046</v>
      </c>
      <c r="K713" s="421">
        <v>54.9</v>
      </c>
      <c r="L713" s="421">
        <v>63</v>
      </c>
      <c r="M713" s="422">
        <v>18669</v>
      </c>
      <c r="N713" s="419" t="s">
        <v>11139</v>
      </c>
      <c r="O713" s="422">
        <v>2019</v>
      </c>
      <c r="P713" s="423">
        <v>43643</v>
      </c>
      <c r="Q713" s="421" t="s">
        <v>13039</v>
      </c>
      <c r="R713" s="424">
        <v>43831</v>
      </c>
      <c r="S713" s="413"/>
      <c r="T713" s="428">
        <v>43909</v>
      </c>
    </row>
    <row r="714" spans="1:20" ht="15.75" customHeight="1">
      <c r="A714" s="419" t="s">
        <v>73</v>
      </c>
      <c r="B714" s="419" t="s">
        <v>2660</v>
      </c>
      <c r="C714" s="419" t="s">
        <v>456</v>
      </c>
      <c r="D714" s="419" t="s">
        <v>12943</v>
      </c>
      <c r="E714" s="419" t="s">
        <v>521</v>
      </c>
      <c r="F714" s="442" t="s">
        <v>13047</v>
      </c>
      <c r="G714" s="419" t="s">
        <v>531</v>
      </c>
      <c r="H714" s="464" t="s">
        <v>13048</v>
      </c>
      <c r="I714" s="420" t="s">
        <v>9786</v>
      </c>
      <c r="J714" s="420" t="s">
        <v>13049</v>
      </c>
      <c r="K714" s="421">
        <v>300.60000000000002</v>
      </c>
      <c r="L714" s="421">
        <v>809</v>
      </c>
      <c r="M714" s="422">
        <v>24139</v>
      </c>
      <c r="N714" s="419" t="s">
        <v>11139</v>
      </c>
      <c r="O714" s="422">
        <v>2019</v>
      </c>
      <c r="P714" s="423">
        <v>43658</v>
      </c>
      <c r="Q714" s="421" t="s">
        <v>13050</v>
      </c>
      <c r="R714" s="424">
        <v>43831</v>
      </c>
      <c r="S714" s="413"/>
      <c r="T714" s="428">
        <v>43892</v>
      </c>
    </row>
    <row r="715" spans="1:20" ht="15.75" customHeight="1">
      <c r="A715" s="419" t="s">
        <v>73</v>
      </c>
      <c r="B715" s="419" t="s">
        <v>2660</v>
      </c>
      <c r="C715" s="419" t="s">
        <v>456</v>
      </c>
      <c r="D715" s="419" t="s">
        <v>12943</v>
      </c>
      <c r="E715" s="419" t="s">
        <v>521</v>
      </c>
      <c r="F715" s="442" t="s">
        <v>13047</v>
      </c>
      <c r="G715" s="419" t="s">
        <v>530</v>
      </c>
      <c r="H715" s="464" t="s">
        <v>13051</v>
      </c>
      <c r="I715" s="420" t="s">
        <v>9786</v>
      </c>
      <c r="J715" s="420" t="s">
        <v>13052</v>
      </c>
      <c r="K715" s="421">
        <v>168.5</v>
      </c>
      <c r="L715" s="421">
        <v>238</v>
      </c>
      <c r="M715" s="422">
        <v>18040</v>
      </c>
      <c r="N715" s="419" t="s">
        <v>11139</v>
      </c>
      <c r="O715" s="422">
        <v>2019</v>
      </c>
      <c r="P715" s="423">
        <v>43658</v>
      </c>
      <c r="Q715" s="421" t="s">
        <v>13053</v>
      </c>
      <c r="R715" s="424">
        <v>43831</v>
      </c>
      <c r="S715" s="413"/>
      <c r="T715" s="428">
        <v>43892</v>
      </c>
    </row>
    <row r="716" spans="1:20" ht="15.75" customHeight="1">
      <c r="A716" s="419" t="s">
        <v>73</v>
      </c>
      <c r="B716" s="419" t="s">
        <v>2660</v>
      </c>
      <c r="C716" s="419" t="s">
        <v>456</v>
      </c>
      <c r="D716" s="419" t="s">
        <v>12943</v>
      </c>
      <c r="E716" s="419" t="s">
        <v>521</v>
      </c>
      <c r="F716" s="442" t="s">
        <v>13047</v>
      </c>
      <c r="G716" s="419" t="s">
        <v>534</v>
      </c>
      <c r="H716" s="464" t="s">
        <v>13054</v>
      </c>
      <c r="I716" s="420" t="s">
        <v>9786</v>
      </c>
      <c r="J716" s="420" t="s">
        <v>13055</v>
      </c>
      <c r="K716" s="421">
        <v>204.3</v>
      </c>
      <c r="L716" s="421">
        <v>442</v>
      </c>
      <c r="M716" s="422">
        <v>19683</v>
      </c>
      <c r="N716" s="419" t="s">
        <v>11139</v>
      </c>
      <c r="O716" s="422">
        <v>2019</v>
      </c>
      <c r="P716" s="423">
        <v>43658</v>
      </c>
      <c r="Q716" s="421" t="s">
        <v>13056</v>
      </c>
      <c r="R716" s="424">
        <v>43831</v>
      </c>
      <c r="S716" s="413"/>
      <c r="T716" s="428">
        <v>43896</v>
      </c>
    </row>
    <row r="717" spans="1:20" ht="15.75" customHeight="1">
      <c r="A717" s="411" t="s">
        <v>73</v>
      </c>
      <c r="B717" s="415" t="s">
        <v>2660</v>
      </c>
      <c r="C717" s="415" t="s">
        <v>456</v>
      </c>
      <c r="D717" s="419" t="s">
        <v>12943</v>
      </c>
      <c r="E717" s="415" t="s">
        <v>475</v>
      </c>
      <c r="F717" s="442" t="s">
        <v>13057</v>
      </c>
      <c r="G717" s="415" t="s">
        <v>486</v>
      </c>
      <c r="H717" s="463" t="s">
        <v>13058</v>
      </c>
      <c r="I717" s="414" t="s">
        <v>9786</v>
      </c>
      <c r="J717" s="414" t="s">
        <v>13059</v>
      </c>
      <c r="K717" s="414">
        <v>438.6</v>
      </c>
      <c r="L717" s="414">
        <v>856</v>
      </c>
      <c r="M717" s="415">
        <v>37179</v>
      </c>
      <c r="N717" s="419" t="s">
        <v>11139</v>
      </c>
      <c r="O717" s="415">
        <v>2019</v>
      </c>
      <c r="P717" s="416">
        <v>43643</v>
      </c>
      <c r="Q717" s="414" t="s">
        <v>13039</v>
      </c>
      <c r="R717" s="417">
        <v>44197</v>
      </c>
      <c r="S717" s="413"/>
      <c r="T717" s="460">
        <v>43910</v>
      </c>
    </row>
    <row r="718" spans="1:20" ht="15.75" customHeight="1">
      <c r="A718" s="419" t="s">
        <v>73</v>
      </c>
      <c r="B718" s="419" t="s">
        <v>2660</v>
      </c>
      <c r="C718" s="419" t="s">
        <v>456</v>
      </c>
      <c r="D718" s="419" t="s">
        <v>12943</v>
      </c>
      <c r="E718" s="419" t="s">
        <v>475</v>
      </c>
      <c r="F718" s="442" t="s">
        <v>13057</v>
      </c>
      <c r="G718" s="419" t="s">
        <v>480</v>
      </c>
      <c r="H718" s="464" t="s">
        <v>13060</v>
      </c>
      <c r="I718" s="420" t="s">
        <v>9786</v>
      </c>
      <c r="J718" s="420" t="s">
        <v>13061</v>
      </c>
      <c r="K718" s="413">
        <v>126.1</v>
      </c>
      <c r="L718" s="414">
        <v>227</v>
      </c>
      <c r="M718" s="415">
        <v>22238</v>
      </c>
      <c r="N718" s="419" t="s">
        <v>11139</v>
      </c>
      <c r="O718" s="415">
        <v>2019</v>
      </c>
      <c r="P718" s="416">
        <v>43643</v>
      </c>
      <c r="Q718" s="414" t="s">
        <v>13039</v>
      </c>
      <c r="R718" s="417">
        <v>44197</v>
      </c>
      <c r="S718" s="413"/>
      <c r="T718" s="460">
        <v>43909</v>
      </c>
    </row>
    <row r="719" spans="1:20" ht="15.75" customHeight="1">
      <c r="A719" s="419" t="s">
        <v>73</v>
      </c>
      <c r="B719" s="419" t="s">
        <v>2660</v>
      </c>
      <c r="C719" s="419" t="s">
        <v>456</v>
      </c>
      <c r="D719" s="419" t="s">
        <v>12943</v>
      </c>
      <c r="E719" s="419" t="s">
        <v>643</v>
      </c>
      <c r="F719" s="442" t="s">
        <v>12974</v>
      </c>
      <c r="G719" s="419" t="s">
        <v>656</v>
      </c>
      <c r="H719" s="464" t="s">
        <v>13062</v>
      </c>
      <c r="I719" s="420" t="s">
        <v>9786</v>
      </c>
      <c r="J719" s="420" t="s">
        <v>13063</v>
      </c>
      <c r="K719" s="421">
        <v>252</v>
      </c>
      <c r="L719" s="421">
        <v>389</v>
      </c>
      <c r="M719" s="415">
        <v>35000</v>
      </c>
      <c r="N719" s="419" t="s">
        <v>11105</v>
      </c>
      <c r="O719" s="422">
        <v>2021</v>
      </c>
      <c r="P719" s="461">
        <v>44553</v>
      </c>
      <c r="Q719" s="414" t="s">
        <v>12977</v>
      </c>
      <c r="R719" s="417">
        <v>44927</v>
      </c>
      <c r="S719" s="413"/>
      <c r="T719" s="425">
        <v>44879</v>
      </c>
    </row>
    <row r="720" spans="1:20" ht="15.75" customHeight="1">
      <c r="A720" s="419" t="s">
        <v>73</v>
      </c>
      <c r="B720" s="419" t="s">
        <v>2660</v>
      </c>
      <c r="C720" s="419" t="s">
        <v>456</v>
      </c>
      <c r="D720" s="419" t="s">
        <v>11101</v>
      </c>
      <c r="E720" s="419" t="s">
        <v>643</v>
      </c>
      <c r="F720" s="442" t="s">
        <v>12974</v>
      </c>
      <c r="G720" s="419" t="s">
        <v>646</v>
      </c>
      <c r="H720" s="464" t="s">
        <v>13064</v>
      </c>
      <c r="I720" s="420" t="s">
        <v>9786</v>
      </c>
      <c r="J720" s="420" t="s">
        <v>13065</v>
      </c>
      <c r="K720" s="421">
        <v>28.5</v>
      </c>
      <c r="L720" s="421">
        <v>58</v>
      </c>
      <c r="M720" s="422">
        <v>14099</v>
      </c>
      <c r="N720" s="419" t="s">
        <v>11105</v>
      </c>
      <c r="O720" s="422">
        <v>2022</v>
      </c>
      <c r="P720" s="423">
        <v>44973</v>
      </c>
      <c r="Q720" s="421" t="s">
        <v>13016</v>
      </c>
      <c r="R720" s="382">
        <v>45292</v>
      </c>
      <c r="S720" s="411"/>
      <c r="T720" s="425">
        <v>45170</v>
      </c>
    </row>
    <row r="721" spans="1:20" ht="15.75" customHeight="1">
      <c r="A721" s="419" t="s">
        <v>73</v>
      </c>
      <c r="B721" s="419" t="s">
        <v>2660</v>
      </c>
      <c r="C721" s="419" t="s">
        <v>456</v>
      </c>
      <c r="D721" s="419" t="s">
        <v>12943</v>
      </c>
      <c r="E721" s="419" t="s">
        <v>700</v>
      </c>
      <c r="F721" s="442" t="s">
        <v>13066</v>
      </c>
      <c r="G721" s="419" t="s">
        <v>713</v>
      </c>
      <c r="H721" s="464" t="s">
        <v>13067</v>
      </c>
      <c r="I721" s="420" t="s">
        <v>9786</v>
      </c>
      <c r="J721" s="420" t="s">
        <v>13068</v>
      </c>
      <c r="K721" s="421">
        <v>450</v>
      </c>
      <c r="L721" s="421">
        <v>980</v>
      </c>
      <c r="M721" s="422">
        <v>7240</v>
      </c>
      <c r="N721" s="419" t="s">
        <v>11082</v>
      </c>
      <c r="O721" s="422">
        <v>2010</v>
      </c>
      <c r="P721" s="423">
        <v>40204</v>
      </c>
      <c r="Q721" s="421" t="s">
        <v>13069</v>
      </c>
      <c r="R721" s="424">
        <v>40544</v>
      </c>
      <c r="S721" s="413"/>
      <c r="T721" s="425"/>
    </row>
    <row r="722" spans="1:20" ht="15.75" customHeight="1">
      <c r="A722" s="419" t="s">
        <v>73</v>
      </c>
      <c r="B722" s="419" t="s">
        <v>2660</v>
      </c>
      <c r="C722" s="419" t="s">
        <v>456</v>
      </c>
      <c r="D722" s="419" t="s">
        <v>12969</v>
      </c>
      <c r="E722" s="419" t="s">
        <v>700</v>
      </c>
      <c r="F722" s="442" t="s">
        <v>12970</v>
      </c>
      <c r="G722" s="419" t="s">
        <v>713</v>
      </c>
      <c r="H722" s="464" t="s">
        <v>13067</v>
      </c>
      <c r="I722" s="420" t="s">
        <v>9786</v>
      </c>
      <c r="J722" s="420" t="s">
        <v>13068</v>
      </c>
      <c r="K722" s="421">
        <v>450</v>
      </c>
      <c r="L722" s="421">
        <v>870</v>
      </c>
      <c r="M722" s="422">
        <v>46000</v>
      </c>
      <c r="N722" s="419" t="s">
        <v>11158</v>
      </c>
      <c r="O722" s="422">
        <v>2024</v>
      </c>
      <c r="P722" s="423">
        <v>45442</v>
      </c>
      <c r="Q722" s="421" t="s">
        <v>13070</v>
      </c>
      <c r="R722" s="456">
        <v>45658</v>
      </c>
      <c r="S722" s="411"/>
      <c r="T722" s="425"/>
    </row>
    <row r="723" spans="1:20" ht="15.75" customHeight="1">
      <c r="A723" s="419" t="s">
        <v>73</v>
      </c>
      <c r="B723" s="419" t="s">
        <v>2660</v>
      </c>
      <c r="C723" s="419" t="s">
        <v>456</v>
      </c>
      <c r="D723" s="419" t="s">
        <v>11101</v>
      </c>
      <c r="E723" s="419" t="s">
        <v>643</v>
      </c>
      <c r="F723" s="442" t="s">
        <v>12974</v>
      </c>
      <c r="G723" s="419" t="s">
        <v>648</v>
      </c>
      <c r="H723" s="464" t="s">
        <v>13071</v>
      </c>
      <c r="I723" s="420" t="s">
        <v>9786</v>
      </c>
      <c r="J723" s="420" t="s">
        <v>13072</v>
      </c>
      <c r="K723" s="421">
        <v>115.2</v>
      </c>
      <c r="L723" s="421">
        <v>33</v>
      </c>
      <c r="M723" s="422">
        <v>14099</v>
      </c>
      <c r="N723" s="419" t="s">
        <v>11105</v>
      </c>
      <c r="O723" s="422">
        <v>2022</v>
      </c>
      <c r="P723" s="423">
        <v>44973</v>
      </c>
      <c r="Q723" s="421" t="s">
        <v>13016</v>
      </c>
      <c r="R723" s="382">
        <v>45292</v>
      </c>
      <c r="S723" s="411"/>
      <c r="T723" s="425">
        <v>45175</v>
      </c>
    </row>
    <row r="724" spans="1:20" ht="15.75" customHeight="1">
      <c r="A724" s="419" t="s">
        <v>73</v>
      </c>
      <c r="B724" s="419" t="s">
        <v>2660</v>
      </c>
      <c r="C724" s="419" t="s">
        <v>456</v>
      </c>
      <c r="D724" s="419" t="s">
        <v>11101</v>
      </c>
      <c r="E724" s="419" t="s">
        <v>643</v>
      </c>
      <c r="F724" s="442" t="s">
        <v>12974</v>
      </c>
      <c r="G724" s="419" t="s">
        <v>651</v>
      </c>
      <c r="H724" s="464" t="s">
        <v>13073</v>
      </c>
      <c r="I724" s="420" t="s">
        <v>9786</v>
      </c>
      <c r="J724" s="420" t="s">
        <v>13074</v>
      </c>
      <c r="K724" s="421">
        <v>40.700000000000003</v>
      </c>
      <c r="L724" s="421">
        <v>68</v>
      </c>
      <c r="M724" s="422">
        <v>14099</v>
      </c>
      <c r="N724" s="419" t="s">
        <v>11105</v>
      </c>
      <c r="O724" s="422">
        <v>2022</v>
      </c>
      <c r="P724" s="423">
        <v>44973</v>
      </c>
      <c r="Q724" s="421" t="s">
        <v>13016</v>
      </c>
      <c r="R724" s="382">
        <v>45292</v>
      </c>
      <c r="S724" s="413"/>
      <c r="T724" s="425">
        <v>45174</v>
      </c>
    </row>
    <row r="725" spans="1:20" ht="15.75" customHeight="1">
      <c r="A725" s="419" t="s">
        <v>73</v>
      </c>
      <c r="B725" s="419" t="s">
        <v>2660</v>
      </c>
      <c r="C725" s="419" t="s">
        <v>456</v>
      </c>
      <c r="D725" s="419" t="s">
        <v>12943</v>
      </c>
      <c r="E725" s="419" t="s">
        <v>700</v>
      </c>
      <c r="F725" s="442" t="s">
        <v>13066</v>
      </c>
      <c r="G725" s="419" t="s">
        <v>715</v>
      </c>
      <c r="H725" s="464" t="s">
        <v>13075</v>
      </c>
      <c r="I725" s="420" t="s">
        <v>9786</v>
      </c>
      <c r="J725" s="420" t="s">
        <v>13076</v>
      </c>
      <c r="K725" s="421">
        <v>139</v>
      </c>
      <c r="L725" s="421">
        <v>126</v>
      </c>
      <c r="M725" s="415">
        <v>16678</v>
      </c>
      <c r="N725" s="419" t="s">
        <v>11139</v>
      </c>
      <c r="O725" s="415">
        <v>2019</v>
      </c>
      <c r="P725" s="416">
        <v>43740</v>
      </c>
      <c r="Q725" s="414" t="s">
        <v>12980</v>
      </c>
      <c r="R725" s="417">
        <v>44197</v>
      </c>
      <c r="S725" s="413"/>
      <c r="T725" s="428">
        <v>43906</v>
      </c>
    </row>
    <row r="726" spans="1:20" ht="15.75" customHeight="1">
      <c r="A726" s="419" t="s">
        <v>73</v>
      </c>
      <c r="B726" s="419" t="s">
        <v>2660</v>
      </c>
      <c r="C726" s="419" t="s">
        <v>456</v>
      </c>
      <c r="D726" s="419" t="s">
        <v>12943</v>
      </c>
      <c r="E726" s="419" t="s">
        <v>643</v>
      </c>
      <c r="F726" s="442" t="s">
        <v>12974</v>
      </c>
      <c r="G726" s="419" t="s">
        <v>657</v>
      </c>
      <c r="H726" s="464" t="s">
        <v>13077</v>
      </c>
      <c r="I726" s="420" t="s">
        <v>9786</v>
      </c>
      <c r="J726" s="420" t="s">
        <v>13078</v>
      </c>
      <c r="K726" s="421">
        <v>274.2</v>
      </c>
      <c r="L726" s="421">
        <v>339</v>
      </c>
      <c r="M726" s="415">
        <v>35000</v>
      </c>
      <c r="N726" s="419" t="s">
        <v>11105</v>
      </c>
      <c r="O726" s="422">
        <v>2021</v>
      </c>
      <c r="P726" s="461">
        <v>44553</v>
      </c>
      <c r="Q726" s="414" t="s">
        <v>12977</v>
      </c>
      <c r="R726" s="417">
        <v>44927</v>
      </c>
      <c r="S726" s="413"/>
      <c r="T726" s="425">
        <v>44872</v>
      </c>
    </row>
    <row r="727" spans="1:20" ht="15.75" customHeight="1">
      <c r="A727" s="419" t="s">
        <v>73</v>
      </c>
      <c r="B727" s="419" t="s">
        <v>2660</v>
      </c>
      <c r="C727" s="419" t="s">
        <v>456</v>
      </c>
      <c r="D727" s="419" t="s">
        <v>11101</v>
      </c>
      <c r="E727" s="419" t="s">
        <v>643</v>
      </c>
      <c r="F727" s="442" t="s">
        <v>12974</v>
      </c>
      <c r="G727" s="419" t="s">
        <v>647</v>
      </c>
      <c r="H727" s="464" t="s">
        <v>13079</v>
      </c>
      <c r="I727" s="420" t="s">
        <v>9786</v>
      </c>
      <c r="J727" s="420" t="s">
        <v>13080</v>
      </c>
      <c r="K727" s="421">
        <v>105.9</v>
      </c>
      <c r="L727" s="421">
        <v>150</v>
      </c>
      <c r="M727" s="422">
        <v>14099</v>
      </c>
      <c r="N727" s="419" t="s">
        <v>11105</v>
      </c>
      <c r="O727" s="422">
        <v>2022</v>
      </c>
      <c r="P727" s="423">
        <v>44973</v>
      </c>
      <c r="Q727" s="421" t="s">
        <v>13016</v>
      </c>
      <c r="R727" s="382">
        <v>45292</v>
      </c>
      <c r="S727" s="413"/>
      <c r="T727" s="425">
        <v>45177</v>
      </c>
    </row>
    <row r="728" spans="1:20" ht="15.75" customHeight="1">
      <c r="A728" s="419" t="s">
        <v>73</v>
      </c>
      <c r="B728" s="419" t="s">
        <v>2660</v>
      </c>
      <c r="C728" s="419" t="s">
        <v>456</v>
      </c>
      <c r="D728" s="419" t="s">
        <v>12943</v>
      </c>
      <c r="E728" s="419" t="s">
        <v>475</v>
      </c>
      <c r="F728" s="442" t="s">
        <v>13081</v>
      </c>
      <c r="G728" s="419" t="s">
        <v>489</v>
      </c>
      <c r="H728" s="464" t="s">
        <v>13082</v>
      </c>
      <c r="I728" s="420" t="s">
        <v>9786</v>
      </c>
      <c r="J728" s="420" t="s">
        <v>13083</v>
      </c>
      <c r="K728" s="421">
        <v>156.69999999999999</v>
      </c>
      <c r="L728" s="421">
        <v>592</v>
      </c>
      <c r="M728" s="422">
        <v>4300</v>
      </c>
      <c r="N728" s="419" t="s">
        <v>11082</v>
      </c>
      <c r="O728" s="422">
        <v>2011</v>
      </c>
      <c r="P728" s="426">
        <v>40869</v>
      </c>
      <c r="Q728" s="421" t="s">
        <v>12520</v>
      </c>
      <c r="R728" s="424">
        <v>41275</v>
      </c>
      <c r="S728" s="413"/>
      <c r="T728" s="425"/>
    </row>
    <row r="729" spans="1:20" ht="15.75" customHeight="1">
      <c r="A729" s="419" t="s">
        <v>73</v>
      </c>
      <c r="B729" s="419" t="s">
        <v>2660</v>
      </c>
      <c r="C729" s="419" t="s">
        <v>456</v>
      </c>
      <c r="D729" s="419" t="s">
        <v>11101</v>
      </c>
      <c r="E729" s="419" t="s">
        <v>643</v>
      </c>
      <c r="F729" s="442" t="s">
        <v>12974</v>
      </c>
      <c r="G729" s="419" t="s">
        <v>660</v>
      </c>
      <c r="H729" s="464" t="s">
        <v>13084</v>
      </c>
      <c r="I729" s="420" t="s">
        <v>9786</v>
      </c>
      <c r="J729" s="420" t="s">
        <v>13085</v>
      </c>
      <c r="K729" s="421">
        <v>93.7</v>
      </c>
      <c r="L729" s="421">
        <v>175</v>
      </c>
      <c r="M729" s="422">
        <v>14099</v>
      </c>
      <c r="N729" s="419" t="s">
        <v>11105</v>
      </c>
      <c r="O729" s="422">
        <v>2022</v>
      </c>
      <c r="P729" s="423">
        <v>44973</v>
      </c>
      <c r="Q729" s="421" t="s">
        <v>13016</v>
      </c>
      <c r="R729" s="382">
        <v>45292</v>
      </c>
      <c r="S729" s="413"/>
      <c r="T729" s="425">
        <v>45169</v>
      </c>
    </row>
    <row r="730" spans="1:20" ht="15.75" customHeight="1">
      <c r="A730" s="419" t="s">
        <v>73</v>
      </c>
      <c r="B730" s="419" t="s">
        <v>2660</v>
      </c>
      <c r="C730" s="419" t="s">
        <v>456</v>
      </c>
      <c r="D730" s="419" t="s">
        <v>12943</v>
      </c>
      <c r="E730" s="419" t="s">
        <v>475</v>
      </c>
      <c r="F730" s="442" t="s">
        <v>13086</v>
      </c>
      <c r="G730" s="419" t="s">
        <v>477</v>
      </c>
      <c r="H730" s="464" t="s">
        <v>13087</v>
      </c>
      <c r="I730" s="420" t="s">
        <v>9786</v>
      </c>
      <c r="J730" s="420" t="s">
        <v>13088</v>
      </c>
      <c r="K730" s="421">
        <v>397.3</v>
      </c>
      <c r="L730" s="421">
        <v>696</v>
      </c>
      <c r="M730" s="422">
        <v>4505</v>
      </c>
      <c r="N730" s="419" t="s">
        <v>11082</v>
      </c>
      <c r="O730" s="422">
        <v>2014</v>
      </c>
      <c r="P730" s="426">
        <v>41971</v>
      </c>
      <c r="Q730" s="421" t="s">
        <v>13089</v>
      </c>
      <c r="R730" s="424">
        <v>42370</v>
      </c>
      <c r="S730" s="413"/>
      <c r="T730" s="428"/>
    </row>
    <row r="731" spans="1:20" ht="15.75" customHeight="1">
      <c r="A731" s="419" t="s">
        <v>73</v>
      </c>
      <c r="B731" s="419" t="s">
        <v>2660</v>
      </c>
      <c r="C731" s="419" t="s">
        <v>456</v>
      </c>
      <c r="D731" s="419" t="s">
        <v>12943</v>
      </c>
      <c r="E731" s="419" t="s">
        <v>475</v>
      </c>
      <c r="F731" s="442" t="s">
        <v>13081</v>
      </c>
      <c r="G731" s="419" t="s">
        <v>478</v>
      </c>
      <c r="H731" s="464" t="s">
        <v>13090</v>
      </c>
      <c r="I731" s="420" t="s">
        <v>9786</v>
      </c>
      <c r="J731" s="420" t="s">
        <v>13091</v>
      </c>
      <c r="K731" s="421">
        <v>86.5</v>
      </c>
      <c r="L731" s="421">
        <v>252</v>
      </c>
      <c r="M731" s="422">
        <v>19897</v>
      </c>
      <c r="N731" s="419" t="s">
        <v>11139</v>
      </c>
      <c r="O731" s="422">
        <v>2019</v>
      </c>
      <c r="P731" s="423">
        <v>43643</v>
      </c>
      <c r="Q731" s="421" t="s">
        <v>13039</v>
      </c>
      <c r="R731" s="424">
        <v>43831</v>
      </c>
      <c r="S731" s="413"/>
      <c r="T731" s="428">
        <v>43913</v>
      </c>
    </row>
    <row r="732" spans="1:20" ht="15.75" customHeight="1">
      <c r="A732" s="419" t="s">
        <v>73</v>
      </c>
      <c r="B732" s="419" t="s">
        <v>2660</v>
      </c>
      <c r="C732" s="419" t="s">
        <v>456</v>
      </c>
      <c r="D732" s="419" t="s">
        <v>12943</v>
      </c>
      <c r="E732" s="419" t="s">
        <v>475</v>
      </c>
      <c r="F732" s="442" t="s">
        <v>13081</v>
      </c>
      <c r="G732" s="419" t="s">
        <v>494</v>
      </c>
      <c r="H732" s="464" t="s">
        <v>13092</v>
      </c>
      <c r="I732" s="420" t="s">
        <v>9786</v>
      </c>
      <c r="J732" s="420" t="s">
        <v>13093</v>
      </c>
      <c r="K732" s="421">
        <v>117</v>
      </c>
      <c r="L732" s="421">
        <v>325</v>
      </c>
      <c r="M732" s="422">
        <v>21818</v>
      </c>
      <c r="N732" s="419" t="s">
        <v>11139</v>
      </c>
      <c r="O732" s="422">
        <v>2019</v>
      </c>
      <c r="P732" s="423">
        <v>43643</v>
      </c>
      <c r="Q732" s="421" t="s">
        <v>13039</v>
      </c>
      <c r="R732" s="424">
        <v>43831</v>
      </c>
      <c r="S732" s="413"/>
      <c r="T732" s="428">
        <v>43909</v>
      </c>
    </row>
    <row r="733" spans="1:20" ht="15.75" customHeight="1">
      <c r="A733" s="419" t="s">
        <v>73</v>
      </c>
      <c r="B733" s="419" t="s">
        <v>2660</v>
      </c>
      <c r="C733" s="419" t="s">
        <v>456</v>
      </c>
      <c r="D733" s="419" t="s">
        <v>12943</v>
      </c>
      <c r="E733" s="419" t="s">
        <v>700</v>
      </c>
      <c r="F733" s="442" t="s">
        <v>12970</v>
      </c>
      <c r="G733" s="419" t="s">
        <v>701</v>
      </c>
      <c r="H733" s="464" t="s">
        <v>13094</v>
      </c>
      <c r="I733" s="420" t="s">
        <v>9786</v>
      </c>
      <c r="J733" s="420" t="s">
        <v>13095</v>
      </c>
      <c r="K733" s="421">
        <v>481.68</v>
      </c>
      <c r="L733" s="421">
        <v>828</v>
      </c>
      <c r="M733" s="422">
        <v>13810</v>
      </c>
      <c r="N733" s="419" t="s">
        <v>11082</v>
      </c>
      <c r="O733" s="422">
        <v>2016</v>
      </c>
      <c r="P733" s="423">
        <v>42414</v>
      </c>
      <c r="Q733" s="440">
        <v>44966</v>
      </c>
      <c r="R733" s="424">
        <v>42736</v>
      </c>
      <c r="S733" s="413"/>
      <c r="T733" s="425"/>
    </row>
    <row r="734" spans="1:20" ht="15.75" customHeight="1">
      <c r="A734" s="419" t="s">
        <v>73</v>
      </c>
      <c r="B734" s="419" t="s">
        <v>2660</v>
      </c>
      <c r="C734" s="419" t="s">
        <v>456</v>
      </c>
      <c r="D734" s="419" t="s">
        <v>12943</v>
      </c>
      <c r="E734" s="419" t="s">
        <v>700</v>
      </c>
      <c r="F734" s="442" t="s">
        <v>12970</v>
      </c>
      <c r="G734" s="419" t="s">
        <v>716</v>
      </c>
      <c r="H734" s="464" t="s">
        <v>13096</v>
      </c>
      <c r="I734" s="420" t="s">
        <v>9786</v>
      </c>
      <c r="J734" s="420" t="s">
        <v>13097</v>
      </c>
      <c r="K734" s="421">
        <v>286.75</v>
      </c>
      <c r="L734" s="421">
        <v>239</v>
      </c>
      <c r="M734" s="422">
        <v>8642</v>
      </c>
      <c r="N734" s="419" t="s">
        <v>11082</v>
      </c>
      <c r="O734" s="422">
        <v>2016</v>
      </c>
      <c r="P734" s="423">
        <v>42414</v>
      </c>
      <c r="Q734" s="440">
        <v>44994</v>
      </c>
      <c r="R734" s="424">
        <v>42736</v>
      </c>
      <c r="S734" s="413"/>
      <c r="T734" s="425"/>
    </row>
    <row r="735" spans="1:20" ht="15.75" customHeight="1">
      <c r="A735" s="419" t="s">
        <v>73</v>
      </c>
      <c r="B735" s="419" t="s">
        <v>2660</v>
      </c>
      <c r="C735" s="419" t="s">
        <v>456</v>
      </c>
      <c r="D735" s="419" t="s">
        <v>11101</v>
      </c>
      <c r="E735" s="419" t="s">
        <v>475</v>
      </c>
      <c r="F735" s="442" t="s">
        <v>12944</v>
      </c>
      <c r="G735" s="419" t="s">
        <v>490</v>
      </c>
      <c r="H735" s="464" t="s">
        <v>13098</v>
      </c>
      <c r="I735" s="420" t="s">
        <v>9786</v>
      </c>
      <c r="J735" s="420" t="s">
        <v>13099</v>
      </c>
      <c r="K735" s="421">
        <v>399.94</v>
      </c>
      <c r="L735" s="421">
        <v>957</v>
      </c>
      <c r="M735" s="422">
        <v>48500</v>
      </c>
      <c r="N735" s="419" t="s">
        <v>13100</v>
      </c>
      <c r="O735" s="422">
        <v>2023</v>
      </c>
      <c r="P735" s="423">
        <v>45098</v>
      </c>
      <c r="Q735" s="421" t="s">
        <v>13101</v>
      </c>
      <c r="R735" s="382">
        <v>45292</v>
      </c>
      <c r="S735" s="413"/>
      <c r="T735" s="428">
        <v>45209</v>
      </c>
    </row>
    <row r="736" spans="1:20" ht="15.75" customHeight="1">
      <c r="A736" s="419" t="s">
        <v>73</v>
      </c>
      <c r="B736" s="419" t="s">
        <v>2660</v>
      </c>
      <c r="C736" s="419" t="s">
        <v>456</v>
      </c>
      <c r="D736" s="419" t="s">
        <v>12943</v>
      </c>
      <c r="E736" s="419" t="s">
        <v>700</v>
      </c>
      <c r="F736" s="442" t="s">
        <v>12970</v>
      </c>
      <c r="G736" s="419" t="s">
        <v>702</v>
      </c>
      <c r="H736" s="464" t="s">
        <v>13102</v>
      </c>
      <c r="I736" s="420" t="s">
        <v>9786</v>
      </c>
      <c r="J736" s="420" t="s">
        <v>13103</v>
      </c>
      <c r="K736" s="421">
        <v>139.80000000000001</v>
      </c>
      <c r="L736" s="421">
        <v>284</v>
      </c>
      <c r="M736" s="422">
        <v>16717</v>
      </c>
      <c r="N736" s="419" t="s">
        <v>11139</v>
      </c>
      <c r="O736" s="422">
        <v>2019</v>
      </c>
      <c r="P736" s="423">
        <v>43740</v>
      </c>
      <c r="Q736" s="421" t="s">
        <v>12980</v>
      </c>
      <c r="R736" s="424">
        <v>44197</v>
      </c>
      <c r="S736" s="413"/>
      <c r="T736" s="428">
        <v>43906</v>
      </c>
    </row>
    <row r="737" spans="1:20" ht="15.75" customHeight="1">
      <c r="A737" s="419" t="s">
        <v>73</v>
      </c>
      <c r="B737" s="419" t="s">
        <v>2660</v>
      </c>
      <c r="C737" s="419" t="s">
        <v>456</v>
      </c>
      <c r="D737" s="419" t="s">
        <v>12943</v>
      </c>
      <c r="E737" s="419" t="s">
        <v>700</v>
      </c>
      <c r="F737" s="442" t="s">
        <v>13104</v>
      </c>
      <c r="G737" s="419" t="s">
        <v>703</v>
      </c>
      <c r="H737" s="464" t="s">
        <v>13105</v>
      </c>
      <c r="I737" s="420" t="s">
        <v>9786</v>
      </c>
      <c r="J737" s="420" t="s">
        <v>13106</v>
      </c>
      <c r="K737" s="421">
        <v>61.4</v>
      </c>
      <c r="L737" s="421">
        <v>197</v>
      </c>
      <c r="M737" s="422">
        <v>13095</v>
      </c>
      <c r="N737" s="419" t="s">
        <v>11139</v>
      </c>
      <c r="O737" s="422">
        <v>2019</v>
      </c>
      <c r="P737" s="423">
        <v>43740</v>
      </c>
      <c r="Q737" s="421" t="s">
        <v>12980</v>
      </c>
      <c r="R737" s="424">
        <v>44197</v>
      </c>
      <c r="S737" s="413"/>
      <c r="T737" s="428">
        <v>43906</v>
      </c>
    </row>
    <row r="738" spans="1:20" ht="15.75" customHeight="1">
      <c r="A738" s="419" t="s">
        <v>73</v>
      </c>
      <c r="B738" s="419" t="s">
        <v>2660</v>
      </c>
      <c r="C738" s="419" t="s">
        <v>456</v>
      </c>
      <c r="D738" s="419" t="s">
        <v>12943</v>
      </c>
      <c r="E738" s="419" t="s">
        <v>700</v>
      </c>
      <c r="F738" s="442" t="s">
        <v>13104</v>
      </c>
      <c r="G738" s="419" t="s">
        <v>717</v>
      </c>
      <c r="H738" s="464" t="s">
        <v>13107</v>
      </c>
      <c r="I738" s="420" t="s">
        <v>9786</v>
      </c>
      <c r="J738" s="420" t="s">
        <v>13108</v>
      </c>
      <c r="K738" s="421">
        <v>301</v>
      </c>
      <c r="L738" s="421">
        <v>622</v>
      </c>
      <c r="M738" s="422">
        <v>4760</v>
      </c>
      <c r="N738" s="419" t="s">
        <v>11082</v>
      </c>
      <c r="O738" s="422">
        <v>2010</v>
      </c>
      <c r="P738" s="423">
        <v>40577</v>
      </c>
      <c r="Q738" s="421" t="s">
        <v>13109</v>
      </c>
      <c r="R738" s="424">
        <v>40909</v>
      </c>
      <c r="S738" s="413"/>
      <c r="T738" s="425"/>
    </row>
    <row r="739" spans="1:20" ht="15.75" customHeight="1">
      <c r="A739" s="419" t="s">
        <v>73</v>
      </c>
      <c r="B739" s="419" t="s">
        <v>2660</v>
      </c>
      <c r="C739" s="419" t="s">
        <v>456</v>
      </c>
      <c r="D739" s="419" t="s">
        <v>12969</v>
      </c>
      <c r="E739" s="419" t="s">
        <v>700</v>
      </c>
      <c r="F739" s="442" t="s">
        <v>12970</v>
      </c>
      <c r="G739" s="419" t="s">
        <v>717</v>
      </c>
      <c r="H739" s="464" t="s">
        <v>13107</v>
      </c>
      <c r="I739" s="420" t="s">
        <v>9786</v>
      </c>
      <c r="J739" s="420" t="s">
        <v>13108</v>
      </c>
      <c r="K739" s="421">
        <v>301</v>
      </c>
      <c r="L739" s="421">
        <v>590</v>
      </c>
      <c r="M739" s="422">
        <v>39000</v>
      </c>
      <c r="N739" s="419" t="s">
        <v>11158</v>
      </c>
      <c r="O739" s="422">
        <v>2024</v>
      </c>
      <c r="P739" s="423">
        <v>45442</v>
      </c>
      <c r="Q739" s="421" t="s">
        <v>13110</v>
      </c>
      <c r="R739" s="456">
        <v>45658</v>
      </c>
      <c r="S739" s="413"/>
      <c r="T739" s="425">
        <v>45462</v>
      </c>
    </row>
    <row r="740" spans="1:20" ht="15.75" customHeight="1">
      <c r="A740" s="419" t="s">
        <v>73</v>
      </c>
      <c r="B740" s="419" t="s">
        <v>2660</v>
      </c>
      <c r="C740" s="419" t="s">
        <v>456</v>
      </c>
      <c r="D740" s="419" t="s">
        <v>12943</v>
      </c>
      <c r="E740" s="419" t="s">
        <v>643</v>
      </c>
      <c r="F740" s="442" t="s">
        <v>12974</v>
      </c>
      <c r="G740" s="419" t="s">
        <v>644</v>
      </c>
      <c r="H740" s="464" t="s">
        <v>8644</v>
      </c>
      <c r="I740" s="420" t="s">
        <v>10296</v>
      </c>
      <c r="J740" s="420" t="s">
        <v>13034</v>
      </c>
      <c r="K740" s="421">
        <v>1198.5999999999999</v>
      </c>
      <c r="L740" s="421">
        <v>10732</v>
      </c>
      <c r="M740" s="422">
        <v>24540</v>
      </c>
      <c r="N740" s="419" t="s">
        <v>11355</v>
      </c>
      <c r="O740" s="422">
        <v>2012</v>
      </c>
      <c r="P740" s="423">
        <v>41138</v>
      </c>
      <c r="Q740" s="421" t="s">
        <v>13111</v>
      </c>
      <c r="R740" s="424">
        <v>41640</v>
      </c>
      <c r="S740" s="413"/>
      <c r="T740" s="425"/>
    </row>
    <row r="741" spans="1:20" ht="15.75" customHeight="1">
      <c r="A741" s="419" t="s">
        <v>73</v>
      </c>
      <c r="B741" s="419" t="s">
        <v>2660</v>
      </c>
      <c r="C741" s="419" t="s">
        <v>456</v>
      </c>
      <c r="D741" s="419" t="s">
        <v>12943</v>
      </c>
      <c r="E741" s="419" t="s">
        <v>700</v>
      </c>
      <c r="F741" s="442" t="s">
        <v>13104</v>
      </c>
      <c r="G741" s="419" t="s">
        <v>706</v>
      </c>
      <c r="H741" s="464" t="s">
        <v>13112</v>
      </c>
      <c r="I741" s="420" t="s">
        <v>9786</v>
      </c>
      <c r="J741" s="420" t="s">
        <v>13113</v>
      </c>
      <c r="K741" s="421">
        <v>121.9</v>
      </c>
      <c r="L741" s="421">
        <v>160</v>
      </c>
      <c r="M741" s="422">
        <v>15888</v>
      </c>
      <c r="N741" s="419" t="s">
        <v>11139</v>
      </c>
      <c r="O741" s="422">
        <v>2019</v>
      </c>
      <c r="P741" s="423">
        <v>43740</v>
      </c>
      <c r="Q741" s="421" t="s">
        <v>12980</v>
      </c>
      <c r="R741" s="424">
        <v>44197</v>
      </c>
      <c r="S741" s="413"/>
      <c r="T741" s="428">
        <v>44029</v>
      </c>
    </row>
    <row r="742" spans="1:20" ht="15.75" customHeight="1">
      <c r="A742" s="419" t="s">
        <v>73</v>
      </c>
      <c r="B742" s="419" t="s">
        <v>2660</v>
      </c>
      <c r="C742" s="419" t="s">
        <v>456</v>
      </c>
      <c r="D742" s="419" t="s">
        <v>12943</v>
      </c>
      <c r="E742" s="419" t="s">
        <v>700</v>
      </c>
      <c r="F742" s="442" t="s">
        <v>13104</v>
      </c>
      <c r="G742" s="419" t="s">
        <v>714</v>
      </c>
      <c r="H742" s="464" t="s">
        <v>13114</v>
      </c>
      <c r="I742" s="420" t="s">
        <v>9786</v>
      </c>
      <c r="J742" s="420" t="s">
        <v>13115</v>
      </c>
      <c r="K742" s="421">
        <v>127.6</v>
      </c>
      <c r="L742" s="421">
        <v>185</v>
      </c>
      <c r="M742" s="422">
        <v>16151</v>
      </c>
      <c r="N742" s="419" t="s">
        <v>11139</v>
      </c>
      <c r="O742" s="422">
        <v>2019</v>
      </c>
      <c r="P742" s="423">
        <v>43740</v>
      </c>
      <c r="Q742" s="421" t="s">
        <v>12980</v>
      </c>
      <c r="R742" s="424">
        <v>44197</v>
      </c>
      <c r="S742" s="413"/>
      <c r="T742" s="428">
        <v>43906</v>
      </c>
    </row>
    <row r="743" spans="1:20" ht="15.75" customHeight="1">
      <c r="A743" s="419" t="s">
        <v>73</v>
      </c>
      <c r="B743" s="419" t="s">
        <v>2660</v>
      </c>
      <c r="C743" s="419" t="s">
        <v>456</v>
      </c>
      <c r="D743" s="419" t="s">
        <v>11101</v>
      </c>
      <c r="E743" s="419" t="s">
        <v>475</v>
      </c>
      <c r="F743" s="442" t="s">
        <v>12944</v>
      </c>
      <c r="G743" s="419" t="s">
        <v>493</v>
      </c>
      <c r="H743" s="464" t="s">
        <v>7464</v>
      </c>
      <c r="I743" s="420" t="s">
        <v>9786</v>
      </c>
      <c r="J743" s="420" t="s">
        <v>11055</v>
      </c>
      <c r="K743" s="421">
        <v>225.4</v>
      </c>
      <c r="L743" s="421">
        <v>532</v>
      </c>
      <c r="M743" s="422">
        <v>48500</v>
      </c>
      <c r="N743" s="419" t="s">
        <v>13100</v>
      </c>
      <c r="O743" s="422">
        <v>2023</v>
      </c>
      <c r="P743" s="423">
        <v>45098</v>
      </c>
      <c r="Q743" s="421" t="s">
        <v>13116</v>
      </c>
      <c r="R743" s="382">
        <v>45292</v>
      </c>
      <c r="S743" s="413"/>
      <c r="T743" s="428">
        <v>45204</v>
      </c>
    </row>
    <row r="744" spans="1:20" ht="15.75" customHeight="1">
      <c r="A744" s="419" t="s">
        <v>73</v>
      </c>
      <c r="B744" s="419" t="s">
        <v>2660</v>
      </c>
      <c r="C744" s="419" t="s">
        <v>456</v>
      </c>
      <c r="D744" s="419" t="s">
        <v>12943</v>
      </c>
      <c r="E744" s="419" t="s">
        <v>475</v>
      </c>
      <c r="F744" s="442" t="s">
        <v>13117</v>
      </c>
      <c r="G744" s="419" t="s">
        <v>491</v>
      </c>
      <c r="H744" s="464" t="s">
        <v>9454</v>
      </c>
      <c r="I744" s="420" t="s">
        <v>9786</v>
      </c>
      <c r="J744" s="420" t="s">
        <v>13118</v>
      </c>
      <c r="K744" s="421">
        <v>195.9</v>
      </c>
      <c r="L744" s="421">
        <v>386</v>
      </c>
      <c r="M744" s="422">
        <v>3700</v>
      </c>
      <c r="N744" s="419" t="s">
        <v>11082</v>
      </c>
      <c r="O744" s="422">
        <v>2011</v>
      </c>
      <c r="P744" s="426">
        <v>40874</v>
      </c>
      <c r="Q744" s="421" t="s">
        <v>13119</v>
      </c>
      <c r="R744" s="424">
        <v>41275</v>
      </c>
      <c r="S744" s="413"/>
      <c r="T744" s="425"/>
    </row>
    <row r="745" spans="1:20" ht="15.75" customHeight="1">
      <c r="A745" s="419" t="s">
        <v>73</v>
      </c>
      <c r="B745" s="419" t="s">
        <v>2660</v>
      </c>
      <c r="C745" s="419" t="s">
        <v>456</v>
      </c>
      <c r="D745" s="419" t="s">
        <v>12943</v>
      </c>
      <c r="E745" s="419" t="s">
        <v>475</v>
      </c>
      <c r="F745" s="442" t="s">
        <v>13120</v>
      </c>
      <c r="G745" s="419" t="s">
        <v>495</v>
      </c>
      <c r="H745" s="464" t="s">
        <v>13121</v>
      </c>
      <c r="I745" s="420" t="s">
        <v>9786</v>
      </c>
      <c r="J745" s="420" t="s">
        <v>13122</v>
      </c>
      <c r="K745" s="421">
        <v>290</v>
      </c>
      <c r="L745" s="421">
        <v>1402</v>
      </c>
      <c r="M745" s="422">
        <v>30318</v>
      </c>
      <c r="N745" s="419" t="s">
        <v>11139</v>
      </c>
      <c r="O745" s="422">
        <v>2019</v>
      </c>
      <c r="P745" s="423">
        <v>43643</v>
      </c>
      <c r="Q745" s="421" t="s">
        <v>13039</v>
      </c>
      <c r="R745" s="424">
        <v>44197</v>
      </c>
      <c r="S745" s="413"/>
      <c r="T745" s="428">
        <v>43909</v>
      </c>
    </row>
    <row r="746" spans="1:20" ht="15.75" customHeight="1">
      <c r="A746" s="419" t="s">
        <v>73</v>
      </c>
      <c r="B746" s="419" t="s">
        <v>2660</v>
      </c>
      <c r="C746" s="419" t="s">
        <v>456</v>
      </c>
      <c r="D746" s="419" t="s">
        <v>12943</v>
      </c>
      <c r="E746" s="419" t="s">
        <v>475</v>
      </c>
      <c r="F746" s="442" t="s">
        <v>13120</v>
      </c>
      <c r="G746" s="419" t="s">
        <v>479</v>
      </c>
      <c r="H746" s="464" t="s">
        <v>13123</v>
      </c>
      <c r="I746" s="420" t="s">
        <v>9786</v>
      </c>
      <c r="J746" s="420" t="s">
        <v>13124</v>
      </c>
      <c r="K746" s="421">
        <v>124.2</v>
      </c>
      <c r="L746" s="421">
        <v>281</v>
      </c>
      <c r="M746" s="422">
        <v>22150</v>
      </c>
      <c r="N746" s="419" t="s">
        <v>11139</v>
      </c>
      <c r="O746" s="422">
        <v>2019</v>
      </c>
      <c r="P746" s="423">
        <v>43643</v>
      </c>
      <c r="Q746" s="421" t="s">
        <v>13039</v>
      </c>
      <c r="R746" s="424">
        <v>43831</v>
      </c>
      <c r="S746" s="413"/>
      <c r="T746" s="428">
        <v>43909</v>
      </c>
    </row>
    <row r="747" spans="1:20" ht="15.75" customHeight="1">
      <c r="A747" s="419" t="s">
        <v>73</v>
      </c>
      <c r="B747" s="419" t="s">
        <v>2660</v>
      </c>
      <c r="C747" s="419" t="s">
        <v>456</v>
      </c>
      <c r="D747" s="419" t="s">
        <v>12943</v>
      </c>
      <c r="E747" s="419" t="s">
        <v>475</v>
      </c>
      <c r="F747" s="442" t="s">
        <v>13120</v>
      </c>
      <c r="G747" s="419" t="s">
        <v>481</v>
      </c>
      <c r="H747" s="464" t="s">
        <v>13125</v>
      </c>
      <c r="I747" s="420" t="s">
        <v>9786</v>
      </c>
      <c r="J747" s="420" t="s">
        <v>13126</v>
      </c>
      <c r="K747" s="421">
        <v>98.3</v>
      </c>
      <c r="L747" s="421">
        <v>233</v>
      </c>
      <c r="M747" s="422">
        <v>14799</v>
      </c>
      <c r="N747" s="419" t="s">
        <v>11139</v>
      </c>
      <c r="O747" s="422">
        <v>2019</v>
      </c>
      <c r="P747" s="423">
        <v>43643</v>
      </c>
      <c r="Q747" s="421" t="s">
        <v>13039</v>
      </c>
      <c r="R747" s="424">
        <v>43831</v>
      </c>
      <c r="S747" s="413"/>
      <c r="T747" s="428">
        <v>43909</v>
      </c>
    </row>
    <row r="748" spans="1:20" ht="15.75" customHeight="1">
      <c r="A748" s="419" t="s">
        <v>73</v>
      </c>
      <c r="B748" s="419" t="s">
        <v>2660</v>
      </c>
      <c r="C748" s="419" t="s">
        <v>866</v>
      </c>
      <c r="D748" s="419" t="s">
        <v>13127</v>
      </c>
      <c r="E748" s="419" t="s">
        <v>1018</v>
      </c>
      <c r="F748" s="442" t="s">
        <v>13128</v>
      </c>
      <c r="G748" s="419" t="s">
        <v>1020</v>
      </c>
      <c r="H748" s="464" t="s">
        <v>13129</v>
      </c>
      <c r="I748" s="420" t="s">
        <v>9786</v>
      </c>
      <c r="J748" s="420" t="s">
        <v>13130</v>
      </c>
      <c r="K748" s="421">
        <v>429.2</v>
      </c>
      <c r="L748" s="421">
        <v>984</v>
      </c>
      <c r="M748" s="422">
        <v>6680</v>
      </c>
      <c r="N748" s="419" t="s">
        <v>11082</v>
      </c>
      <c r="O748" s="422">
        <v>2012</v>
      </c>
      <c r="P748" s="423">
        <v>41221</v>
      </c>
      <c r="Q748" s="421" t="s">
        <v>12255</v>
      </c>
      <c r="R748" s="424">
        <v>41275</v>
      </c>
      <c r="S748" s="413"/>
      <c r="T748" s="425"/>
    </row>
    <row r="749" spans="1:20" ht="15.75" customHeight="1">
      <c r="A749" s="419" t="s">
        <v>73</v>
      </c>
      <c r="B749" s="419" t="s">
        <v>2660</v>
      </c>
      <c r="C749" s="419" t="s">
        <v>866</v>
      </c>
      <c r="D749" s="419" t="s">
        <v>13127</v>
      </c>
      <c r="E749" s="419" t="s">
        <v>1018</v>
      </c>
      <c r="F749" s="442" t="s">
        <v>13128</v>
      </c>
      <c r="G749" s="419" t="s">
        <v>1024</v>
      </c>
      <c r="H749" s="464" t="s">
        <v>13131</v>
      </c>
      <c r="I749" s="420" t="s">
        <v>9786</v>
      </c>
      <c r="J749" s="420" t="s">
        <v>13132</v>
      </c>
      <c r="K749" s="421">
        <v>213.4</v>
      </c>
      <c r="L749" s="421">
        <v>634</v>
      </c>
      <c r="M749" s="422">
        <v>5180</v>
      </c>
      <c r="N749" s="419" t="s">
        <v>11082</v>
      </c>
      <c r="O749" s="422">
        <v>2012</v>
      </c>
      <c r="P749" s="423">
        <v>41221</v>
      </c>
      <c r="Q749" s="421" t="s">
        <v>13133</v>
      </c>
      <c r="R749" s="424">
        <v>41275</v>
      </c>
      <c r="S749" s="413"/>
      <c r="T749" s="425"/>
    </row>
    <row r="750" spans="1:20" ht="15.75" customHeight="1">
      <c r="A750" s="429" t="s">
        <v>73</v>
      </c>
      <c r="B750" s="429" t="s">
        <v>2660</v>
      </c>
      <c r="C750" s="429" t="s">
        <v>456</v>
      </c>
      <c r="D750" s="429" t="s">
        <v>12969</v>
      </c>
      <c r="E750" s="429" t="s">
        <v>475</v>
      </c>
      <c r="F750" s="458" t="s">
        <v>12944</v>
      </c>
      <c r="G750" s="429" t="s">
        <v>491</v>
      </c>
      <c r="H750" s="465" t="s">
        <v>9454</v>
      </c>
      <c r="I750" s="431" t="s">
        <v>9786</v>
      </c>
      <c r="J750" s="431" t="s">
        <v>13118</v>
      </c>
      <c r="K750" s="432">
        <v>195.9</v>
      </c>
      <c r="L750" s="432">
        <v>519</v>
      </c>
      <c r="M750" s="433"/>
      <c r="N750" s="429" t="s">
        <v>13100</v>
      </c>
      <c r="O750" s="433">
        <v>2023</v>
      </c>
      <c r="P750" s="434">
        <v>45282</v>
      </c>
      <c r="Q750" s="432" t="s">
        <v>13134</v>
      </c>
      <c r="R750" s="435">
        <v>45658</v>
      </c>
      <c r="S750" s="430"/>
      <c r="T750" s="462">
        <v>45321</v>
      </c>
    </row>
    <row r="751" spans="1:20" ht="15.75" customHeight="1">
      <c r="A751" s="419" t="s">
        <v>73</v>
      </c>
      <c r="B751" s="419" t="s">
        <v>2660</v>
      </c>
      <c r="C751" s="419" t="s">
        <v>456</v>
      </c>
      <c r="D751" s="419" t="s">
        <v>12943</v>
      </c>
      <c r="E751" s="419" t="s">
        <v>475</v>
      </c>
      <c r="F751" s="442" t="s">
        <v>13120</v>
      </c>
      <c r="G751" s="419" t="s">
        <v>487</v>
      </c>
      <c r="H751" s="464" t="s">
        <v>13135</v>
      </c>
      <c r="I751" s="420" t="s">
        <v>9786</v>
      </c>
      <c r="J751" s="420" t="s">
        <v>13136</v>
      </c>
      <c r="K751" s="421">
        <v>22.5</v>
      </c>
      <c r="L751" s="421">
        <v>48</v>
      </c>
      <c r="M751" s="422">
        <v>16429</v>
      </c>
      <c r="N751" s="419" t="s">
        <v>11139</v>
      </c>
      <c r="O751" s="422">
        <v>2019</v>
      </c>
      <c r="P751" s="423">
        <v>43714</v>
      </c>
      <c r="Q751" s="421" t="s">
        <v>13137</v>
      </c>
      <c r="R751" s="424">
        <v>44197</v>
      </c>
      <c r="S751" s="413"/>
      <c r="T751" s="428">
        <v>43909</v>
      </c>
    </row>
    <row r="752" spans="1:20" ht="15.75" customHeight="1">
      <c r="A752" s="419" t="s">
        <v>73</v>
      </c>
      <c r="B752" s="419" t="s">
        <v>2660</v>
      </c>
      <c r="C752" s="419" t="s">
        <v>290</v>
      </c>
      <c r="D752" s="419" t="s">
        <v>13127</v>
      </c>
      <c r="E752" s="419" t="s">
        <v>390</v>
      </c>
      <c r="F752" s="442" t="s">
        <v>13138</v>
      </c>
      <c r="G752" s="419" t="s">
        <v>402</v>
      </c>
      <c r="H752" s="464" t="s">
        <v>13139</v>
      </c>
      <c r="I752" s="420" t="s">
        <v>9786</v>
      </c>
      <c r="J752" s="420" t="s">
        <v>13140</v>
      </c>
      <c r="K752" s="421">
        <v>165.6</v>
      </c>
      <c r="L752" s="421">
        <v>333</v>
      </c>
      <c r="M752" s="422">
        <v>3190</v>
      </c>
      <c r="N752" s="419" t="s">
        <v>11082</v>
      </c>
      <c r="O752" s="422">
        <v>2012</v>
      </c>
      <c r="P752" s="423">
        <v>41248</v>
      </c>
      <c r="Q752" s="421" t="s">
        <v>11313</v>
      </c>
      <c r="R752" s="424">
        <v>41275</v>
      </c>
      <c r="S752" s="413"/>
      <c r="T752" s="425"/>
    </row>
    <row r="753" spans="1:20" ht="15.75" customHeight="1">
      <c r="A753" s="419" t="s">
        <v>73</v>
      </c>
      <c r="B753" s="419" t="s">
        <v>2660</v>
      </c>
      <c r="C753" s="419" t="s">
        <v>290</v>
      </c>
      <c r="D753" s="419" t="s">
        <v>13127</v>
      </c>
      <c r="E753" s="419" t="s">
        <v>390</v>
      </c>
      <c r="F753" s="442" t="s">
        <v>13138</v>
      </c>
      <c r="G753" s="419" t="s">
        <v>418</v>
      </c>
      <c r="H753" s="464" t="s">
        <v>13141</v>
      </c>
      <c r="I753" s="420" t="s">
        <v>9786</v>
      </c>
      <c r="J753" s="420" t="s">
        <v>10887</v>
      </c>
      <c r="K753" s="421">
        <v>189.2</v>
      </c>
      <c r="L753" s="421">
        <v>224</v>
      </c>
      <c r="M753" s="422">
        <v>2660</v>
      </c>
      <c r="N753" s="419" t="s">
        <v>11082</v>
      </c>
      <c r="O753" s="422">
        <v>2012</v>
      </c>
      <c r="P753" s="423">
        <v>41221</v>
      </c>
      <c r="Q753" s="421" t="s">
        <v>11208</v>
      </c>
      <c r="R753" s="424">
        <v>41275</v>
      </c>
      <c r="S753" s="413"/>
      <c r="T753" s="425"/>
    </row>
    <row r="754" spans="1:20" ht="15.75" customHeight="1">
      <c r="A754" s="419" t="s">
        <v>73</v>
      </c>
      <c r="B754" s="419" t="s">
        <v>2660</v>
      </c>
      <c r="C754" s="419" t="s">
        <v>290</v>
      </c>
      <c r="D754" s="419" t="s">
        <v>13127</v>
      </c>
      <c r="E754" s="419" t="s">
        <v>390</v>
      </c>
      <c r="F754" s="442" t="s">
        <v>13138</v>
      </c>
      <c r="G754" s="419" t="s">
        <v>393</v>
      </c>
      <c r="H754" s="464" t="s">
        <v>8842</v>
      </c>
      <c r="I754" s="420" t="s">
        <v>9786</v>
      </c>
      <c r="J754" s="420" t="s">
        <v>13142</v>
      </c>
      <c r="K754" s="421">
        <v>184.92</v>
      </c>
      <c r="L754" s="421">
        <v>461</v>
      </c>
      <c r="M754" s="422">
        <v>4390</v>
      </c>
      <c r="N754" s="419" t="s">
        <v>11082</v>
      </c>
      <c r="O754" s="422">
        <v>2012</v>
      </c>
      <c r="P754" s="423">
        <v>41248</v>
      </c>
      <c r="Q754" s="421" t="s">
        <v>11324</v>
      </c>
      <c r="R754" s="424">
        <v>41275</v>
      </c>
      <c r="S754" s="413"/>
      <c r="T754" s="425"/>
    </row>
    <row r="755" spans="1:20" ht="15.75" customHeight="1">
      <c r="A755" s="419" t="s">
        <v>73</v>
      </c>
      <c r="B755" s="419" t="s">
        <v>2660</v>
      </c>
      <c r="C755" s="419" t="s">
        <v>456</v>
      </c>
      <c r="D755" s="419" t="s">
        <v>12943</v>
      </c>
      <c r="E755" s="419" t="s">
        <v>475</v>
      </c>
      <c r="F755" s="442" t="s">
        <v>13120</v>
      </c>
      <c r="G755" s="419" t="s">
        <v>492</v>
      </c>
      <c r="H755" s="464" t="s">
        <v>13143</v>
      </c>
      <c r="I755" s="420" t="s">
        <v>9786</v>
      </c>
      <c r="J755" s="420" t="s">
        <v>13144</v>
      </c>
      <c r="K755" s="421">
        <v>56.1</v>
      </c>
      <c r="L755" s="421">
        <v>109</v>
      </c>
      <c r="M755" s="422">
        <v>17980</v>
      </c>
      <c r="N755" s="419" t="s">
        <v>11139</v>
      </c>
      <c r="O755" s="422">
        <v>2019</v>
      </c>
      <c r="P755" s="423">
        <v>43714</v>
      </c>
      <c r="Q755" s="421" t="s">
        <v>13137</v>
      </c>
      <c r="R755" s="424">
        <v>44197</v>
      </c>
      <c r="S755" s="413"/>
      <c r="T755" s="428">
        <v>43909</v>
      </c>
    </row>
    <row r="756" spans="1:20" ht="15.75" customHeight="1">
      <c r="A756" s="419" t="s">
        <v>73</v>
      </c>
      <c r="B756" s="419" t="s">
        <v>2660</v>
      </c>
      <c r="C756" s="419" t="s">
        <v>290</v>
      </c>
      <c r="D756" s="419" t="s">
        <v>13127</v>
      </c>
      <c r="E756" s="419" t="s">
        <v>390</v>
      </c>
      <c r="F756" s="442" t="s">
        <v>13145</v>
      </c>
      <c r="G756" s="419" t="s">
        <v>391</v>
      </c>
      <c r="H756" s="464" t="s">
        <v>13146</v>
      </c>
      <c r="I756" s="420" t="s">
        <v>10789</v>
      </c>
      <c r="J756" s="420" t="s">
        <v>13147</v>
      </c>
      <c r="K756" s="421">
        <v>1334.0788</v>
      </c>
      <c r="L756" s="421">
        <v>10714</v>
      </c>
      <c r="M756" s="422">
        <v>27000</v>
      </c>
      <c r="N756" s="419" t="s">
        <v>11597</v>
      </c>
      <c r="O756" s="422">
        <v>2021</v>
      </c>
      <c r="P756" s="426">
        <v>44553</v>
      </c>
      <c r="Q756" s="421" t="s">
        <v>13148</v>
      </c>
      <c r="R756" s="424">
        <v>44927</v>
      </c>
      <c r="S756" s="413"/>
      <c r="T756" s="425">
        <v>44950</v>
      </c>
    </row>
    <row r="757" spans="1:20" ht="15.75" customHeight="1">
      <c r="A757" s="419" t="s">
        <v>73</v>
      </c>
      <c r="B757" s="419" t="s">
        <v>2660</v>
      </c>
      <c r="C757" s="419" t="s">
        <v>866</v>
      </c>
      <c r="D757" s="419" t="s">
        <v>13127</v>
      </c>
      <c r="E757" s="419" t="s">
        <v>1018</v>
      </c>
      <c r="F757" s="442" t="s">
        <v>13149</v>
      </c>
      <c r="G757" s="419" t="s">
        <v>1021</v>
      </c>
      <c r="H757" s="464" t="s">
        <v>13150</v>
      </c>
      <c r="I757" s="420" t="s">
        <v>9786</v>
      </c>
      <c r="J757" s="420" t="s">
        <v>13151</v>
      </c>
      <c r="K757" s="421">
        <v>215.7</v>
      </c>
      <c r="L757" s="421">
        <v>596</v>
      </c>
      <c r="M757" s="422">
        <v>4810</v>
      </c>
      <c r="N757" s="419" t="s">
        <v>11082</v>
      </c>
      <c r="O757" s="422">
        <v>2012</v>
      </c>
      <c r="P757" s="423">
        <v>41221</v>
      </c>
      <c r="Q757" s="421" t="s">
        <v>11147</v>
      </c>
      <c r="R757" s="424">
        <v>41275</v>
      </c>
      <c r="S757" s="413"/>
      <c r="T757" s="425"/>
    </row>
    <row r="758" spans="1:20" ht="15.75" customHeight="1">
      <c r="A758" s="419" t="s">
        <v>73</v>
      </c>
      <c r="B758" s="419" t="s">
        <v>2660</v>
      </c>
      <c r="C758" s="419" t="s">
        <v>866</v>
      </c>
      <c r="D758" s="419" t="s">
        <v>13127</v>
      </c>
      <c r="E758" s="419" t="s">
        <v>1018</v>
      </c>
      <c r="F758" s="442" t="s">
        <v>13149</v>
      </c>
      <c r="G758" s="419" t="s">
        <v>1025</v>
      </c>
      <c r="H758" s="464" t="s">
        <v>13152</v>
      </c>
      <c r="I758" s="420" t="s">
        <v>9786</v>
      </c>
      <c r="J758" s="420" t="s">
        <v>10812</v>
      </c>
      <c r="K758" s="421">
        <v>164.5</v>
      </c>
      <c r="L758" s="421">
        <v>339</v>
      </c>
      <c r="M758" s="422">
        <v>3740</v>
      </c>
      <c r="N758" s="419" t="s">
        <v>11564</v>
      </c>
      <c r="O758" s="422">
        <v>2012</v>
      </c>
      <c r="P758" s="426">
        <v>41241</v>
      </c>
      <c r="Q758" s="421" t="s">
        <v>11941</v>
      </c>
      <c r="R758" s="424">
        <v>41275</v>
      </c>
      <c r="S758" s="413"/>
      <c r="T758" s="425"/>
    </row>
    <row r="759" spans="1:20" ht="15.75" customHeight="1">
      <c r="A759" s="419" t="s">
        <v>73</v>
      </c>
      <c r="B759" s="419" t="s">
        <v>2660</v>
      </c>
      <c r="C759" s="419" t="s">
        <v>866</v>
      </c>
      <c r="D759" s="419" t="s">
        <v>13127</v>
      </c>
      <c r="E759" s="419" t="s">
        <v>1018</v>
      </c>
      <c r="F759" s="442" t="s">
        <v>13149</v>
      </c>
      <c r="G759" s="419" t="s">
        <v>1032</v>
      </c>
      <c r="H759" s="464" t="s">
        <v>13153</v>
      </c>
      <c r="I759" s="420" t="s">
        <v>9786</v>
      </c>
      <c r="J759" s="420" t="s">
        <v>13154</v>
      </c>
      <c r="K759" s="421">
        <v>168.7</v>
      </c>
      <c r="L759" s="421">
        <v>328</v>
      </c>
      <c r="M759" s="422">
        <v>4110</v>
      </c>
      <c r="N759" s="419" t="s">
        <v>11082</v>
      </c>
      <c r="O759" s="422">
        <v>2012</v>
      </c>
      <c r="P759" s="423">
        <v>41221</v>
      </c>
      <c r="Q759" s="421" t="s">
        <v>11282</v>
      </c>
      <c r="R759" s="424">
        <v>41275</v>
      </c>
      <c r="S759" s="413"/>
      <c r="T759" s="425"/>
    </row>
    <row r="760" spans="1:20" ht="15.75" customHeight="1">
      <c r="A760" s="419" t="s">
        <v>73</v>
      </c>
      <c r="B760" s="419" t="s">
        <v>2660</v>
      </c>
      <c r="C760" s="419" t="s">
        <v>290</v>
      </c>
      <c r="D760" s="419" t="s">
        <v>13127</v>
      </c>
      <c r="E760" s="419" t="s">
        <v>427</v>
      </c>
      <c r="F760" s="442" t="s">
        <v>13155</v>
      </c>
      <c r="G760" s="419" t="s">
        <v>429</v>
      </c>
      <c r="H760" s="464" t="s">
        <v>13156</v>
      </c>
      <c r="I760" s="420" t="s">
        <v>9786</v>
      </c>
      <c r="J760" s="420" t="s">
        <v>13157</v>
      </c>
      <c r="K760" s="421">
        <v>531.4</v>
      </c>
      <c r="L760" s="421">
        <v>624</v>
      </c>
      <c r="M760" s="422">
        <v>5770</v>
      </c>
      <c r="N760" s="419" t="s">
        <v>12007</v>
      </c>
      <c r="O760" s="422">
        <v>2012</v>
      </c>
      <c r="P760" s="426">
        <v>41241</v>
      </c>
      <c r="Q760" s="421" t="s">
        <v>13158</v>
      </c>
      <c r="R760" s="424">
        <v>41275</v>
      </c>
      <c r="S760" s="413"/>
      <c r="T760" s="425"/>
    </row>
    <row r="761" spans="1:20" ht="15.75" customHeight="1">
      <c r="A761" s="419" t="s">
        <v>73</v>
      </c>
      <c r="B761" s="419" t="s">
        <v>2660</v>
      </c>
      <c r="C761" s="419" t="s">
        <v>866</v>
      </c>
      <c r="D761" s="419" t="s">
        <v>13127</v>
      </c>
      <c r="E761" s="419" t="s">
        <v>1018</v>
      </c>
      <c r="F761" s="442" t="s">
        <v>13159</v>
      </c>
      <c r="G761" s="419" t="s">
        <v>1022</v>
      </c>
      <c r="H761" s="464" t="s">
        <v>13160</v>
      </c>
      <c r="I761" s="420" t="s">
        <v>9786</v>
      </c>
      <c r="J761" s="420" t="s">
        <v>13161</v>
      </c>
      <c r="K761" s="421">
        <v>336</v>
      </c>
      <c r="L761" s="421">
        <v>800</v>
      </c>
      <c r="M761" s="422">
        <v>5680</v>
      </c>
      <c r="N761" s="419" t="s">
        <v>11564</v>
      </c>
      <c r="O761" s="422">
        <v>2012</v>
      </c>
      <c r="P761" s="426">
        <v>41241</v>
      </c>
      <c r="Q761" s="421" t="s">
        <v>13162</v>
      </c>
      <c r="R761" s="424">
        <v>41275</v>
      </c>
      <c r="S761" s="413"/>
      <c r="T761" s="425"/>
    </row>
    <row r="762" spans="1:20" ht="15.75" customHeight="1">
      <c r="A762" s="429" t="s">
        <v>73</v>
      </c>
      <c r="B762" s="429" t="s">
        <v>2660</v>
      </c>
      <c r="C762" s="429" t="s">
        <v>290</v>
      </c>
      <c r="D762" s="429" t="s">
        <v>11756</v>
      </c>
      <c r="E762" s="429" t="s">
        <v>390</v>
      </c>
      <c r="F762" s="458" t="s">
        <v>13145</v>
      </c>
      <c r="G762" s="429" t="s">
        <v>393</v>
      </c>
      <c r="H762" s="465" t="s">
        <v>8842</v>
      </c>
      <c r="I762" s="431" t="s">
        <v>9786</v>
      </c>
      <c r="J762" s="431" t="s">
        <v>13142</v>
      </c>
      <c r="K762" s="432">
        <v>184.9299</v>
      </c>
      <c r="L762" s="432">
        <v>421</v>
      </c>
      <c r="M762" s="433">
        <v>6980</v>
      </c>
      <c r="N762" s="429" t="s">
        <v>13163</v>
      </c>
      <c r="O762" s="433">
        <v>2023</v>
      </c>
      <c r="P762" s="434">
        <v>45267</v>
      </c>
      <c r="Q762" s="432" t="s">
        <v>13164</v>
      </c>
      <c r="R762" s="435">
        <v>45658</v>
      </c>
      <c r="S762" s="430"/>
      <c r="T762" s="425">
        <v>45293</v>
      </c>
    </row>
    <row r="763" spans="1:20" ht="15.75" customHeight="1">
      <c r="A763" s="419" t="s">
        <v>73</v>
      </c>
      <c r="B763" s="419" t="s">
        <v>2660</v>
      </c>
      <c r="C763" s="419" t="s">
        <v>866</v>
      </c>
      <c r="D763" s="419" t="s">
        <v>13127</v>
      </c>
      <c r="E763" s="419" t="s">
        <v>1018</v>
      </c>
      <c r="F763" s="442" t="s">
        <v>13165</v>
      </c>
      <c r="G763" s="419" t="s">
        <v>1031</v>
      </c>
      <c r="H763" s="464" t="s">
        <v>13166</v>
      </c>
      <c r="I763" s="420" t="s">
        <v>9786</v>
      </c>
      <c r="J763" s="420" t="s">
        <v>13167</v>
      </c>
      <c r="K763" s="421">
        <v>202.6</v>
      </c>
      <c r="L763" s="421">
        <v>350</v>
      </c>
      <c r="M763" s="422">
        <v>4170</v>
      </c>
      <c r="N763" s="419" t="s">
        <v>11564</v>
      </c>
      <c r="O763" s="422">
        <v>2012</v>
      </c>
      <c r="P763" s="426">
        <v>41241</v>
      </c>
      <c r="Q763" s="421" t="s">
        <v>11391</v>
      </c>
      <c r="R763" s="424">
        <v>41275</v>
      </c>
      <c r="S763" s="413"/>
      <c r="T763" s="425"/>
    </row>
    <row r="764" spans="1:20" ht="15.75" customHeight="1">
      <c r="A764" s="419" t="s">
        <v>73</v>
      </c>
      <c r="B764" s="419" t="s">
        <v>2660</v>
      </c>
      <c r="C764" s="419" t="s">
        <v>290</v>
      </c>
      <c r="D764" s="419" t="s">
        <v>13127</v>
      </c>
      <c r="E764" s="419" t="s">
        <v>427</v>
      </c>
      <c r="F764" s="442" t="s">
        <v>13168</v>
      </c>
      <c r="G764" s="419" t="s">
        <v>430</v>
      </c>
      <c r="H764" s="464" t="s">
        <v>13169</v>
      </c>
      <c r="I764" s="420" t="s">
        <v>9786</v>
      </c>
      <c r="J764" s="420" t="s">
        <v>11889</v>
      </c>
      <c r="K764" s="421">
        <v>384.5</v>
      </c>
      <c r="L764" s="421">
        <v>1086</v>
      </c>
      <c r="M764" s="422">
        <v>4320</v>
      </c>
      <c r="N764" s="419" t="s">
        <v>11564</v>
      </c>
      <c r="O764" s="422">
        <v>2011</v>
      </c>
      <c r="P764" s="426">
        <v>40891</v>
      </c>
      <c r="Q764" s="421" t="s">
        <v>11446</v>
      </c>
      <c r="R764" s="424">
        <v>40909</v>
      </c>
      <c r="S764" s="413"/>
      <c r="T764" s="425"/>
    </row>
    <row r="765" spans="1:20" ht="15.75" customHeight="1">
      <c r="A765" s="419" t="s">
        <v>73</v>
      </c>
      <c r="B765" s="419" t="s">
        <v>2660</v>
      </c>
      <c r="C765" s="419" t="s">
        <v>290</v>
      </c>
      <c r="D765" s="419" t="s">
        <v>13127</v>
      </c>
      <c r="E765" s="419" t="s">
        <v>390</v>
      </c>
      <c r="F765" s="442" t="s">
        <v>13170</v>
      </c>
      <c r="G765" s="419" t="s">
        <v>394</v>
      </c>
      <c r="H765" s="464" t="s">
        <v>8846</v>
      </c>
      <c r="I765" s="420" t="s">
        <v>9786</v>
      </c>
      <c r="J765" s="420" t="s">
        <v>13171</v>
      </c>
      <c r="K765" s="421">
        <v>151.63</v>
      </c>
      <c r="L765" s="421">
        <v>263</v>
      </c>
      <c r="M765" s="422">
        <v>2880</v>
      </c>
      <c r="N765" s="419" t="s">
        <v>11082</v>
      </c>
      <c r="O765" s="422">
        <v>2012</v>
      </c>
      <c r="P765" s="423">
        <v>41220</v>
      </c>
      <c r="Q765" s="421" t="s">
        <v>11211</v>
      </c>
      <c r="R765" s="424">
        <v>41275</v>
      </c>
      <c r="S765" s="413"/>
      <c r="T765" s="425"/>
    </row>
    <row r="766" spans="1:20" ht="15.75" customHeight="1">
      <c r="A766" s="429" t="s">
        <v>73</v>
      </c>
      <c r="B766" s="429" t="s">
        <v>2660</v>
      </c>
      <c r="C766" s="429" t="s">
        <v>290</v>
      </c>
      <c r="D766" s="429" t="s">
        <v>11756</v>
      </c>
      <c r="E766" s="429" t="s">
        <v>390</v>
      </c>
      <c r="F766" s="458" t="s">
        <v>13145</v>
      </c>
      <c r="G766" s="429" t="s">
        <v>394</v>
      </c>
      <c r="H766" s="465" t="s">
        <v>8846</v>
      </c>
      <c r="I766" s="431" t="s">
        <v>9786</v>
      </c>
      <c r="J766" s="431" t="s">
        <v>13171</v>
      </c>
      <c r="K766" s="432">
        <v>151.63470000000001</v>
      </c>
      <c r="L766" s="432">
        <v>296</v>
      </c>
      <c r="M766" s="433">
        <v>6980</v>
      </c>
      <c r="N766" s="429" t="s">
        <v>13163</v>
      </c>
      <c r="O766" s="433">
        <v>2023</v>
      </c>
      <c r="P766" s="445">
        <v>45267</v>
      </c>
      <c r="Q766" s="432" t="s">
        <v>13164</v>
      </c>
      <c r="R766" s="435">
        <v>45658</v>
      </c>
      <c r="S766" s="430"/>
      <c r="T766" s="436">
        <v>45285</v>
      </c>
    </row>
    <row r="767" spans="1:20" ht="15.75" customHeight="1">
      <c r="A767" s="419" t="s">
        <v>73</v>
      </c>
      <c r="B767" s="419" t="s">
        <v>2660</v>
      </c>
      <c r="C767" s="419" t="s">
        <v>290</v>
      </c>
      <c r="D767" s="419" t="s">
        <v>13127</v>
      </c>
      <c r="E767" s="419" t="s">
        <v>390</v>
      </c>
      <c r="F767" s="442" t="s">
        <v>13145</v>
      </c>
      <c r="G767" s="419" t="s">
        <v>414</v>
      </c>
      <c r="H767" s="464" t="s">
        <v>13172</v>
      </c>
      <c r="I767" s="420" t="s">
        <v>9786</v>
      </c>
      <c r="J767" s="420" t="s">
        <v>13173</v>
      </c>
      <c r="K767" s="421">
        <v>209.3</v>
      </c>
      <c r="L767" s="421">
        <v>362</v>
      </c>
      <c r="M767" s="422">
        <v>29000</v>
      </c>
      <c r="N767" s="419" t="s">
        <v>11597</v>
      </c>
      <c r="O767" s="422">
        <v>2021</v>
      </c>
      <c r="P767" s="426">
        <v>44553</v>
      </c>
      <c r="Q767" s="421" t="s">
        <v>13148</v>
      </c>
      <c r="R767" s="424">
        <v>44927</v>
      </c>
      <c r="S767" s="413"/>
      <c r="T767" s="425">
        <v>44949</v>
      </c>
    </row>
    <row r="768" spans="1:20" ht="15.75" customHeight="1">
      <c r="A768" s="419" t="s">
        <v>73</v>
      </c>
      <c r="B768" s="419" t="s">
        <v>2660</v>
      </c>
      <c r="C768" s="419" t="s">
        <v>290</v>
      </c>
      <c r="D768" s="419" t="s">
        <v>13127</v>
      </c>
      <c r="E768" s="419" t="s">
        <v>390</v>
      </c>
      <c r="F768" s="442" t="s">
        <v>13174</v>
      </c>
      <c r="G768" s="419" t="s">
        <v>400</v>
      </c>
      <c r="H768" s="464" t="s">
        <v>8831</v>
      </c>
      <c r="I768" s="420" t="s">
        <v>9786</v>
      </c>
      <c r="J768" s="420" t="s">
        <v>13175</v>
      </c>
      <c r="K768" s="421">
        <v>213.7</v>
      </c>
      <c r="L768" s="421">
        <v>365</v>
      </c>
      <c r="M768" s="422">
        <v>2260</v>
      </c>
      <c r="N768" s="419" t="s">
        <v>11564</v>
      </c>
      <c r="O768" s="422">
        <v>2012</v>
      </c>
      <c r="P768" s="426">
        <v>41241</v>
      </c>
      <c r="Q768" s="421" t="s">
        <v>13158</v>
      </c>
      <c r="R768" s="424">
        <v>41275</v>
      </c>
      <c r="S768" s="413"/>
      <c r="T768" s="425"/>
    </row>
    <row r="769" spans="1:20" ht="15.75" customHeight="1">
      <c r="A769" s="419" t="s">
        <v>73</v>
      </c>
      <c r="B769" s="419" t="s">
        <v>2660</v>
      </c>
      <c r="C769" s="419" t="s">
        <v>866</v>
      </c>
      <c r="D769" s="419" t="s">
        <v>13127</v>
      </c>
      <c r="E769" s="419" t="s">
        <v>1018</v>
      </c>
      <c r="F769" s="442" t="s">
        <v>13165</v>
      </c>
      <c r="G769" s="419" t="s">
        <v>1023</v>
      </c>
      <c r="H769" s="464" t="s">
        <v>13176</v>
      </c>
      <c r="I769" s="420" t="s">
        <v>9786</v>
      </c>
      <c r="J769" s="420" t="s">
        <v>13177</v>
      </c>
      <c r="K769" s="421">
        <v>419.1</v>
      </c>
      <c r="L769" s="421">
        <v>1640</v>
      </c>
      <c r="M769" s="422">
        <v>37813</v>
      </c>
      <c r="N769" s="419" t="s">
        <v>11139</v>
      </c>
      <c r="O769" s="422">
        <v>2018</v>
      </c>
      <c r="P769" s="423">
        <v>43635</v>
      </c>
      <c r="Q769" s="440">
        <v>45138</v>
      </c>
      <c r="R769" s="424">
        <v>43831</v>
      </c>
      <c r="S769" s="413"/>
      <c r="T769" s="428">
        <v>44893</v>
      </c>
    </row>
    <row r="770" spans="1:20" ht="15.75" customHeight="1">
      <c r="A770" s="419" t="s">
        <v>73</v>
      </c>
      <c r="B770" s="419" t="s">
        <v>2660</v>
      </c>
      <c r="C770" s="419" t="s">
        <v>290</v>
      </c>
      <c r="D770" s="419" t="s">
        <v>13127</v>
      </c>
      <c r="E770" s="419" t="s">
        <v>390</v>
      </c>
      <c r="F770" s="442" t="s">
        <v>13174</v>
      </c>
      <c r="G770" s="419" t="s">
        <v>401</v>
      </c>
      <c r="H770" s="464" t="s">
        <v>13178</v>
      </c>
      <c r="I770" s="420" t="s">
        <v>9786</v>
      </c>
      <c r="J770" s="420" t="s">
        <v>13179</v>
      </c>
      <c r="K770" s="421">
        <v>74.099999999999994</v>
      </c>
      <c r="L770" s="421">
        <v>94</v>
      </c>
      <c r="M770" s="422">
        <v>3440</v>
      </c>
      <c r="N770" s="419" t="s">
        <v>11564</v>
      </c>
      <c r="O770" s="422">
        <v>2012</v>
      </c>
      <c r="P770" s="426">
        <v>41241</v>
      </c>
      <c r="Q770" s="421" t="s">
        <v>13158</v>
      </c>
      <c r="R770" s="424">
        <v>41275</v>
      </c>
      <c r="S770" s="413"/>
      <c r="T770" s="425"/>
    </row>
    <row r="771" spans="1:20" ht="15.75" customHeight="1">
      <c r="A771" s="419" t="s">
        <v>73</v>
      </c>
      <c r="B771" s="419" t="s">
        <v>2660</v>
      </c>
      <c r="C771" s="419" t="s">
        <v>290</v>
      </c>
      <c r="D771" s="419" t="s">
        <v>13127</v>
      </c>
      <c r="E771" s="419" t="s">
        <v>390</v>
      </c>
      <c r="F771" s="442" t="s">
        <v>13174</v>
      </c>
      <c r="G771" s="419" t="s">
        <v>411</v>
      </c>
      <c r="H771" s="464" t="s">
        <v>13180</v>
      </c>
      <c r="I771" s="420" t="s">
        <v>9786</v>
      </c>
      <c r="J771" s="420" t="s">
        <v>13181</v>
      </c>
      <c r="K771" s="421">
        <v>48.6</v>
      </c>
      <c r="L771" s="421">
        <v>124</v>
      </c>
      <c r="M771" s="422">
        <v>2140</v>
      </c>
      <c r="N771" s="419" t="s">
        <v>11564</v>
      </c>
      <c r="O771" s="422">
        <v>2012</v>
      </c>
      <c r="P771" s="426">
        <v>41241</v>
      </c>
      <c r="Q771" s="421" t="s">
        <v>13158</v>
      </c>
      <c r="R771" s="424">
        <v>41275</v>
      </c>
      <c r="S771" s="413"/>
      <c r="T771" s="425"/>
    </row>
    <row r="772" spans="1:20" ht="15.75" customHeight="1">
      <c r="A772" s="419" t="s">
        <v>73</v>
      </c>
      <c r="B772" s="419" t="s">
        <v>2660</v>
      </c>
      <c r="C772" s="419" t="s">
        <v>290</v>
      </c>
      <c r="D772" s="419" t="s">
        <v>13127</v>
      </c>
      <c r="E772" s="419" t="s">
        <v>427</v>
      </c>
      <c r="F772" s="442" t="s">
        <v>11829</v>
      </c>
      <c r="G772" s="419" t="s">
        <v>431</v>
      </c>
      <c r="H772" s="464" t="s">
        <v>13182</v>
      </c>
      <c r="I772" s="420" t="s">
        <v>9786</v>
      </c>
      <c r="J772" s="420" t="s">
        <v>13183</v>
      </c>
      <c r="K772" s="421">
        <v>76.5</v>
      </c>
      <c r="L772" s="421">
        <v>295</v>
      </c>
      <c r="M772" s="422">
        <v>3050</v>
      </c>
      <c r="N772" s="419" t="s">
        <v>11564</v>
      </c>
      <c r="O772" s="422">
        <v>2012</v>
      </c>
      <c r="P772" s="426">
        <v>41239</v>
      </c>
      <c r="Q772" s="421" t="s">
        <v>13184</v>
      </c>
      <c r="R772" s="424">
        <v>41275</v>
      </c>
      <c r="S772" s="413"/>
      <c r="T772" s="425"/>
    </row>
    <row r="773" spans="1:20" ht="15.75" customHeight="1">
      <c r="A773" s="419" t="s">
        <v>73</v>
      </c>
      <c r="B773" s="419" t="s">
        <v>2660</v>
      </c>
      <c r="C773" s="419" t="s">
        <v>290</v>
      </c>
      <c r="D773" s="419" t="s">
        <v>13127</v>
      </c>
      <c r="E773" s="419" t="s">
        <v>427</v>
      </c>
      <c r="F773" s="442" t="s">
        <v>11829</v>
      </c>
      <c r="G773" s="419" t="s">
        <v>432</v>
      </c>
      <c r="H773" s="464" t="s">
        <v>13185</v>
      </c>
      <c r="I773" s="420" t="s">
        <v>9786</v>
      </c>
      <c r="J773" s="420" t="s">
        <v>11831</v>
      </c>
      <c r="K773" s="421">
        <v>281.2</v>
      </c>
      <c r="L773" s="421">
        <v>640</v>
      </c>
      <c r="M773" s="422">
        <v>4400</v>
      </c>
      <c r="N773" s="419" t="s">
        <v>11082</v>
      </c>
      <c r="O773" s="422">
        <v>2011</v>
      </c>
      <c r="P773" s="423">
        <v>40743</v>
      </c>
      <c r="Q773" s="421" t="s">
        <v>11047</v>
      </c>
      <c r="R773" s="424">
        <v>41275</v>
      </c>
      <c r="S773" s="413"/>
      <c r="T773" s="425"/>
    </row>
    <row r="774" spans="1:20" ht="15.75" customHeight="1">
      <c r="A774" s="419" t="s">
        <v>73</v>
      </c>
      <c r="B774" s="419" t="s">
        <v>2660</v>
      </c>
      <c r="C774" s="419" t="s">
        <v>866</v>
      </c>
      <c r="D774" s="419" t="s">
        <v>13127</v>
      </c>
      <c r="E774" s="419" t="s">
        <v>1018</v>
      </c>
      <c r="F774" s="442" t="s">
        <v>13186</v>
      </c>
      <c r="G774" s="419" t="s">
        <v>1019</v>
      </c>
      <c r="H774" s="464" t="s">
        <v>13187</v>
      </c>
      <c r="I774" s="420" t="s">
        <v>10789</v>
      </c>
      <c r="J774" s="420" t="s">
        <v>13188</v>
      </c>
      <c r="K774" s="421">
        <v>438.7</v>
      </c>
      <c r="L774" s="421">
        <v>4008</v>
      </c>
      <c r="M774" s="422">
        <v>18200</v>
      </c>
      <c r="N774" s="419" t="s">
        <v>11082</v>
      </c>
      <c r="O774" s="422">
        <v>2012</v>
      </c>
      <c r="P774" s="423">
        <v>41222</v>
      </c>
      <c r="Q774" s="421" t="s">
        <v>11208</v>
      </c>
      <c r="R774" s="424">
        <v>41275</v>
      </c>
      <c r="S774" s="413"/>
      <c r="T774" s="425"/>
    </row>
    <row r="775" spans="1:20" ht="15.75" customHeight="1">
      <c r="A775" s="429" t="s">
        <v>73</v>
      </c>
      <c r="B775" s="429" t="s">
        <v>2660</v>
      </c>
      <c r="C775" s="429" t="s">
        <v>290</v>
      </c>
      <c r="D775" s="429" t="s">
        <v>11756</v>
      </c>
      <c r="E775" s="429" t="s">
        <v>390</v>
      </c>
      <c r="F775" s="458" t="s">
        <v>13145</v>
      </c>
      <c r="G775" s="429" t="s">
        <v>400</v>
      </c>
      <c r="H775" s="465" t="s">
        <v>8831</v>
      </c>
      <c r="I775" s="431" t="s">
        <v>9786</v>
      </c>
      <c r="J775" s="431" t="s">
        <v>13175</v>
      </c>
      <c r="K775" s="432">
        <v>213.7</v>
      </c>
      <c r="L775" s="432">
        <v>340</v>
      </c>
      <c r="M775" s="433">
        <v>6980</v>
      </c>
      <c r="N775" s="429" t="s">
        <v>13163</v>
      </c>
      <c r="O775" s="433">
        <v>2023</v>
      </c>
      <c r="P775" s="445">
        <v>45267</v>
      </c>
      <c r="Q775" s="432" t="s">
        <v>13164</v>
      </c>
      <c r="R775" s="435">
        <v>45658</v>
      </c>
      <c r="S775" s="430"/>
      <c r="T775" s="436">
        <v>45286</v>
      </c>
    </row>
    <row r="776" spans="1:20" ht="15.75" customHeight="1">
      <c r="A776" s="419" t="s">
        <v>73</v>
      </c>
      <c r="B776" s="419" t="s">
        <v>2660</v>
      </c>
      <c r="C776" s="419" t="s">
        <v>290</v>
      </c>
      <c r="D776" s="419" t="s">
        <v>13127</v>
      </c>
      <c r="E776" s="419" t="s">
        <v>390</v>
      </c>
      <c r="F776" s="442" t="s">
        <v>13174</v>
      </c>
      <c r="G776" s="419" t="s">
        <v>395</v>
      </c>
      <c r="H776" s="464" t="s">
        <v>8844</v>
      </c>
      <c r="I776" s="420" t="s">
        <v>9786</v>
      </c>
      <c r="J776" s="420" t="s">
        <v>13189</v>
      </c>
      <c r="K776" s="421">
        <v>378.8</v>
      </c>
      <c r="L776" s="421">
        <v>780</v>
      </c>
      <c r="M776" s="422">
        <v>4630</v>
      </c>
      <c r="N776" s="419" t="s">
        <v>11564</v>
      </c>
      <c r="O776" s="422">
        <v>2012</v>
      </c>
      <c r="P776" s="426">
        <v>41241</v>
      </c>
      <c r="Q776" s="421" t="s">
        <v>13158</v>
      </c>
      <c r="R776" s="424">
        <v>41275</v>
      </c>
      <c r="S776" s="413"/>
      <c r="T776" s="425"/>
    </row>
    <row r="777" spans="1:20" ht="15.75" customHeight="1">
      <c r="A777" s="419" t="s">
        <v>73</v>
      </c>
      <c r="B777" s="419" t="s">
        <v>2660</v>
      </c>
      <c r="C777" s="419" t="s">
        <v>866</v>
      </c>
      <c r="D777" s="419" t="s">
        <v>13127</v>
      </c>
      <c r="E777" s="419" t="s">
        <v>1018</v>
      </c>
      <c r="F777" s="442" t="s">
        <v>13190</v>
      </c>
      <c r="G777" s="419" t="s">
        <v>1027</v>
      </c>
      <c r="H777" s="464" t="s">
        <v>13191</v>
      </c>
      <c r="I777" s="420" t="s">
        <v>9786</v>
      </c>
      <c r="J777" s="420" t="s">
        <v>13192</v>
      </c>
      <c r="K777" s="421">
        <v>277</v>
      </c>
      <c r="L777" s="421">
        <v>840</v>
      </c>
      <c r="M777" s="422">
        <v>6330</v>
      </c>
      <c r="N777" s="419" t="s">
        <v>11564</v>
      </c>
      <c r="O777" s="422">
        <v>2012</v>
      </c>
      <c r="P777" s="423">
        <v>41222</v>
      </c>
      <c r="Q777" s="421" t="s">
        <v>13193</v>
      </c>
      <c r="R777" s="424">
        <v>41275</v>
      </c>
      <c r="S777" s="413"/>
      <c r="T777" s="425"/>
    </row>
    <row r="778" spans="1:20" ht="15.75" customHeight="1">
      <c r="A778" s="419" t="s">
        <v>73</v>
      </c>
      <c r="B778" s="419" t="s">
        <v>2660</v>
      </c>
      <c r="C778" s="419" t="s">
        <v>290</v>
      </c>
      <c r="D778" s="419" t="s">
        <v>13127</v>
      </c>
      <c r="E778" s="419" t="s">
        <v>390</v>
      </c>
      <c r="F778" s="442" t="s">
        <v>13194</v>
      </c>
      <c r="G778" s="419" t="s">
        <v>396</v>
      </c>
      <c r="H778" s="464" t="s">
        <v>13195</v>
      </c>
      <c r="I778" s="420" t="s">
        <v>9786</v>
      </c>
      <c r="J778" s="420" t="s">
        <v>13196</v>
      </c>
      <c r="K778" s="421">
        <v>161.4</v>
      </c>
      <c r="L778" s="421">
        <v>356</v>
      </c>
      <c r="M778" s="422">
        <v>3520</v>
      </c>
      <c r="N778" s="419" t="s">
        <v>11564</v>
      </c>
      <c r="O778" s="422">
        <v>2012</v>
      </c>
      <c r="P778" s="426">
        <v>41239</v>
      </c>
      <c r="Q778" s="421" t="s">
        <v>13197</v>
      </c>
      <c r="R778" s="424">
        <v>41275</v>
      </c>
      <c r="S778" s="413"/>
      <c r="T778" s="425"/>
    </row>
    <row r="779" spans="1:20" ht="15.75" customHeight="1">
      <c r="A779" s="429" t="s">
        <v>73</v>
      </c>
      <c r="B779" s="429" t="s">
        <v>2660</v>
      </c>
      <c r="C779" s="429" t="s">
        <v>290</v>
      </c>
      <c r="D779" s="429" t="s">
        <v>11756</v>
      </c>
      <c r="E779" s="429" t="s">
        <v>390</v>
      </c>
      <c r="F779" s="458" t="s">
        <v>13145</v>
      </c>
      <c r="G779" s="429" t="s">
        <v>395</v>
      </c>
      <c r="H779" s="465" t="s">
        <v>8844</v>
      </c>
      <c r="I779" s="431" t="s">
        <v>9786</v>
      </c>
      <c r="J779" s="431" t="s">
        <v>13189</v>
      </c>
      <c r="K779" s="432">
        <v>431.44940000000003</v>
      </c>
      <c r="L779" s="432">
        <v>748</v>
      </c>
      <c r="M779" s="433">
        <v>6980</v>
      </c>
      <c r="N779" s="429" t="s">
        <v>13163</v>
      </c>
      <c r="O779" s="433">
        <v>2023</v>
      </c>
      <c r="P779" s="434">
        <v>45267</v>
      </c>
      <c r="Q779" s="432" t="s">
        <v>13164</v>
      </c>
      <c r="R779" s="435">
        <v>45658</v>
      </c>
      <c r="S779" s="430"/>
      <c r="T779" s="428">
        <v>45293</v>
      </c>
    </row>
    <row r="780" spans="1:20" ht="15.75" customHeight="1">
      <c r="A780" s="419" t="s">
        <v>73</v>
      </c>
      <c r="B780" s="419" t="s">
        <v>2660</v>
      </c>
      <c r="C780" s="419" t="s">
        <v>290</v>
      </c>
      <c r="D780" s="419" t="s">
        <v>13127</v>
      </c>
      <c r="E780" s="419" t="s">
        <v>390</v>
      </c>
      <c r="F780" s="442" t="s">
        <v>13174</v>
      </c>
      <c r="G780" s="419" t="s">
        <v>397</v>
      </c>
      <c r="H780" s="464" t="s">
        <v>13198</v>
      </c>
      <c r="I780" s="420" t="s">
        <v>9786</v>
      </c>
      <c r="J780" s="420" t="s">
        <v>13199</v>
      </c>
      <c r="K780" s="421">
        <v>246.3</v>
      </c>
      <c r="L780" s="421">
        <v>477</v>
      </c>
      <c r="M780" s="422">
        <v>18027</v>
      </c>
      <c r="N780" s="419" t="s">
        <v>11139</v>
      </c>
      <c r="O780" s="422">
        <v>2018</v>
      </c>
      <c r="P780" s="423">
        <v>43634</v>
      </c>
      <c r="Q780" s="440">
        <v>45045</v>
      </c>
      <c r="R780" s="424">
        <v>43831</v>
      </c>
      <c r="S780" s="413"/>
      <c r="T780" s="428">
        <v>43906</v>
      </c>
    </row>
    <row r="781" spans="1:20" ht="15.75" customHeight="1">
      <c r="A781" s="419" t="s">
        <v>73</v>
      </c>
      <c r="B781" s="419" t="s">
        <v>2660</v>
      </c>
      <c r="C781" s="419" t="s">
        <v>290</v>
      </c>
      <c r="D781" s="419" t="s">
        <v>13127</v>
      </c>
      <c r="E781" s="419" t="s">
        <v>390</v>
      </c>
      <c r="F781" s="442" t="s">
        <v>13194</v>
      </c>
      <c r="G781" s="419" t="s">
        <v>406</v>
      </c>
      <c r="H781" s="464" t="s">
        <v>8833</v>
      </c>
      <c r="I781" s="420" t="s">
        <v>9786</v>
      </c>
      <c r="J781" s="420" t="s">
        <v>13200</v>
      </c>
      <c r="K781" s="421">
        <v>478.28</v>
      </c>
      <c r="L781" s="421">
        <v>546</v>
      </c>
      <c r="M781" s="422">
        <v>7404</v>
      </c>
      <c r="N781" s="419" t="s">
        <v>11577</v>
      </c>
      <c r="O781" s="422">
        <v>2015</v>
      </c>
      <c r="P781" s="423">
        <v>42244</v>
      </c>
      <c r="Q781" s="421" t="s">
        <v>13201</v>
      </c>
      <c r="R781" s="424">
        <v>42370</v>
      </c>
      <c r="S781" s="413"/>
      <c r="T781" s="425"/>
    </row>
    <row r="782" spans="1:20" ht="15.75" customHeight="1">
      <c r="A782" s="419" t="s">
        <v>73</v>
      </c>
      <c r="B782" s="419" t="s">
        <v>2660</v>
      </c>
      <c r="C782" s="419" t="s">
        <v>290</v>
      </c>
      <c r="D782" s="419" t="s">
        <v>13127</v>
      </c>
      <c r="E782" s="419" t="s">
        <v>390</v>
      </c>
      <c r="F782" s="442" t="s">
        <v>13202</v>
      </c>
      <c r="G782" s="419" t="s">
        <v>405</v>
      </c>
      <c r="H782" s="464" t="s">
        <v>13203</v>
      </c>
      <c r="I782" s="420" t="s">
        <v>9786</v>
      </c>
      <c r="J782" s="420" t="s">
        <v>13204</v>
      </c>
      <c r="K782" s="421">
        <v>276.3</v>
      </c>
      <c r="L782" s="421">
        <v>931</v>
      </c>
      <c r="M782" s="422">
        <v>24141</v>
      </c>
      <c r="N782" s="419" t="s">
        <v>11139</v>
      </c>
      <c r="O782" s="422">
        <v>2018</v>
      </c>
      <c r="P782" s="423">
        <v>43640</v>
      </c>
      <c r="Q782" s="440">
        <v>45138</v>
      </c>
      <c r="R782" s="424">
        <v>43831</v>
      </c>
      <c r="S782" s="413"/>
      <c r="T782" s="428">
        <v>43906</v>
      </c>
    </row>
    <row r="783" spans="1:20" ht="15.75" customHeight="1">
      <c r="A783" s="419" t="s">
        <v>73</v>
      </c>
      <c r="B783" s="419" t="s">
        <v>2660</v>
      </c>
      <c r="C783" s="419" t="s">
        <v>866</v>
      </c>
      <c r="D783" s="419" t="s">
        <v>13127</v>
      </c>
      <c r="E783" s="419" t="s">
        <v>1018</v>
      </c>
      <c r="F783" s="442" t="s">
        <v>13205</v>
      </c>
      <c r="G783" s="419" t="s">
        <v>1028</v>
      </c>
      <c r="H783" s="464" t="s">
        <v>13206</v>
      </c>
      <c r="I783" s="420" t="s">
        <v>9786</v>
      </c>
      <c r="J783" s="420" t="s">
        <v>12224</v>
      </c>
      <c r="K783" s="421">
        <v>459.6</v>
      </c>
      <c r="L783" s="421">
        <v>795</v>
      </c>
      <c r="M783" s="422">
        <v>6180</v>
      </c>
      <c r="N783" s="419" t="s">
        <v>11082</v>
      </c>
      <c r="O783" s="422">
        <v>2012</v>
      </c>
      <c r="P783" s="423">
        <v>41222</v>
      </c>
      <c r="Q783" s="421" t="s">
        <v>11174</v>
      </c>
      <c r="R783" s="424">
        <v>41275</v>
      </c>
      <c r="S783" s="413"/>
      <c r="T783" s="425"/>
    </row>
    <row r="784" spans="1:20" ht="15.75" customHeight="1">
      <c r="A784" s="419" t="s">
        <v>73</v>
      </c>
      <c r="B784" s="419" t="s">
        <v>2660</v>
      </c>
      <c r="C784" s="419" t="s">
        <v>866</v>
      </c>
      <c r="D784" s="419" t="s">
        <v>13127</v>
      </c>
      <c r="E784" s="419" t="s">
        <v>1018</v>
      </c>
      <c r="F784" s="442" t="s">
        <v>13205</v>
      </c>
      <c r="G784" s="419" t="s">
        <v>1034</v>
      </c>
      <c r="H784" s="464" t="s">
        <v>13207</v>
      </c>
      <c r="I784" s="420" t="s">
        <v>9786</v>
      </c>
      <c r="J784" s="420" t="s">
        <v>13208</v>
      </c>
      <c r="K784" s="421">
        <v>350.8</v>
      </c>
      <c r="L784" s="421">
        <v>547</v>
      </c>
      <c r="M784" s="422">
        <v>4710</v>
      </c>
      <c r="N784" s="419" t="s">
        <v>11082</v>
      </c>
      <c r="O784" s="422">
        <v>2012</v>
      </c>
      <c r="P784" s="423">
        <v>41222</v>
      </c>
      <c r="Q784" s="421" t="s">
        <v>11362</v>
      </c>
      <c r="R784" s="424">
        <v>41275</v>
      </c>
      <c r="S784" s="413"/>
      <c r="T784" s="425"/>
    </row>
    <row r="785" spans="1:20" ht="15.75" customHeight="1">
      <c r="A785" s="419" t="s">
        <v>73</v>
      </c>
      <c r="B785" s="419" t="s">
        <v>2660</v>
      </c>
      <c r="C785" s="419" t="s">
        <v>866</v>
      </c>
      <c r="D785" s="419" t="s">
        <v>13127</v>
      </c>
      <c r="E785" s="419" t="s">
        <v>1018</v>
      </c>
      <c r="F785" s="442" t="s">
        <v>13205</v>
      </c>
      <c r="G785" s="419" t="s">
        <v>1035</v>
      </c>
      <c r="H785" s="464" t="s">
        <v>13209</v>
      </c>
      <c r="I785" s="420" t="s">
        <v>9786</v>
      </c>
      <c r="J785" s="420" t="s">
        <v>13210</v>
      </c>
      <c r="K785" s="421">
        <v>274.89999999999998</v>
      </c>
      <c r="L785" s="421">
        <v>562</v>
      </c>
      <c r="M785" s="422">
        <v>4650</v>
      </c>
      <c r="N785" s="419" t="s">
        <v>11082</v>
      </c>
      <c r="O785" s="422">
        <v>2012</v>
      </c>
      <c r="P785" s="423">
        <v>41222</v>
      </c>
      <c r="Q785" s="421" t="s">
        <v>11502</v>
      </c>
      <c r="R785" s="424">
        <v>41275</v>
      </c>
      <c r="S785" s="413"/>
      <c r="T785" s="425"/>
    </row>
    <row r="786" spans="1:20" ht="15.75" customHeight="1">
      <c r="A786" s="419" t="s">
        <v>73</v>
      </c>
      <c r="B786" s="419" t="s">
        <v>2660</v>
      </c>
      <c r="C786" s="419" t="s">
        <v>866</v>
      </c>
      <c r="D786" s="419" t="s">
        <v>13127</v>
      </c>
      <c r="E786" s="419" t="s">
        <v>1018</v>
      </c>
      <c r="F786" s="442" t="s">
        <v>13205</v>
      </c>
      <c r="G786" s="419" t="s">
        <v>1038</v>
      </c>
      <c r="H786" s="464" t="s">
        <v>13211</v>
      </c>
      <c r="I786" s="420" t="s">
        <v>9786</v>
      </c>
      <c r="J786" s="420" t="s">
        <v>12836</v>
      </c>
      <c r="K786" s="421">
        <v>154.78</v>
      </c>
      <c r="L786" s="421">
        <v>298</v>
      </c>
      <c r="M786" s="422">
        <v>3060</v>
      </c>
      <c r="N786" s="419" t="s">
        <v>11082</v>
      </c>
      <c r="O786" s="422">
        <v>2012</v>
      </c>
      <c r="P786" s="423">
        <v>41222</v>
      </c>
      <c r="Q786" s="421" t="s">
        <v>11319</v>
      </c>
      <c r="R786" s="424">
        <v>41275</v>
      </c>
      <c r="S786" s="413"/>
      <c r="T786" s="425"/>
    </row>
    <row r="787" spans="1:20" ht="15.75" customHeight="1">
      <c r="A787" s="419" t="s">
        <v>73</v>
      </c>
      <c r="B787" s="419" t="s">
        <v>2660</v>
      </c>
      <c r="C787" s="419" t="s">
        <v>866</v>
      </c>
      <c r="D787" s="419" t="s">
        <v>13127</v>
      </c>
      <c r="E787" s="419" t="s">
        <v>1018</v>
      </c>
      <c r="F787" s="442" t="s">
        <v>13205</v>
      </c>
      <c r="G787" s="419" t="s">
        <v>1045</v>
      </c>
      <c r="H787" s="464" t="s">
        <v>13212</v>
      </c>
      <c r="I787" s="420" t="s">
        <v>9786</v>
      </c>
      <c r="J787" s="420" t="s">
        <v>13213</v>
      </c>
      <c r="K787" s="421">
        <v>402.6</v>
      </c>
      <c r="L787" s="421">
        <v>533</v>
      </c>
      <c r="M787" s="422">
        <v>5070</v>
      </c>
      <c r="N787" s="419" t="s">
        <v>11082</v>
      </c>
      <c r="O787" s="422">
        <v>2012</v>
      </c>
      <c r="P787" s="423">
        <v>41222</v>
      </c>
      <c r="Q787" s="421" t="s">
        <v>11322</v>
      </c>
      <c r="R787" s="424">
        <v>41275</v>
      </c>
      <c r="S787" s="413"/>
      <c r="T787" s="425"/>
    </row>
    <row r="788" spans="1:20" ht="15.75" customHeight="1">
      <c r="A788" s="419" t="s">
        <v>73</v>
      </c>
      <c r="B788" s="419" t="s">
        <v>2660</v>
      </c>
      <c r="C788" s="419" t="s">
        <v>290</v>
      </c>
      <c r="D788" s="419" t="s">
        <v>13127</v>
      </c>
      <c r="E788" s="419" t="s">
        <v>390</v>
      </c>
      <c r="F788" s="442" t="s">
        <v>13202</v>
      </c>
      <c r="G788" s="419" t="s">
        <v>415</v>
      </c>
      <c r="H788" s="464" t="s">
        <v>13214</v>
      </c>
      <c r="I788" s="420" t="s">
        <v>9786</v>
      </c>
      <c r="J788" s="420" t="s">
        <v>11109</v>
      </c>
      <c r="K788" s="421">
        <v>179.8</v>
      </c>
      <c r="L788" s="421">
        <v>484</v>
      </c>
      <c r="M788" s="422">
        <v>19235</v>
      </c>
      <c r="N788" s="419" t="s">
        <v>11139</v>
      </c>
      <c r="O788" s="422">
        <v>2018</v>
      </c>
      <c r="P788" s="423">
        <v>43640</v>
      </c>
      <c r="Q788" s="440">
        <v>45138</v>
      </c>
      <c r="R788" s="424">
        <v>43831</v>
      </c>
      <c r="S788" s="413"/>
      <c r="T788" s="428">
        <v>43903</v>
      </c>
    </row>
    <row r="789" spans="1:20" ht="15.75" customHeight="1">
      <c r="A789" s="429" t="s">
        <v>73</v>
      </c>
      <c r="B789" s="429" t="s">
        <v>2660</v>
      </c>
      <c r="C789" s="429" t="s">
        <v>290</v>
      </c>
      <c r="D789" s="429" t="s">
        <v>11756</v>
      </c>
      <c r="E789" s="429" t="s">
        <v>390</v>
      </c>
      <c r="F789" s="458" t="s">
        <v>13145</v>
      </c>
      <c r="G789" s="429" t="s">
        <v>406</v>
      </c>
      <c r="H789" s="465" t="s">
        <v>8833</v>
      </c>
      <c r="I789" s="431" t="s">
        <v>9786</v>
      </c>
      <c r="J789" s="431" t="s">
        <v>13200</v>
      </c>
      <c r="K789" s="432">
        <v>478.28</v>
      </c>
      <c r="L789" s="432">
        <v>574</v>
      </c>
      <c r="M789" s="433">
        <v>6980</v>
      </c>
      <c r="N789" s="429" t="s">
        <v>13163</v>
      </c>
      <c r="O789" s="433">
        <v>2023</v>
      </c>
      <c r="P789" s="434">
        <v>45267</v>
      </c>
      <c r="Q789" s="432" t="s">
        <v>13164</v>
      </c>
      <c r="R789" s="435">
        <v>45658</v>
      </c>
      <c r="S789" s="430"/>
      <c r="T789" s="436">
        <v>45285</v>
      </c>
    </row>
    <row r="790" spans="1:20" ht="15.75" customHeight="1">
      <c r="A790" s="419" t="s">
        <v>73</v>
      </c>
      <c r="B790" s="419" t="s">
        <v>2660</v>
      </c>
      <c r="C790" s="419" t="s">
        <v>866</v>
      </c>
      <c r="D790" s="419" t="s">
        <v>13127</v>
      </c>
      <c r="E790" s="419" t="s">
        <v>1018</v>
      </c>
      <c r="F790" s="442" t="s">
        <v>13215</v>
      </c>
      <c r="G790" s="419" t="s">
        <v>1030</v>
      </c>
      <c r="H790" s="464" t="s">
        <v>13216</v>
      </c>
      <c r="I790" s="420" t="s">
        <v>9786</v>
      </c>
      <c r="J790" s="420" t="s">
        <v>13217</v>
      </c>
      <c r="K790" s="421">
        <v>311.5</v>
      </c>
      <c r="L790" s="421">
        <v>759</v>
      </c>
      <c r="M790" s="422">
        <v>3690</v>
      </c>
      <c r="N790" s="419" t="s">
        <v>11564</v>
      </c>
      <c r="O790" s="422">
        <v>2011</v>
      </c>
      <c r="P790" s="426">
        <v>40905</v>
      </c>
      <c r="Q790" s="421" t="s">
        <v>11679</v>
      </c>
      <c r="R790" s="424">
        <v>40909</v>
      </c>
      <c r="S790" s="413"/>
      <c r="T790" s="425"/>
    </row>
    <row r="791" spans="1:20" ht="15.75" customHeight="1">
      <c r="A791" s="419" t="s">
        <v>73</v>
      </c>
      <c r="B791" s="419" t="s">
        <v>2660</v>
      </c>
      <c r="C791" s="419" t="s">
        <v>290</v>
      </c>
      <c r="D791" s="419" t="s">
        <v>13127</v>
      </c>
      <c r="E791" s="419" t="s">
        <v>427</v>
      </c>
      <c r="F791" s="442" t="s">
        <v>13218</v>
      </c>
      <c r="G791" s="419" t="s">
        <v>433</v>
      </c>
      <c r="H791" s="464" t="s">
        <v>13219</v>
      </c>
      <c r="I791" s="420" t="s">
        <v>9786</v>
      </c>
      <c r="J791" s="420" t="s">
        <v>13220</v>
      </c>
      <c r="K791" s="421">
        <v>351.18</v>
      </c>
      <c r="L791" s="421">
        <v>541</v>
      </c>
      <c r="M791" s="422">
        <v>2630</v>
      </c>
      <c r="N791" s="419" t="s">
        <v>11564</v>
      </c>
      <c r="O791" s="422">
        <v>2011</v>
      </c>
      <c r="P791" s="426">
        <v>40904</v>
      </c>
      <c r="Q791" s="421" t="s">
        <v>13221</v>
      </c>
      <c r="R791" s="424">
        <v>40909</v>
      </c>
      <c r="S791" s="413"/>
      <c r="T791" s="425"/>
    </row>
    <row r="792" spans="1:20" ht="15.75" customHeight="1">
      <c r="A792" s="419" t="s">
        <v>73</v>
      </c>
      <c r="B792" s="419" t="s">
        <v>2660</v>
      </c>
      <c r="C792" s="419" t="s">
        <v>290</v>
      </c>
      <c r="D792" s="419" t="s">
        <v>13127</v>
      </c>
      <c r="E792" s="419" t="s">
        <v>390</v>
      </c>
      <c r="F792" s="442" t="s">
        <v>13194</v>
      </c>
      <c r="G792" s="419" t="s">
        <v>404</v>
      </c>
      <c r="H792" s="464" t="s">
        <v>9697</v>
      </c>
      <c r="I792" s="420" t="s">
        <v>9786</v>
      </c>
      <c r="J792" s="420" t="s">
        <v>13222</v>
      </c>
      <c r="K792" s="421">
        <v>364.74</v>
      </c>
      <c r="L792" s="421">
        <v>400</v>
      </c>
      <c r="M792" s="422">
        <v>7023</v>
      </c>
      <c r="N792" s="419" t="s">
        <v>11577</v>
      </c>
      <c r="O792" s="422">
        <v>2014</v>
      </c>
      <c r="P792" s="423">
        <v>41981</v>
      </c>
      <c r="Q792" s="421" t="s">
        <v>13223</v>
      </c>
      <c r="R792" s="424">
        <v>42005</v>
      </c>
      <c r="S792" s="413"/>
      <c r="T792" s="425"/>
    </row>
    <row r="793" spans="1:20" ht="15.75" customHeight="1">
      <c r="A793" s="429" t="s">
        <v>73</v>
      </c>
      <c r="B793" s="429" t="s">
        <v>2660</v>
      </c>
      <c r="C793" s="429" t="s">
        <v>290</v>
      </c>
      <c r="D793" s="429" t="s">
        <v>11756</v>
      </c>
      <c r="E793" s="429" t="s">
        <v>390</v>
      </c>
      <c r="F793" s="458" t="s">
        <v>13145</v>
      </c>
      <c r="G793" s="429" t="s">
        <v>404</v>
      </c>
      <c r="H793" s="465" t="s">
        <v>9697</v>
      </c>
      <c r="I793" s="431" t="s">
        <v>9786</v>
      </c>
      <c r="J793" s="431" t="s">
        <v>13222</v>
      </c>
      <c r="K793" s="432">
        <v>364.74</v>
      </c>
      <c r="L793" s="432">
        <v>363</v>
      </c>
      <c r="M793" s="433">
        <v>6980</v>
      </c>
      <c r="N793" s="429" t="s">
        <v>13163</v>
      </c>
      <c r="O793" s="433">
        <v>2023</v>
      </c>
      <c r="P793" s="434">
        <v>45267</v>
      </c>
      <c r="Q793" s="432" t="s">
        <v>13164</v>
      </c>
      <c r="R793" s="435">
        <v>45658</v>
      </c>
      <c r="S793" s="430"/>
      <c r="T793" s="436">
        <v>45334</v>
      </c>
    </row>
    <row r="794" spans="1:20" ht="15.75" customHeight="1">
      <c r="A794" s="419" t="s">
        <v>73</v>
      </c>
      <c r="B794" s="419" t="s">
        <v>2660</v>
      </c>
      <c r="C794" s="419" t="s">
        <v>290</v>
      </c>
      <c r="D794" s="419" t="s">
        <v>13127</v>
      </c>
      <c r="E794" s="419" t="s">
        <v>390</v>
      </c>
      <c r="F794" s="442" t="s">
        <v>13224</v>
      </c>
      <c r="G794" s="419" t="s">
        <v>407</v>
      </c>
      <c r="H794" s="464" t="s">
        <v>13225</v>
      </c>
      <c r="I794" s="420" t="s">
        <v>9786</v>
      </c>
      <c r="J794" s="420" t="s">
        <v>13226</v>
      </c>
      <c r="K794" s="421">
        <v>347.7</v>
      </c>
      <c r="L794" s="421">
        <v>835</v>
      </c>
      <c r="M794" s="422">
        <v>48996</v>
      </c>
      <c r="N794" s="419" t="s">
        <v>11099</v>
      </c>
      <c r="O794" s="422">
        <v>2020</v>
      </c>
      <c r="P794" s="423">
        <v>44166</v>
      </c>
      <c r="Q794" s="421" t="s">
        <v>13227</v>
      </c>
      <c r="R794" s="424">
        <v>44562</v>
      </c>
      <c r="S794" s="413"/>
      <c r="T794" s="428">
        <v>44287</v>
      </c>
    </row>
    <row r="795" spans="1:20" ht="15.75" customHeight="1">
      <c r="A795" s="419" t="s">
        <v>73</v>
      </c>
      <c r="B795" s="419" t="s">
        <v>2660</v>
      </c>
      <c r="C795" s="419" t="s">
        <v>290</v>
      </c>
      <c r="D795" s="419" t="s">
        <v>13127</v>
      </c>
      <c r="E795" s="419" t="s">
        <v>390</v>
      </c>
      <c r="F795" s="442" t="s">
        <v>13224</v>
      </c>
      <c r="G795" s="419" t="s">
        <v>419</v>
      </c>
      <c r="H795" s="464" t="s">
        <v>13228</v>
      </c>
      <c r="I795" s="420" t="s">
        <v>9786</v>
      </c>
      <c r="J795" s="420" t="s">
        <v>13229</v>
      </c>
      <c r="K795" s="421">
        <v>85.4</v>
      </c>
      <c r="L795" s="421">
        <v>252</v>
      </c>
      <c r="M795" s="422">
        <v>16283</v>
      </c>
      <c r="N795" s="419" t="s">
        <v>11139</v>
      </c>
      <c r="O795" s="422">
        <v>2018</v>
      </c>
      <c r="P795" s="423">
        <v>43637</v>
      </c>
      <c r="Q795" s="421" t="s">
        <v>13230</v>
      </c>
      <c r="R795" s="424">
        <v>43831</v>
      </c>
      <c r="S795" s="413"/>
      <c r="T795" s="428">
        <v>44029</v>
      </c>
    </row>
    <row r="796" spans="1:20" ht="15.75" customHeight="1">
      <c r="A796" s="419" t="s">
        <v>73</v>
      </c>
      <c r="B796" s="419" t="s">
        <v>2660</v>
      </c>
      <c r="C796" s="419" t="s">
        <v>290</v>
      </c>
      <c r="D796" s="419" t="s">
        <v>13127</v>
      </c>
      <c r="E796" s="419" t="s">
        <v>390</v>
      </c>
      <c r="F796" s="442" t="s">
        <v>13231</v>
      </c>
      <c r="G796" s="419" t="s">
        <v>398</v>
      </c>
      <c r="H796" s="464" t="s">
        <v>13232</v>
      </c>
      <c r="I796" s="420" t="s">
        <v>9786</v>
      </c>
      <c r="J796" s="420" t="s">
        <v>13233</v>
      </c>
      <c r="K796" s="421">
        <v>391</v>
      </c>
      <c r="L796" s="421">
        <v>281</v>
      </c>
      <c r="M796" s="422">
        <v>3730</v>
      </c>
      <c r="N796" s="419" t="s">
        <v>12007</v>
      </c>
      <c r="O796" s="422">
        <v>2012</v>
      </c>
      <c r="P796" s="426">
        <v>41239</v>
      </c>
      <c r="Q796" s="421" t="s">
        <v>13234</v>
      </c>
      <c r="R796" s="424">
        <v>41275</v>
      </c>
      <c r="S796" s="413"/>
      <c r="T796" s="425"/>
    </row>
    <row r="797" spans="1:20" ht="15.75" customHeight="1">
      <c r="A797" s="419" t="s">
        <v>73</v>
      </c>
      <c r="B797" s="419" t="s">
        <v>2660</v>
      </c>
      <c r="C797" s="419" t="s">
        <v>290</v>
      </c>
      <c r="D797" s="419" t="s">
        <v>13127</v>
      </c>
      <c r="E797" s="419" t="s">
        <v>390</v>
      </c>
      <c r="F797" s="442" t="s">
        <v>13231</v>
      </c>
      <c r="G797" s="419" t="s">
        <v>412</v>
      </c>
      <c r="H797" s="464" t="s">
        <v>13235</v>
      </c>
      <c r="I797" s="420" t="s">
        <v>9786</v>
      </c>
      <c r="J797" s="420" t="s">
        <v>13236</v>
      </c>
      <c r="K797" s="421">
        <v>253.8</v>
      </c>
      <c r="L797" s="421">
        <v>160</v>
      </c>
      <c r="M797" s="422">
        <v>2720</v>
      </c>
      <c r="N797" s="419" t="s">
        <v>11564</v>
      </c>
      <c r="O797" s="422">
        <v>2012</v>
      </c>
      <c r="P797" s="426">
        <v>41239</v>
      </c>
      <c r="Q797" s="421" t="s">
        <v>13237</v>
      </c>
      <c r="R797" s="424">
        <v>41275</v>
      </c>
      <c r="S797" s="413"/>
      <c r="T797" s="425"/>
    </row>
    <row r="798" spans="1:20" ht="15.75" customHeight="1">
      <c r="A798" s="419" t="s">
        <v>73</v>
      </c>
      <c r="B798" s="419" t="s">
        <v>2660</v>
      </c>
      <c r="C798" s="419" t="s">
        <v>290</v>
      </c>
      <c r="D798" s="419" t="s">
        <v>13127</v>
      </c>
      <c r="E798" s="419" t="s">
        <v>390</v>
      </c>
      <c r="F798" s="442" t="s">
        <v>13238</v>
      </c>
      <c r="G798" s="419" t="s">
        <v>408</v>
      </c>
      <c r="H798" s="464" t="s">
        <v>13239</v>
      </c>
      <c r="I798" s="420" t="s">
        <v>9786</v>
      </c>
      <c r="J798" s="420" t="s">
        <v>13240</v>
      </c>
      <c r="K798" s="421">
        <v>185.81</v>
      </c>
      <c r="L798" s="421">
        <v>555</v>
      </c>
      <c r="M798" s="422">
        <v>27569</v>
      </c>
      <c r="N798" s="419" t="s">
        <v>11139</v>
      </c>
      <c r="O798" s="422">
        <v>2018</v>
      </c>
      <c r="P798" s="423">
        <v>43641</v>
      </c>
      <c r="Q798" s="421" t="s">
        <v>13241</v>
      </c>
      <c r="R798" s="424">
        <v>43831</v>
      </c>
      <c r="S798" s="413"/>
      <c r="T798" s="428">
        <v>43906</v>
      </c>
    </row>
    <row r="799" spans="1:20" ht="15.75" customHeight="1">
      <c r="A799" s="419" t="s">
        <v>73</v>
      </c>
      <c r="B799" s="419" t="s">
        <v>2660</v>
      </c>
      <c r="C799" s="419" t="s">
        <v>290</v>
      </c>
      <c r="D799" s="419" t="s">
        <v>13127</v>
      </c>
      <c r="E799" s="419" t="s">
        <v>390</v>
      </c>
      <c r="F799" s="442" t="s">
        <v>13238</v>
      </c>
      <c r="G799" s="419" t="s">
        <v>399</v>
      </c>
      <c r="H799" s="464" t="s">
        <v>8828</v>
      </c>
      <c r="I799" s="420" t="s">
        <v>9786</v>
      </c>
      <c r="J799" s="420" t="s">
        <v>13242</v>
      </c>
      <c r="K799" s="421">
        <v>213.1</v>
      </c>
      <c r="L799" s="421">
        <v>317</v>
      </c>
      <c r="M799" s="422">
        <v>2990</v>
      </c>
      <c r="N799" s="419" t="s">
        <v>11082</v>
      </c>
      <c r="O799" s="422">
        <v>2012</v>
      </c>
      <c r="P799" s="426">
        <v>41206</v>
      </c>
      <c r="Q799" s="421" t="s">
        <v>13243</v>
      </c>
      <c r="R799" s="424">
        <v>41640</v>
      </c>
      <c r="S799" s="413"/>
      <c r="T799" s="425"/>
    </row>
    <row r="800" spans="1:20" ht="15.75" customHeight="1">
      <c r="A800" s="419" t="s">
        <v>73</v>
      </c>
      <c r="B800" s="419" t="s">
        <v>2660</v>
      </c>
      <c r="C800" s="419" t="s">
        <v>290</v>
      </c>
      <c r="D800" s="419" t="s">
        <v>13127</v>
      </c>
      <c r="E800" s="419" t="s">
        <v>427</v>
      </c>
      <c r="F800" s="442" t="s">
        <v>13244</v>
      </c>
      <c r="G800" s="419" t="s">
        <v>428</v>
      </c>
      <c r="H800" s="464" t="s">
        <v>13245</v>
      </c>
      <c r="I800" s="420" t="s">
        <v>9786</v>
      </c>
      <c r="J800" s="420" t="s">
        <v>13246</v>
      </c>
      <c r="K800" s="421">
        <v>810.34</v>
      </c>
      <c r="L800" s="421">
        <v>2614</v>
      </c>
      <c r="M800" s="422">
        <v>3500</v>
      </c>
      <c r="N800" s="419" t="s">
        <v>11258</v>
      </c>
      <c r="O800" s="422">
        <v>2012</v>
      </c>
      <c r="P800" s="426">
        <v>41271</v>
      </c>
      <c r="Q800" s="421" t="s">
        <v>13247</v>
      </c>
      <c r="R800" s="424">
        <v>41275</v>
      </c>
      <c r="S800" s="413"/>
      <c r="T800" s="425"/>
    </row>
    <row r="801" spans="1:20" ht="15.75" customHeight="1">
      <c r="A801" s="419" t="s">
        <v>73</v>
      </c>
      <c r="B801" s="419" t="s">
        <v>2660</v>
      </c>
      <c r="C801" s="419" t="s">
        <v>866</v>
      </c>
      <c r="D801" s="419" t="s">
        <v>13127</v>
      </c>
      <c r="E801" s="419" t="s">
        <v>1018</v>
      </c>
      <c r="F801" s="442" t="s">
        <v>13248</v>
      </c>
      <c r="G801" s="419" t="s">
        <v>1026</v>
      </c>
      <c r="H801" s="464" t="s">
        <v>13249</v>
      </c>
      <c r="I801" s="420" t="s">
        <v>9786</v>
      </c>
      <c r="J801" s="420" t="s">
        <v>10277</v>
      </c>
      <c r="K801" s="421">
        <v>112.9</v>
      </c>
      <c r="L801" s="421">
        <v>148</v>
      </c>
      <c r="M801" s="422">
        <v>2210</v>
      </c>
      <c r="N801" s="419" t="s">
        <v>11564</v>
      </c>
      <c r="O801" s="422">
        <v>2012</v>
      </c>
      <c r="P801" s="426">
        <v>41243</v>
      </c>
      <c r="Q801" s="421" t="s">
        <v>11246</v>
      </c>
      <c r="R801" s="424">
        <v>41275</v>
      </c>
      <c r="S801" s="413"/>
      <c r="T801" s="425"/>
    </row>
    <row r="802" spans="1:20" ht="15.75" customHeight="1">
      <c r="A802" s="419" t="s">
        <v>73</v>
      </c>
      <c r="B802" s="419" t="s">
        <v>2660</v>
      </c>
      <c r="C802" s="419" t="s">
        <v>866</v>
      </c>
      <c r="D802" s="419" t="s">
        <v>13127</v>
      </c>
      <c r="E802" s="419" t="s">
        <v>1018</v>
      </c>
      <c r="F802" s="442" t="s">
        <v>13248</v>
      </c>
      <c r="G802" s="419" t="s">
        <v>1033</v>
      </c>
      <c r="H802" s="464" t="s">
        <v>13250</v>
      </c>
      <c r="I802" s="420" t="s">
        <v>9786</v>
      </c>
      <c r="J802" s="420" t="s">
        <v>11404</v>
      </c>
      <c r="K802" s="421">
        <v>60.8</v>
      </c>
      <c r="L802" s="421">
        <v>58</v>
      </c>
      <c r="M802" s="422">
        <v>1620</v>
      </c>
      <c r="N802" s="419" t="s">
        <v>11564</v>
      </c>
      <c r="O802" s="422">
        <v>2012</v>
      </c>
      <c r="P802" s="426">
        <v>41243</v>
      </c>
      <c r="Q802" s="421" t="s">
        <v>11246</v>
      </c>
      <c r="R802" s="424">
        <v>41275</v>
      </c>
      <c r="S802" s="413"/>
      <c r="T802" s="425"/>
    </row>
    <row r="803" spans="1:20" ht="15.75" customHeight="1">
      <c r="A803" s="419" t="s">
        <v>73</v>
      </c>
      <c r="B803" s="419" t="s">
        <v>2660</v>
      </c>
      <c r="C803" s="419" t="s">
        <v>290</v>
      </c>
      <c r="D803" s="419" t="s">
        <v>13127</v>
      </c>
      <c r="E803" s="419" t="s">
        <v>390</v>
      </c>
      <c r="F803" s="442" t="s">
        <v>13231</v>
      </c>
      <c r="G803" s="419" t="s">
        <v>413</v>
      </c>
      <c r="H803" s="464" t="s">
        <v>13251</v>
      </c>
      <c r="I803" s="420" t="s">
        <v>9786</v>
      </c>
      <c r="J803" s="420" t="s">
        <v>13252</v>
      </c>
      <c r="K803" s="421">
        <v>439.1</v>
      </c>
      <c r="L803" s="421">
        <v>532</v>
      </c>
      <c r="M803" s="422">
        <v>30529</v>
      </c>
      <c r="N803" s="419" t="s">
        <v>11139</v>
      </c>
      <c r="O803" s="422">
        <v>2018</v>
      </c>
      <c r="P803" s="423">
        <v>43622</v>
      </c>
      <c r="Q803" s="440">
        <v>45190</v>
      </c>
      <c r="R803" s="424">
        <v>43831</v>
      </c>
      <c r="S803" s="413"/>
      <c r="T803" s="428">
        <v>43906</v>
      </c>
    </row>
    <row r="804" spans="1:20" ht="15.75" customHeight="1">
      <c r="A804" s="419" t="s">
        <v>73</v>
      </c>
      <c r="B804" s="419" t="s">
        <v>2660</v>
      </c>
      <c r="C804" s="419" t="s">
        <v>290</v>
      </c>
      <c r="D804" s="419" t="s">
        <v>13127</v>
      </c>
      <c r="E804" s="419" t="s">
        <v>390</v>
      </c>
      <c r="F804" s="442" t="s">
        <v>13145</v>
      </c>
      <c r="G804" s="419" t="s">
        <v>416</v>
      </c>
      <c r="H804" s="464" t="s">
        <v>13253</v>
      </c>
      <c r="I804" s="420" t="s">
        <v>9786</v>
      </c>
      <c r="J804" s="420" t="s">
        <v>13254</v>
      </c>
      <c r="K804" s="421">
        <v>449</v>
      </c>
      <c r="L804" s="421">
        <v>1096</v>
      </c>
      <c r="M804" s="422">
        <v>27000</v>
      </c>
      <c r="N804" s="419" t="s">
        <v>11597</v>
      </c>
      <c r="O804" s="422">
        <v>2021</v>
      </c>
      <c r="P804" s="426">
        <v>44553</v>
      </c>
      <c r="Q804" s="421" t="s">
        <v>13148</v>
      </c>
      <c r="R804" s="424">
        <v>44927</v>
      </c>
      <c r="S804" s="413"/>
      <c r="T804" s="425">
        <v>44950</v>
      </c>
    </row>
    <row r="805" spans="1:20" ht="15.75" customHeight="1">
      <c r="A805" s="419" t="s">
        <v>73</v>
      </c>
      <c r="B805" s="419" t="s">
        <v>2660</v>
      </c>
      <c r="C805" s="419" t="s">
        <v>866</v>
      </c>
      <c r="D805" s="419" t="s">
        <v>13127</v>
      </c>
      <c r="E805" s="419" t="s">
        <v>1018</v>
      </c>
      <c r="F805" s="442" t="s">
        <v>13248</v>
      </c>
      <c r="G805" s="419" t="s">
        <v>1041</v>
      </c>
      <c r="H805" s="464" t="s">
        <v>13255</v>
      </c>
      <c r="I805" s="420" t="s">
        <v>9786</v>
      </c>
      <c r="J805" s="420" t="s">
        <v>13256</v>
      </c>
      <c r="K805" s="421">
        <v>722</v>
      </c>
      <c r="L805" s="421">
        <v>1461</v>
      </c>
      <c r="M805" s="422">
        <v>34874</v>
      </c>
      <c r="N805" s="419" t="s">
        <v>11139</v>
      </c>
      <c r="O805" s="422">
        <v>2018</v>
      </c>
      <c r="P805" s="426">
        <v>43784</v>
      </c>
      <c r="Q805" s="421" t="s">
        <v>13257</v>
      </c>
      <c r="R805" s="424">
        <v>44197</v>
      </c>
      <c r="S805" s="413"/>
      <c r="T805" s="428">
        <v>43906</v>
      </c>
    </row>
    <row r="806" spans="1:20" ht="15.75" customHeight="1">
      <c r="A806" s="419" t="s">
        <v>73</v>
      </c>
      <c r="B806" s="419" t="s">
        <v>2660</v>
      </c>
      <c r="C806" s="419" t="s">
        <v>290</v>
      </c>
      <c r="D806" s="419" t="s">
        <v>13127</v>
      </c>
      <c r="E806" s="419" t="s">
        <v>427</v>
      </c>
      <c r="F806" s="442" t="s">
        <v>13258</v>
      </c>
      <c r="G806" s="419" t="s">
        <v>436</v>
      </c>
      <c r="H806" s="464" t="s">
        <v>13259</v>
      </c>
      <c r="I806" s="420" t="s">
        <v>9786</v>
      </c>
      <c r="J806" s="420" t="s">
        <v>13260</v>
      </c>
      <c r="K806" s="421">
        <v>225.1</v>
      </c>
      <c r="L806" s="421">
        <v>545</v>
      </c>
      <c r="M806" s="422">
        <v>4350</v>
      </c>
      <c r="N806" s="419" t="s">
        <v>11082</v>
      </c>
      <c r="O806" s="422">
        <v>2010</v>
      </c>
      <c r="P806" s="426">
        <v>40533</v>
      </c>
      <c r="Q806" s="421" t="s">
        <v>12140</v>
      </c>
      <c r="R806" s="424">
        <v>40544</v>
      </c>
      <c r="S806" s="413"/>
      <c r="T806" s="425"/>
    </row>
    <row r="807" spans="1:20" ht="15.75" customHeight="1">
      <c r="A807" s="419" t="s">
        <v>73</v>
      </c>
      <c r="B807" s="419" t="s">
        <v>2660</v>
      </c>
      <c r="C807" s="419" t="s">
        <v>866</v>
      </c>
      <c r="D807" s="419" t="s">
        <v>13127</v>
      </c>
      <c r="E807" s="419" t="s">
        <v>1018</v>
      </c>
      <c r="F807" s="442" t="s">
        <v>13261</v>
      </c>
      <c r="G807" s="419" t="s">
        <v>1039</v>
      </c>
      <c r="H807" s="464" t="s">
        <v>13262</v>
      </c>
      <c r="I807" s="420" t="s">
        <v>9786</v>
      </c>
      <c r="J807" s="420" t="s">
        <v>13263</v>
      </c>
      <c r="K807" s="421">
        <v>426</v>
      </c>
      <c r="L807" s="421">
        <v>760</v>
      </c>
      <c r="M807" s="422">
        <v>4530</v>
      </c>
      <c r="N807" s="419" t="s">
        <v>11564</v>
      </c>
      <c r="O807" s="422">
        <v>2012</v>
      </c>
      <c r="P807" s="426">
        <v>41241</v>
      </c>
      <c r="Q807" s="421" t="s">
        <v>13264</v>
      </c>
      <c r="R807" s="424">
        <v>41275</v>
      </c>
      <c r="S807" s="413"/>
      <c r="T807" s="425"/>
    </row>
    <row r="808" spans="1:20" ht="15.75" customHeight="1">
      <c r="A808" s="419" t="s">
        <v>73</v>
      </c>
      <c r="B808" s="419" t="s">
        <v>2660</v>
      </c>
      <c r="C808" s="419" t="s">
        <v>866</v>
      </c>
      <c r="D808" s="419" t="s">
        <v>13127</v>
      </c>
      <c r="E808" s="419" t="s">
        <v>1018</v>
      </c>
      <c r="F808" s="442" t="s">
        <v>13261</v>
      </c>
      <c r="G808" s="419" t="s">
        <v>1042</v>
      </c>
      <c r="H808" s="464" t="s">
        <v>13265</v>
      </c>
      <c r="I808" s="420" t="s">
        <v>9786</v>
      </c>
      <c r="J808" s="420" t="s">
        <v>13266</v>
      </c>
      <c r="K808" s="421">
        <v>162.9</v>
      </c>
      <c r="L808" s="421">
        <v>160</v>
      </c>
      <c r="M808" s="422">
        <v>1040</v>
      </c>
      <c r="N808" s="419" t="s">
        <v>11564</v>
      </c>
      <c r="O808" s="422">
        <v>2012</v>
      </c>
      <c r="P808" s="426">
        <v>41241</v>
      </c>
      <c r="Q808" s="421" t="s">
        <v>13267</v>
      </c>
      <c r="R808" s="424">
        <v>41275</v>
      </c>
      <c r="S808" s="413"/>
      <c r="T808" s="425"/>
    </row>
    <row r="809" spans="1:20" ht="15.75" customHeight="1">
      <c r="A809" s="419" t="s">
        <v>73</v>
      </c>
      <c r="B809" s="419" t="s">
        <v>2660</v>
      </c>
      <c r="C809" s="419" t="s">
        <v>866</v>
      </c>
      <c r="D809" s="419" t="s">
        <v>13127</v>
      </c>
      <c r="E809" s="419" t="s">
        <v>1018</v>
      </c>
      <c r="F809" s="442" t="s">
        <v>13248</v>
      </c>
      <c r="G809" s="419" t="s">
        <v>1036</v>
      </c>
      <c r="H809" s="464" t="s">
        <v>13268</v>
      </c>
      <c r="I809" s="420" t="s">
        <v>9786</v>
      </c>
      <c r="J809" s="420" t="s">
        <v>10787</v>
      </c>
      <c r="K809" s="421">
        <v>80.900000000000006</v>
      </c>
      <c r="L809" s="421">
        <v>211</v>
      </c>
      <c r="M809" s="422">
        <v>10409</v>
      </c>
      <c r="N809" s="419" t="s">
        <v>11139</v>
      </c>
      <c r="O809" s="422">
        <v>2019</v>
      </c>
      <c r="P809" s="423">
        <v>43642</v>
      </c>
      <c r="Q809" s="421" t="s">
        <v>13269</v>
      </c>
      <c r="R809" s="424">
        <v>43831</v>
      </c>
      <c r="S809" s="413"/>
      <c r="T809" s="428">
        <v>43903</v>
      </c>
    </row>
    <row r="810" spans="1:20" ht="15.75" customHeight="1">
      <c r="A810" s="419" t="s">
        <v>73</v>
      </c>
      <c r="B810" s="419" t="s">
        <v>2660</v>
      </c>
      <c r="C810" s="419" t="s">
        <v>866</v>
      </c>
      <c r="D810" s="419" t="s">
        <v>13127</v>
      </c>
      <c r="E810" s="419" t="s">
        <v>1018</v>
      </c>
      <c r="F810" s="442" t="s">
        <v>13261</v>
      </c>
      <c r="G810" s="419" t="s">
        <v>1044</v>
      </c>
      <c r="H810" s="464" t="s">
        <v>13270</v>
      </c>
      <c r="I810" s="420" t="s">
        <v>9786</v>
      </c>
      <c r="J810" s="420" t="s">
        <v>11681</v>
      </c>
      <c r="K810" s="421">
        <v>585.28</v>
      </c>
      <c r="L810" s="421">
        <v>1530</v>
      </c>
      <c r="M810" s="422">
        <v>7500</v>
      </c>
      <c r="N810" s="419" t="s">
        <v>11564</v>
      </c>
      <c r="O810" s="422">
        <v>2012</v>
      </c>
      <c r="P810" s="426">
        <v>41241</v>
      </c>
      <c r="Q810" s="421" t="s">
        <v>13271</v>
      </c>
      <c r="R810" s="424">
        <v>41275</v>
      </c>
      <c r="S810" s="413"/>
      <c r="T810" s="425"/>
    </row>
    <row r="811" spans="1:20" ht="15.75" customHeight="1">
      <c r="A811" s="419" t="s">
        <v>73</v>
      </c>
      <c r="B811" s="419" t="s">
        <v>2660</v>
      </c>
      <c r="C811" s="419" t="s">
        <v>866</v>
      </c>
      <c r="D811" s="419" t="s">
        <v>13127</v>
      </c>
      <c r="E811" s="419" t="s">
        <v>1018</v>
      </c>
      <c r="F811" s="442" t="s">
        <v>13248</v>
      </c>
      <c r="G811" s="419" t="s">
        <v>1037</v>
      </c>
      <c r="H811" s="464" t="s">
        <v>13272</v>
      </c>
      <c r="I811" s="420" t="s">
        <v>9786</v>
      </c>
      <c r="J811" s="420" t="s">
        <v>13273</v>
      </c>
      <c r="K811" s="421">
        <v>158.30000000000001</v>
      </c>
      <c r="L811" s="421">
        <v>233</v>
      </c>
      <c r="M811" s="422">
        <v>16016</v>
      </c>
      <c r="N811" s="419" t="s">
        <v>11139</v>
      </c>
      <c r="O811" s="422">
        <v>2019</v>
      </c>
      <c r="P811" s="423">
        <v>43642</v>
      </c>
      <c r="Q811" s="421" t="s">
        <v>13269</v>
      </c>
      <c r="R811" s="424">
        <v>43831</v>
      </c>
      <c r="S811" s="413"/>
      <c r="T811" s="428">
        <v>43906</v>
      </c>
    </row>
    <row r="812" spans="1:20" ht="15.75" customHeight="1">
      <c r="A812" s="419" t="s">
        <v>73</v>
      </c>
      <c r="B812" s="419" t="s">
        <v>2660</v>
      </c>
      <c r="C812" s="419" t="s">
        <v>866</v>
      </c>
      <c r="D812" s="419" t="s">
        <v>13127</v>
      </c>
      <c r="E812" s="419" t="s">
        <v>1018</v>
      </c>
      <c r="F812" s="442" t="s">
        <v>13261</v>
      </c>
      <c r="G812" s="419" t="s">
        <v>1043</v>
      </c>
      <c r="H812" s="464" t="s">
        <v>13274</v>
      </c>
      <c r="I812" s="420" t="s">
        <v>9786</v>
      </c>
      <c r="J812" s="420" t="s">
        <v>13275</v>
      </c>
      <c r="K812" s="421">
        <v>497.15</v>
      </c>
      <c r="L812" s="421">
        <v>505</v>
      </c>
      <c r="M812" s="422">
        <v>41699</v>
      </c>
      <c r="N812" s="419" t="s">
        <v>11577</v>
      </c>
      <c r="O812" s="422">
        <v>2019</v>
      </c>
      <c r="P812" s="423">
        <v>43879</v>
      </c>
      <c r="Q812" s="421" t="s">
        <v>13276</v>
      </c>
      <c r="R812" s="424">
        <v>44197</v>
      </c>
      <c r="S812" s="413"/>
      <c r="T812" s="428">
        <v>43931</v>
      </c>
    </row>
    <row r="813" spans="1:20" ht="15.75" customHeight="1">
      <c r="A813" s="419" t="s">
        <v>73</v>
      </c>
      <c r="B813" s="419" t="s">
        <v>2660</v>
      </c>
      <c r="C813" s="419" t="s">
        <v>290</v>
      </c>
      <c r="D813" s="419" t="s">
        <v>13127</v>
      </c>
      <c r="E813" s="419" t="s">
        <v>390</v>
      </c>
      <c r="F813" s="442" t="s">
        <v>13277</v>
      </c>
      <c r="G813" s="419" t="s">
        <v>409</v>
      </c>
      <c r="H813" s="464" t="s">
        <v>13278</v>
      </c>
      <c r="I813" s="420" t="s">
        <v>9786</v>
      </c>
      <c r="J813" s="420" t="s">
        <v>12298</v>
      </c>
      <c r="K813" s="421">
        <v>96.4</v>
      </c>
      <c r="L813" s="421">
        <v>176</v>
      </c>
      <c r="M813" s="422">
        <v>2160</v>
      </c>
      <c r="N813" s="419" t="s">
        <v>11564</v>
      </c>
      <c r="O813" s="422">
        <v>2012</v>
      </c>
      <c r="P813" s="426">
        <v>41241</v>
      </c>
      <c r="Q813" s="421" t="s">
        <v>11319</v>
      </c>
      <c r="R813" s="424">
        <v>41275</v>
      </c>
      <c r="S813" s="413"/>
      <c r="T813" s="425"/>
    </row>
    <row r="814" spans="1:20" ht="15.75" customHeight="1">
      <c r="A814" s="419" t="s">
        <v>73</v>
      </c>
      <c r="B814" s="419" t="s">
        <v>2660</v>
      </c>
      <c r="C814" s="419" t="s">
        <v>290</v>
      </c>
      <c r="D814" s="419" t="s">
        <v>13127</v>
      </c>
      <c r="E814" s="419" t="s">
        <v>390</v>
      </c>
      <c r="F814" s="442" t="s">
        <v>13279</v>
      </c>
      <c r="G814" s="419" t="s">
        <v>421</v>
      </c>
      <c r="H814" s="464" t="s">
        <v>13280</v>
      </c>
      <c r="I814" s="420" t="s">
        <v>9786</v>
      </c>
      <c r="J814" s="420" t="s">
        <v>13281</v>
      </c>
      <c r="K814" s="421">
        <v>845.9</v>
      </c>
      <c r="L814" s="421">
        <v>1829</v>
      </c>
      <c r="M814" s="422">
        <v>43164</v>
      </c>
      <c r="N814" s="419" t="s">
        <v>11139</v>
      </c>
      <c r="O814" s="422">
        <v>2020</v>
      </c>
      <c r="P814" s="426">
        <v>44189</v>
      </c>
      <c r="Q814" s="421" t="s">
        <v>13282</v>
      </c>
      <c r="R814" s="424">
        <v>44562</v>
      </c>
      <c r="S814" s="413"/>
      <c r="T814" s="428">
        <v>44894</v>
      </c>
    </row>
    <row r="815" spans="1:20" ht="15.75" customHeight="1">
      <c r="A815" s="429" t="s">
        <v>73</v>
      </c>
      <c r="B815" s="429" t="s">
        <v>2660</v>
      </c>
      <c r="C815" s="429" t="s">
        <v>290</v>
      </c>
      <c r="D815" s="429" t="s">
        <v>11756</v>
      </c>
      <c r="E815" s="429" t="s">
        <v>390</v>
      </c>
      <c r="F815" s="458" t="s">
        <v>13145</v>
      </c>
      <c r="G815" s="429" t="s">
        <v>399</v>
      </c>
      <c r="H815" s="465" t="s">
        <v>8828</v>
      </c>
      <c r="I815" s="431" t="s">
        <v>9786</v>
      </c>
      <c r="J815" s="431" t="s">
        <v>13242</v>
      </c>
      <c r="K815" s="432">
        <v>213.1</v>
      </c>
      <c r="L815" s="432">
        <v>296</v>
      </c>
      <c r="M815" s="433">
        <v>6980</v>
      </c>
      <c r="N815" s="429" t="s">
        <v>13163</v>
      </c>
      <c r="O815" s="433">
        <v>2023</v>
      </c>
      <c r="P815" s="434">
        <v>45267</v>
      </c>
      <c r="Q815" s="432" t="s">
        <v>13164</v>
      </c>
      <c r="R815" s="435">
        <v>45658</v>
      </c>
      <c r="S815" s="430"/>
      <c r="T815" s="462">
        <v>45287</v>
      </c>
    </row>
    <row r="816" spans="1:20" ht="15.75" customHeight="1">
      <c r="A816" s="419" t="s">
        <v>73</v>
      </c>
      <c r="B816" s="419" t="s">
        <v>2660</v>
      </c>
      <c r="C816" s="419" t="s">
        <v>290</v>
      </c>
      <c r="D816" s="419" t="s">
        <v>13127</v>
      </c>
      <c r="E816" s="419" t="s">
        <v>390</v>
      </c>
      <c r="F816" s="442" t="s">
        <v>13277</v>
      </c>
      <c r="G816" s="419" t="s">
        <v>422</v>
      </c>
      <c r="H816" s="464" t="s">
        <v>13283</v>
      </c>
      <c r="I816" s="420" t="s">
        <v>9786</v>
      </c>
      <c r="J816" s="420" t="s">
        <v>13284</v>
      </c>
      <c r="K816" s="421">
        <v>612.07000000000005</v>
      </c>
      <c r="L816" s="421">
        <v>878</v>
      </c>
      <c r="M816" s="422">
        <v>28976</v>
      </c>
      <c r="N816" s="419" t="s">
        <v>11577</v>
      </c>
      <c r="O816" s="422">
        <v>2016</v>
      </c>
      <c r="P816" s="423">
        <v>43160</v>
      </c>
      <c r="Q816" s="440">
        <v>45191</v>
      </c>
      <c r="R816" s="424">
        <v>43466</v>
      </c>
      <c r="S816" s="413"/>
      <c r="T816" s="428">
        <v>43357</v>
      </c>
    </row>
    <row r="817" spans="1:20" ht="15.75" customHeight="1">
      <c r="A817" s="419" t="s">
        <v>73</v>
      </c>
      <c r="B817" s="419" t="s">
        <v>2660</v>
      </c>
      <c r="C817" s="419" t="s">
        <v>290</v>
      </c>
      <c r="D817" s="419" t="s">
        <v>13127</v>
      </c>
      <c r="E817" s="419" t="s">
        <v>390</v>
      </c>
      <c r="F817" s="442" t="s">
        <v>13285</v>
      </c>
      <c r="G817" s="419" t="s">
        <v>403</v>
      </c>
      <c r="H817" s="464" t="s">
        <v>13286</v>
      </c>
      <c r="I817" s="420" t="s">
        <v>9786</v>
      </c>
      <c r="J817" s="420" t="s">
        <v>12274</v>
      </c>
      <c r="K817" s="421">
        <v>179.8</v>
      </c>
      <c r="L817" s="421">
        <v>158</v>
      </c>
      <c r="M817" s="422">
        <v>4410</v>
      </c>
      <c r="N817" s="419" t="s">
        <v>11564</v>
      </c>
      <c r="O817" s="422">
        <v>2012</v>
      </c>
      <c r="P817" s="426">
        <v>41239</v>
      </c>
      <c r="Q817" s="421" t="s">
        <v>11324</v>
      </c>
      <c r="R817" s="424">
        <v>41275</v>
      </c>
      <c r="S817" s="413"/>
      <c r="T817" s="425"/>
    </row>
    <row r="818" spans="1:20" ht="15.75" customHeight="1">
      <c r="A818" s="419" t="s">
        <v>73</v>
      </c>
      <c r="B818" s="419" t="s">
        <v>2660</v>
      </c>
      <c r="C818" s="419" t="s">
        <v>290</v>
      </c>
      <c r="D818" s="419" t="s">
        <v>13127</v>
      </c>
      <c r="E818" s="419" t="s">
        <v>390</v>
      </c>
      <c r="F818" s="442" t="s">
        <v>13285</v>
      </c>
      <c r="G818" s="419" t="s">
        <v>410</v>
      </c>
      <c r="H818" s="464" t="s">
        <v>13287</v>
      </c>
      <c r="I818" s="420" t="s">
        <v>9786</v>
      </c>
      <c r="J818" s="420" t="s">
        <v>13288</v>
      </c>
      <c r="K818" s="421">
        <v>49.1</v>
      </c>
      <c r="L818" s="421">
        <v>132</v>
      </c>
      <c r="M818" s="422">
        <v>2220</v>
      </c>
      <c r="N818" s="419" t="s">
        <v>11564</v>
      </c>
      <c r="O818" s="422">
        <v>2012</v>
      </c>
      <c r="P818" s="426">
        <v>41239</v>
      </c>
      <c r="Q818" s="421" t="s">
        <v>11313</v>
      </c>
      <c r="R818" s="424">
        <v>41275</v>
      </c>
      <c r="S818" s="413"/>
      <c r="T818" s="425"/>
    </row>
    <row r="819" spans="1:20" ht="15.75" customHeight="1">
      <c r="A819" s="419" t="s">
        <v>73</v>
      </c>
      <c r="B819" s="419" t="s">
        <v>2660</v>
      </c>
      <c r="C819" s="419" t="s">
        <v>290</v>
      </c>
      <c r="D819" s="419" t="s">
        <v>13127</v>
      </c>
      <c r="E819" s="419" t="s">
        <v>390</v>
      </c>
      <c r="F819" s="442" t="s">
        <v>13285</v>
      </c>
      <c r="G819" s="419" t="s">
        <v>417</v>
      </c>
      <c r="H819" s="464" t="s">
        <v>13289</v>
      </c>
      <c r="I819" s="420" t="s">
        <v>9786</v>
      </c>
      <c r="J819" s="420" t="s">
        <v>13290</v>
      </c>
      <c r="K819" s="421">
        <v>98.6</v>
      </c>
      <c r="L819" s="421">
        <v>141</v>
      </c>
      <c r="M819" s="422">
        <v>2070</v>
      </c>
      <c r="N819" s="419" t="s">
        <v>11564</v>
      </c>
      <c r="O819" s="422">
        <v>2012</v>
      </c>
      <c r="P819" s="426">
        <v>41239</v>
      </c>
      <c r="Q819" s="421" t="s">
        <v>12937</v>
      </c>
      <c r="R819" s="424">
        <v>41275</v>
      </c>
      <c r="S819" s="413"/>
      <c r="T819" s="425"/>
    </row>
    <row r="820" spans="1:20" ht="15.75" customHeight="1">
      <c r="A820" s="419" t="s">
        <v>73</v>
      </c>
      <c r="B820" s="419" t="s">
        <v>2660</v>
      </c>
      <c r="C820" s="419" t="s">
        <v>290</v>
      </c>
      <c r="D820" s="419" t="s">
        <v>13127</v>
      </c>
      <c r="E820" s="419" t="s">
        <v>390</v>
      </c>
      <c r="F820" s="442" t="s">
        <v>13277</v>
      </c>
      <c r="G820" s="419" t="s">
        <v>426</v>
      </c>
      <c r="H820" s="464" t="s">
        <v>8839</v>
      </c>
      <c r="I820" s="420" t="s">
        <v>9786</v>
      </c>
      <c r="J820" s="420" t="s">
        <v>13291</v>
      </c>
      <c r="K820" s="421">
        <v>336.2</v>
      </c>
      <c r="L820" s="421">
        <v>593</v>
      </c>
      <c r="M820" s="422">
        <v>4830</v>
      </c>
      <c r="N820" s="419" t="s">
        <v>11564</v>
      </c>
      <c r="O820" s="422">
        <v>2012</v>
      </c>
      <c r="P820" s="426">
        <v>41241</v>
      </c>
      <c r="Q820" s="421" t="s">
        <v>11319</v>
      </c>
      <c r="R820" s="424">
        <v>41275</v>
      </c>
      <c r="S820" s="413"/>
      <c r="T820" s="425"/>
    </row>
    <row r="821" spans="1:20" ht="15.75" customHeight="1">
      <c r="A821" s="419" t="s">
        <v>73</v>
      </c>
      <c r="B821" s="419" t="s">
        <v>2660</v>
      </c>
      <c r="C821" s="419" t="s">
        <v>290</v>
      </c>
      <c r="D821" s="419" t="s">
        <v>13127</v>
      </c>
      <c r="E821" s="419" t="s">
        <v>390</v>
      </c>
      <c r="F821" s="442" t="s">
        <v>13277</v>
      </c>
      <c r="G821" s="419" t="s">
        <v>392</v>
      </c>
      <c r="H821" s="464" t="s">
        <v>13292</v>
      </c>
      <c r="I821" s="420" t="s">
        <v>9786</v>
      </c>
      <c r="J821" s="420" t="s">
        <v>13293</v>
      </c>
      <c r="K821" s="421">
        <v>291</v>
      </c>
      <c r="L821" s="421">
        <v>401</v>
      </c>
      <c r="M821" s="422">
        <v>21990</v>
      </c>
      <c r="N821" s="419" t="s">
        <v>11139</v>
      </c>
      <c r="O821" s="422">
        <v>2018</v>
      </c>
      <c r="P821" s="423">
        <v>43650</v>
      </c>
      <c r="Q821" s="421" t="s">
        <v>12413</v>
      </c>
      <c r="R821" s="424">
        <v>43831</v>
      </c>
      <c r="S821" s="413"/>
      <c r="T821" s="428">
        <v>43895</v>
      </c>
    </row>
    <row r="822" spans="1:20" ht="15.75" customHeight="1">
      <c r="A822" s="429" t="s">
        <v>73</v>
      </c>
      <c r="B822" s="429" t="s">
        <v>2660</v>
      </c>
      <c r="C822" s="429" t="s">
        <v>290</v>
      </c>
      <c r="D822" s="429" t="s">
        <v>11756</v>
      </c>
      <c r="E822" s="429" t="s">
        <v>390</v>
      </c>
      <c r="F822" s="458" t="s">
        <v>13145</v>
      </c>
      <c r="G822" s="429" t="s">
        <v>426</v>
      </c>
      <c r="H822" s="465" t="s">
        <v>8839</v>
      </c>
      <c r="I822" s="431" t="s">
        <v>9786</v>
      </c>
      <c r="J822" s="431" t="s">
        <v>13291</v>
      </c>
      <c r="K822" s="432">
        <v>336.2</v>
      </c>
      <c r="L822" s="432">
        <v>482</v>
      </c>
      <c r="M822" s="433">
        <v>6980</v>
      </c>
      <c r="N822" s="429" t="s">
        <v>13163</v>
      </c>
      <c r="O822" s="433">
        <v>2023</v>
      </c>
      <c r="P822" s="445">
        <v>45267</v>
      </c>
      <c r="Q822" s="432" t="s">
        <v>13164</v>
      </c>
      <c r="R822" s="435">
        <v>45658</v>
      </c>
      <c r="S822" s="430"/>
      <c r="T822" s="436">
        <v>45285</v>
      </c>
    </row>
    <row r="823" spans="1:20" ht="15.75" customHeight="1">
      <c r="A823" s="419" t="s">
        <v>73</v>
      </c>
      <c r="B823" s="419" t="s">
        <v>2660</v>
      </c>
      <c r="C823" s="419" t="s">
        <v>290</v>
      </c>
      <c r="D823" s="419" t="s">
        <v>13127</v>
      </c>
      <c r="E823" s="419" t="s">
        <v>390</v>
      </c>
      <c r="F823" s="442" t="s">
        <v>13285</v>
      </c>
      <c r="G823" s="419" t="s">
        <v>424</v>
      </c>
      <c r="H823" s="464" t="s">
        <v>8837</v>
      </c>
      <c r="I823" s="420" t="s">
        <v>9786</v>
      </c>
      <c r="J823" s="420" t="s">
        <v>13294</v>
      </c>
      <c r="K823" s="421">
        <v>310.75</v>
      </c>
      <c r="L823" s="421">
        <v>955</v>
      </c>
      <c r="M823" s="422">
        <v>7170</v>
      </c>
      <c r="N823" s="419" t="s">
        <v>11564</v>
      </c>
      <c r="O823" s="422">
        <v>2012</v>
      </c>
      <c r="P823" s="426">
        <v>41239</v>
      </c>
      <c r="Q823" s="421" t="s">
        <v>11319</v>
      </c>
      <c r="R823" s="424">
        <v>41275</v>
      </c>
      <c r="S823" s="413"/>
      <c r="T823" s="425"/>
    </row>
    <row r="824" spans="1:20" ht="15.75" customHeight="1">
      <c r="A824" s="429" t="s">
        <v>73</v>
      </c>
      <c r="B824" s="429" t="s">
        <v>2660</v>
      </c>
      <c r="C824" s="429" t="s">
        <v>290</v>
      </c>
      <c r="D824" s="429" t="s">
        <v>11756</v>
      </c>
      <c r="E824" s="429" t="s">
        <v>390</v>
      </c>
      <c r="F824" s="458" t="s">
        <v>13145</v>
      </c>
      <c r="G824" s="429" t="s">
        <v>424</v>
      </c>
      <c r="H824" s="465" t="s">
        <v>8837</v>
      </c>
      <c r="I824" s="431" t="s">
        <v>9786</v>
      </c>
      <c r="J824" s="431" t="s">
        <v>13294</v>
      </c>
      <c r="K824" s="432">
        <v>382.14069999999998</v>
      </c>
      <c r="L824" s="432">
        <v>955</v>
      </c>
      <c r="M824" s="433">
        <v>6980</v>
      </c>
      <c r="N824" s="429" t="s">
        <v>13163</v>
      </c>
      <c r="O824" s="433">
        <v>2023</v>
      </c>
      <c r="P824" s="434">
        <v>45267</v>
      </c>
      <c r="Q824" s="432" t="s">
        <v>13164</v>
      </c>
      <c r="R824" s="435">
        <v>45658</v>
      </c>
      <c r="S824" s="430"/>
      <c r="T824" s="462">
        <v>45282</v>
      </c>
    </row>
    <row r="825" spans="1:20" ht="15.75" customHeight="1">
      <c r="A825" s="419" t="s">
        <v>73</v>
      </c>
      <c r="B825" s="419" t="s">
        <v>2660</v>
      </c>
      <c r="C825" s="419" t="s">
        <v>290</v>
      </c>
      <c r="D825" s="419" t="s">
        <v>13127</v>
      </c>
      <c r="E825" s="419" t="s">
        <v>390</v>
      </c>
      <c r="F825" s="442" t="s">
        <v>13285</v>
      </c>
      <c r="G825" s="419" t="s">
        <v>423</v>
      </c>
      <c r="H825" s="464" t="s">
        <v>8835</v>
      </c>
      <c r="I825" s="420" t="s">
        <v>9786</v>
      </c>
      <c r="J825" s="420" t="s">
        <v>13295</v>
      </c>
      <c r="K825" s="421">
        <v>264.39999999999998</v>
      </c>
      <c r="L825" s="421">
        <v>710</v>
      </c>
      <c r="M825" s="422">
        <v>6270</v>
      </c>
      <c r="N825" s="419" t="s">
        <v>11564</v>
      </c>
      <c r="O825" s="422">
        <v>2012</v>
      </c>
      <c r="P825" s="426">
        <v>41239</v>
      </c>
      <c r="Q825" s="421" t="s">
        <v>11322</v>
      </c>
      <c r="R825" s="424">
        <v>41275</v>
      </c>
      <c r="S825" s="413"/>
      <c r="T825" s="425"/>
    </row>
    <row r="826" spans="1:20" ht="15.75" customHeight="1">
      <c r="A826" s="419" t="s">
        <v>73</v>
      </c>
      <c r="B826" s="419" t="s">
        <v>2660</v>
      </c>
      <c r="C826" s="419" t="s">
        <v>290</v>
      </c>
      <c r="D826" s="419" t="s">
        <v>13127</v>
      </c>
      <c r="E826" s="419" t="s">
        <v>390</v>
      </c>
      <c r="F826" s="442" t="s">
        <v>13296</v>
      </c>
      <c r="G826" s="419" t="s">
        <v>425</v>
      </c>
      <c r="H826" s="464" t="s">
        <v>13297</v>
      </c>
      <c r="I826" s="420" t="s">
        <v>9786</v>
      </c>
      <c r="J826" s="420" t="s">
        <v>13298</v>
      </c>
      <c r="K826" s="421">
        <v>203.2</v>
      </c>
      <c r="L826" s="421">
        <v>837</v>
      </c>
      <c r="M826" s="422">
        <v>31439</v>
      </c>
      <c r="N826" s="419" t="s">
        <v>11139</v>
      </c>
      <c r="O826" s="422">
        <v>2020</v>
      </c>
      <c r="P826" s="423">
        <v>44102</v>
      </c>
      <c r="Q826" s="421" t="s">
        <v>13299</v>
      </c>
      <c r="R826" s="424">
        <v>44562</v>
      </c>
      <c r="S826" s="413"/>
      <c r="T826" s="428">
        <v>44168</v>
      </c>
    </row>
    <row r="827" spans="1:20" ht="15.75" customHeight="1">
      <c r="A827" s="419" t="s">
        <v>73</v>
      </c>
      <c r="B827" s="419" t="s">
        <v>2660</v>
      </c>
      <c r="C827" s="419" t="s">
        <v>290</v>
      </c>
      <c r="D827" s="419" t="s">
        <v>13127</v>
      </c>
      <c r="E827" s="419" t="s">
        <v>390</v>
      </c>
      <c r="F827" s="442" t="s">
        <v>13296</v>
      </c>
      <c r="G827" s="419" t="s">
        <v>420</v>
      </c>
      <c r="H827" s="464" t="s">
        <v>13300</v>
      </c>
      <c r="I827" s="420" t="s">
        <v>9786</v>
      </c>
      <c r="J827" s="420" t="s">
        <v>13301</v>
      </c>
      <c r="K827" s="421">
        <v>35.700000000000003</v>
      </c>
      <c r="L827" s="421">
        <v>72</v>
      </c>
      <c r="M827" s="422">
        <v>11087</v>
      </c>
      <c r="N827" s="419" t="s">
        <v>11139</v>
      </c>
      <c r="O827" s="422">
        <v>2020</v>
      </c>
      <c r="P827" s="423">
        <v>44102</v>
      </c>
      <c r="Q827" s="421" t="s">
        <v>13302</v>
      </c>
      <c r="R827" s="424">
        <v>44562</v>
      </c>
      <c r="S827" s="413"/>
      <c r="T827" s="428">
        <v>44167</v>
      </c>
    </row>
    <row r="828" spans="1:20" ht="15.75" customHeight="1">
      <c r="A828" s="419" t="s">
        <v>73</v>
      </c>
      <c r="B828" s="419" t="s">
        <v>2660</v>
      </c>
      <c r="C828" s="419" t="s">
        <v>866</v>
      </c>
      <c r="D828" s="419" t="s">
        <v>13127</v>
      </c>
      <c r="E828" s="419" t="s">
        <v>1018</v>
      </c>
      <c r="F828" s="442" t="s">
        <v>13303</v>
      </c>
      <c r="G828" s="419" t="s">
        <v>1047</v>
      </c>
      <c r="H828" s="464" t="s">
        <v>13304</v>
      </c>
      <c r="I828" s="420" t="s">
        <v>9786</v>
      </c>
      <c r="J828" s="420" t="s">
        <v>13305</v>
      </c>
      <c r="K828" s="421">
        <v>595.4</v>
      </c>
      <c r="L828" s="421">
        <v>1630</v>
      </c>
      <c r="M828" s="422">
        <v>34876</v>
      </c>
      <c r="N828" s="419" t="s">
        <v>11139</v>
      </c>
      <c r="O828" s="422">
        <v>2018</v>
      </c>
      <c r="P828" s="423">
        <v>43656</v>
      </c>
      <c r="Q828" s="421" t="s">
        <v>13306</v>
      </c>
      <c r="R828" s="424">
        <v>43831</v>
      </c>
      <c r="S828" s="413"/>
      <c r="T828" s="428">
        <v>43909</v>
      </c>
    </row>
    <row r="829" spans="1:20" ht="15.75" customHeight="1">
      <c r="A829" s="419" t="s">
        <v>73</v>
      </c>
      <c r="B829" s="419" t="s">
        <v>2660</v>
      </c>
      <c r="C829" s="419" t="s">
        <v>456</v>
      </c>
      <c r="D829" s="419" t="s">
        <v>13307</v>
      </c>
      <c r="E829" s="419" t="s">
        <v>457</v>
      </c>
      <c r="F829" s="442" t="s">
        <v>13308</v>
      </c>
      <c r="G829" s="419" t="s">
        <v>458</v>
      </c>
      <c r="H829" s="464" t="s">
        <v>13309</v>
      </c>
      <c r="I829" s="420" t="s">
        <v>9786</v>
      </c>
      <c r="J829" s="420" t="s">
        <v>13310</v>
      </c>
      <c r="K829" s="421">
        <v>1195</v>
      </c>
      <c r="L829" s="421">
        <v>2985</v>
      </c>
      <c r="M829" s="422">
        <v>5200</v>
      </c>
      <c r="N829" s="419" t="s">
        <v>11564</v>
      </c>
      <c r="O829" s="422">
        <v>2011</v>
      </c>
      <c r="P829" s="423">
        <v>40659</v>
      </c>
      <c r="Q829" s="421" t="s">
        <v>11668</v>
      </c>
      <c r="R829" s="424">
        <v>40909</v>
      </c>
      <c r="S829" s="413"/>
      <c r="T829" s="425"/>
    </row>
    <row r="830" spans="1:20" ht="15.75" customHeight="1">
      <c r="A830" s="419" t="s">
        <v>73</v>
      </c>
      <c r="B830" s="419" t="s">
        <v>2660</v>
      </c>
      <c r="C830" s="419" t="s">
        <v>456</v>
      </c>
      <c r="D830" s="419" t="s">
        <v>13307</v>
      </c>
      <c r="E830" s="419" t="s">
        <v>457</v>
      </c>
      <c r="F830" s="442" t="s">
        <v>13308</v>
      </c>
      <c r="G830" s="419" t="s">
        <v>460</v>
      </c>
      <c r="H830" s="464" t="s">
        <v>13311</v>
      </c>
      <c r="I830" s="420" t="s">
        <v>9786</v>
      </c>
      <c r="J830" s="420" t="s">
        <v>13312</v>
      </c>
      <c r="K830" s="421">
        <v>36.6</v>
      </c>
      <c r="L830" s="421">
        <v>52</v>
      </c>
      <c r="M830" s="422">
        <v>5200</v>
      </c>
      <c r="N830" s="419" t="s">
        <v>11564</v>
      </c>
      <c r="O830" s="422">
        <v>2011</v>
      </c>
      <c r="P830" s="423">
        <v>40659</v>
      </c>
      <c r="Q830" s="421" t="s">
        <v>11668</v>
      </c>
      <c r="R830" s="424">
        <v>40909</v>
      </c>
      <c r="S830" s="413"/>
      <c r="T830" s="425"/>
    </row>
    <row r="831" spans="1:20" ht="15.75" customHeight="1">
      <c r="A831" s="419" t="s">
        <v>73</v>
      </c>
      <c r="B831" s="419" t="s">
        <v>2660</v>
      </c>
      <c r="C831" s="419" t="s">
        <v>456</v>
      </c>
      <c r="D831" s="419" t="s">
        <v>13307</v>
      </c>
      <c r="E831" s="419" t="s">
        <v>563</v>
      </c>
      <c r="F831" s="442" t="s">
        <v>13313</v>
      </c>
      <c r="G831" s="419" t="s">
        <v>566</v>
      </c>
      <c r="H831" s="464" t="s">
        <v>13314</v>
      </c>
      <c r="I831" s="420" t="s">
        <v>9786</v>
      </c>
      <c r="J831" s="420" t="s">
        <v>13315</v>
      </c>
      <c r="K831" s="421">
        <v>631.6</v>
      </c>
      <c r="L831" s="421">
        <v>1653</v>
      </c>
      <c r="M831" s="422">
        <v>5640</v>
      </c>
      <c r="N831" s="419" t="s">
        <v>11564</v>
      </c>
      <c r="O831" s="422">
        <v>2010</v>
      </c>
      <c r="P831" s="423">
        <v>40634</v>
      </c>
      <c r="Q831" s="421" t="s">
        <v>12122</v>
      </c>
      <c r="R831" s="424">
        <v>40909</v>
      </c>
      <c r="S831" s="413"/>
      <c r="T831" s="425"/>
    </row>
    <row r="832" spans="1:20" ht="15.75" customHeight="1">
      <c r="A832" s="419" t="s">
        <v>73</v>
      </c>
      <c r="B832" s="419" t="s">
        <v>2660</v>
      </c>
      <c r="C832" s="419" t="s">
        <v>456</v>
      </c>
      <c r="D832" s="419" t="s">
        <v>13307</v>
      </c>
      <c r="E832" s="419" t="s">
        <v>563</v>
      </c>
      <c r="F832" s="442" t="s">
        <v>13313</v>
      </c>
      <c r="G832" s="419" t="s">
        <v>568</v>
      </c>
      <c r="H832" s="464" t="s">
        <v>13316</v>
      </c>
      <c r="I832" s="420" t="s">
        <v>9786</v>
      </c>
      <c r="J832" s="420" t="s">
        <v>13317</v>
      </c>
      <c r="K832" s="421">
        <v>45</v>
      </c>
      <c r="L832" s="421">
        <v>35</v>
      </c>
      <c r="M832" s="422">
        <v>1200</v>
      </c>
      <c r="N832" s="419" t="s">
        <v>11564</v>
      </c>
      <c r="O832" s="422">
        <v>2010</v>
      </c>
      <c r="P832" s="423">
        <v>40634</v>
      </c>
      <c r="Q832" s="421" t="s">
        <v>12122</v>
      </c>
      <c r="R832" s="424">
        <v>40909</v>
      </c>
      <c r="S832" s="413"/>
      <c r="T832" s="425"/>
    </row>
    <row r="833" spans="1:20" ht="15.75" customHeight="1">
      <c r="A833" s="419" t="s">
        <v>73</v>
      </c>
      <c r="B833" s="419" t="s">
        <v>2660</v>
      </c>
      <c r="C833" s="419" t="s">
        <v>456</v>
      </c>
      <c r="D833" s="419" t="s">
        <v>13307</v>
      </c>
      <c r="E833" s="419" t="s">
        <v>563</v>
      </c>
      <c r="F833" s="442" t="s">
        <v>13313</v>
      </c>
      <c r="G833" s="419" t="s">
        <v>569</v>
      </c>
      <c r="H833" s="464" t="s">
        <v>13318</v>
      </c>
      <c r="I833" s="420" t="s">
        <v>9786</v>
      </c>
      <c r="J833" s="420" t="s">
        <v>13319</v>
      </c>
      <c r="K833" s="421">
        <v>38</v>
      </c>
      <c r="L833" s="421">
        <v>12</v>
      </c>
      <c r="M833" s="422">
        <v>950</v>
      </c>
      <c r="N833" s="419" t="s">
        <v>11564</v>
      </c>
      <c r="O833" s="422">
        <v>2010</v>
      </c>
      <c r="P833" s="423">
        <v>40634</v>
      </c>
      <c r="Q833" s="421" t="s">
        <v>12122</v>
      </c>
      <c r="R833" s="424">
        <v>40909</v>
      </c>
      <c r="S833" s="413"/>
      <c r="T833" s="425"/>
    </row>
    <row r="834" spans="1:20" ht="15.75" customHeight="1">
      <c r="A834" s="419" t="s">
        <v>73</v>
      </c>
      <c r="B834" s="419" t="s">
        <v>2660</v>
      </c>
      <c r="C834" s="419" t="s">
        <v>456</v>
      </c>
      <c r="D834" s="419" t="s">
        <v>13307</v>
      </c>
      <c r="E834" s="419" t="s">
        <v>674</v>
      </c>
      <c r="F834" s="442" t="s">
        <v>13320</v>
      </c>
      <c r="G834" s="419" t="s">
        <v>676</v>
      </c>
      <c r="H834" s="464" t="s">
        <v>13321</v>
      </c>
      <c r="I834" s="420" t="s">
        <v>9786</v>
      </c>
      <c r="J834" s="420" t="s">
        <v>13322</v>
      </c>
      <c r="K834" s="421">
        <v>350.1</v>
      </c>
      <c r="L834" s="421">
        <v>95</v>
      </c>
      <c r="M834" s="422">
        <v>2360</v>
      </c>
      <c r="N834" s="419" t="s">
        <v>11082</v>
      </c>
      <c r="O834" s="422">
        <v>2012</v>
      </c>
      <c r="P834" s="423">
        <v>41123</v>
      </c>
      <c r="Q834" s="421" t="s">
        <v>12008</v>
      </c>
      <c r="R834" s="424">
        <v>41640</v>
      </c>
      <c r="S834" s="413"/>
      <c r="T834" s="425"/>
    </row>
    <row r="835" spans="1:20" ht="15.75" customHeight="1">
      <c r="A835" s="419" t="s">
        <v>73</v>
      </c>
      <c r="B835" s="419" t="s">
        <v>2660</v>
      </c>
      <c r="C835" s="419" t="s">
        <v>456</v>
      </c>
      <c r="D835" s="419" t="s">
        <v>13307</v>
      </c>
      <c r="E835" s="419" t="s">
        <v>674</v>
      </c>
      <c r="F835" s="442" t="s">
        <v>13320</v>
      </c>
      <c r="G835" s="419" t="s">
        <v>678</v>
      </c>
      <c r="H835" s="464" t="s">
        <v>13323</v>
      </c>
      <c r="I835" s="420" t="s">
        <v>9786</v>
      </c>
      <c r="J835" s="420" t="s">
        <v>13324</v>
      </c>
      <c r="K835" s="421">
        <v>234.5</v>
      </c>
      <c r="L835" s="421">
        <v>72</v>
      </c>
      <c r="M835" s="422">
        <v>2020</v>
      </c>
      <c r="N835" s="419" t="s">
        <v>11082</v>
      </c>
      <c r="O835" s="422">
        <v>2012</v>
      </c>
      <c r="P835" s="423">
        <v>41123</v>
      </c>
      <c r="Q835" s="421" t="s">
        <v>11968</v>
      </c>
      <c r="R835" s="424">
        <v>41640</v>
      </c>
      <c r="S835" s="413"/>
      <c r="T835" s="425"/>
    </row>
    <row r="836" spans="1:20" ht="15.75" customHeight="1">
      <c r="A836" s="419" t="s">
        <v>73</v>
      </c>
      <c r="B836" s="419" t="s">
        <v>2660</v>
      </c>
      <c r="C836" s="419" t="s">
        <v>456</v>
      </c>
      <c r="D836" s="419" t="s">
        <v>13307</v>
      </c>
      <c r="E836" s="419" t="s">
        <v>674</v>
      </c>
      <c r="F836" s="442" t="s">
        <v>13320</v>
      </c>
      <c r="G836" s="419" t="s">
        <v>679</v>
      </c>
      <c r="H836" s="464" t="s">
        <v>13325</v>
      </c>
      <c r="I836" s="420" t="s">
        <v>9786</v>
      </c>
      <c r="J836" s="420" t="s">
        <v>13326</v>
      </c>
      <c r="K836" s="421">
        <v>491.1</v>
      </c>
      <c r="L836" s="421">
        <v>372</v>
      </c>
      <c r="M836" s="422">
        <v>3510</v>
      </c>
      <c r="N836" s="419" t="s">
        <v>11082</v>
      </c>
      <c r="O836" s="422">
        <v>2012</v>
      </c>
      <c r="P836" s="423">
        <v>41123</v>
      </c>
      <c r="Q836" s="421" t="s">
        <v>12014</v>
      </c>
      <c r="R836" s="424">
        <v>41640</v>
      </c>
      <c r="S836" s="413"/>
      <c r="T836" s="425"/>
    </row>
    <row r="837" spans="1:20" ht="15.75" customHeight="1">
      <c r="A837" s="419" t="s">
        <v>73</v>
      </c>
      <c r="B837" s="419" t="s">
        <v>2660</v>
      </c>
      <c r="C837" s="419" t="s">
        <v>456</v>
      </c>
      <c r="D837" s="419" t="s">
        <v>13307</v>
      </c>
      <c r="E837" s="419" t="s">
        <v>674</v>
      </c>
      <c r="F837" s="442" t="s">
        <v>13320</v>
      </c>
      <c r="G837" s="419" t="s">
        <v>680</v>
      </c>
      <c r="H837" s="464" t="s">
        <v>13327</v>
      </c>
      <c r="I837" s="420" t="s">
        <v>9786</v>
      </c>
      <c r="J837" s="420" t="s">
        <v>13328</v>
      </c>
      <c r="K837" s="421">
        <v>112.1</v>
      </c>
      <c r="L837" s="421">
        <v>91</v>
      </c>
      <c r="M837" s="422">
        <v>2100</v>
      </c>
      <c r="N837" s="419" t="s">
        <v>11082</v>
      </c>
      <c r="O837" s="422">
        <v>2012</v>
      </c>
      <c r="P837" s="423">
        <v>41123</v>
      </c>
      <c r="Q837" s="421" t="s">
        <v>11062</v>
      </c>
      <c r="R837" s="424">
        <v>41640</v>
      </c>
      <c r="S837" s="413"/>
      <c r="T837" s="425"/>
    </row>
    <row r="838" spans="1:20" ht="15.75" customHeight="1">
      <c r="A838" s="419" t="s">
        <v>73</v>
      </c>
      <c r="B838" s="419" t="s">
        <v>2660</v>
      </c>
      <c r="C838" s="419" t="s">
        <v>456</v>
      </c>
      <c r="D838" s="419" t="s">
        <v>13307</v>
      </c>
      <c r="E838" s="419" t="s">
        <v>674</v>
      </c>
      <c r="F838" s="442" t="s">
        <v>13329</v>
      </c>
      <c r="G838" s="419" t="s">
        <v>677</v>
      </c>
      <c r="H838" s="464" t="s">
        <v>13330</v>
      </c>
      <c r="I838" s="420" t="s">
        <v>9786</v>
      </c>
      <c r="J838" s="420" t="s">
        <v>13331</v>
      </c>
      <c r="K838" s="421">
        <v>918.5</v>
      </c>
      <c r="L838" s="421">
        <v>1316</v>
      </c>
      <c r="M838" s="422">
        <v>6100</v>
      </c>
      <c r="N838" s="419" t="s">
        <v>11082</v>
      </c>
      <c r="O838" s="422">
        <v>2011</v>
      </c>
      <c r="P838" s="423">
        <v>40918</v>
      </c>
      <c r="Q838" s="421" t="s">
        <v>11732</v>
      </c>
      <c r="R838" s="424">
        <v>40909</v>
      </c>
      <c r="S838" s="413"/>
      <c r="T838" s="425"/>
    </row>
    <row r="839" spans="1:20" ht="15.75" customHeight="1">
      <c r="A839" s="419" t="s">
        <v>73</v>
      </c>
      <c r="B839" s="419" t="s">
        <v>2660</v>
      </c>
      <c r="C839" s="419" t="s">
        <v>456</v>
      </c>
      <c r="D839" s="419" t="s">
        <v>13307</v>
      </c>
      <c r="E839" s="419" t="s">
        <v>674</v>
      </c>
      <c r="F839" s="442" t="s">
        <v>13329</v>
      </c>
      <c r="G839" s="419" t="s">
        <v>681</v>
      </c>
      <c r="H839" s="464" t="s">
        <v>13332</v>
      </c>
      <c r="I839" s="420" t="s">
        <v>9786</v>
      </c>
      <c r="J839" s="420" t="s">
        <v>13333</v>
      </c>
      <c r="K839" s="421">
        <v>1077.47</v>
      </c>
      <c r="L839" s="421">
        <v>2151</v>
      </c>
      <c r="M839" s="422">
        <v>8770</v>
      </c>
      <c r="N839" s="419" t="s">
        <v>11082</v>
      </c>
      <c r="O839" s="422">
        <v>2011</v>
      </c>
      <c r="P839" s="423">
        <v>40918</v>
      </c>
      <c r="Q839" s="421" t="s">
        <v>11732</v>
      </c>
      <c r="R839" s="424">
        <v>40909</v>
      </c>
      <c r="S839" s="413"/>
      <c r="T839" s="425"/>
    </row>
    <row r="840" spans="1:20" ht="15.75" customHeight="1">
      <c r="A840" s="419" t="s">
        <v>73</v>
      </c>
      <c r="B840" s="419" t="s">
        <v>2660</v>
      </c>
      <c r="C840" s="419" t="s">
        <v>456</v>
      </c>
      <c r="D840" s="419" t="s">
        <v>13307</v>
      </c>
      <c r="E840" s="419" t="s">
        <v>674</v>
      </c>
      <c r="F840" s="442" t="s">
        <v>13329</v>
      </c>
      <c r="G840" s="419" t="s">
        <v>695</v>
      </c>
      <c r="H840" s="464" t="s">
        <v>13334</v>
      </c>
      <c r="I840" s="420" t="s">
        <v>9786</v>
      </c>
      <c r="J840" s="420" t="s">
        <v>11548</v>
      </c>
      <c r="K840" s="421">
        <v>210.5</v>
      </c>
      <c r="L840" s="421">
        <v>562</v>
      </c>
      <c r="M840" s="422">
        <v>3130</v>
      </c>
      <c r="N840" s="419" t="s">
        <v>11082</v>
      </c>
      <c r="O840" s="422">
        <v>2011</v>
      </c>
      <c r="P840" s="423">
        <v>40918</v>
      </c>
      <c r="Q840" s="421" t="s">
        <v>11732</v>
      </c>
      <c r="R840" s="424">
        <v>40909</v>
      </c>
      <c r="S840" s="413"/>
      <c r="T840" s="425"/>
    </row>
    <row r="841" spans="1:20" ht="15.75" customHeight="1">
      <c r="A841" s="419" t="s">
        <v>73</v>
      </c>
      <c r="B841" s="419" t="s">
        <v>2660</v>
      </c>
      <c r="C841" s="419" t="s">
        <v>456</v>
      </c>
      <c r="D841" s="419" t="s">
        <v>13307</v>
      </c>
      <c r="E841" s="419" t="s">
        <v>558</v>
      </c>
      <c r="F841" s="442" t="s">
        <v>13335</v>
      </c>
      <c r="G841" s="419" t="s">
        <v>560</v>
      </c>
      <c r="H841" s="464" t="s">
        <v>13336</v>
      </c>
      <c r="I841" s="420" t="s">
        <v>9786</v>
      </c>
      <c r="J841" s="420" t="s">
        <v>13337</v>
      </c>
      <c r="K841" s="421">
        <v>870</v>
      </c>
      <c r="L841" s="421">
        <v>1611</v>
      </c>
      <c r="M841" s="422">
        <v>6700</v>
      </c>
      <c r="N841" s="419" t="s">
        <v>11564</v>
      </c>
      <c r="O841" s="422">
        <v>2010</v>
      </c>
      <c r="P841" s="423">
        <v>40732</v>
      </c>
      <c r="Q841" s="421" t="s">
        <v>13338</v>
      </c>
      <c r="R841" s="424">
        <v>40909</v>
      </c>
      <c r="S841" s="413"/>
      <c r="T841" s="425"/>
    </row>
    <row r="842" spans="1:20" ht="15.75" customHeight="1">
      <c r="A842" s="419" t="s">
        <v>73</v>
      </c>
      <c r="B842" s="419" t="s">
        <v>2660</v>
      </c>
      <c r="C842" s="419" t="s">
        <v>456</v>
      </c>
      <c r="D842" s="419" t="s">
        <v>13307</v>
      </c>
      <c r="E842" s="419" t="s">
        <v>457</v>
      </c>
      <c r="F842" s="442" t="s">
        <v>13339</v>
      </c>
      <c r="G842" s="419" t="s">
        <v>459</v>
      </c>
      <c r="H842" s="464" t="s">
        <v>13340</v>
      </c>
      <c r="I842" s="420" t="s">
        <v>9786</v>
      </c>
      <c r="J842" s="420" t="s">
        <v>13341</v>
      </c>
      <c r="K842" s="421">
        <v>801.5</v>
      </c>
      <c r="L842" s="421">
        <v>810</v>
      </c>
      <c r="M842" s="422">
        <v>6280</v>
      </c>
      <c r="N842" s="419" t="s">
        <v>11082</v>
      </c>
      <c r="O842" s="422">
        <v>2012</v>
      </c>
      <c r="P842" s="423">
        <v>41137</v>
      </c>
      <c r="Q842" s="421" t="s">
        <v>12912</v>
      </c>
      <c r="R842" s="424">
        <v>41275</v>
      </c>
      <c r="S842" s="413"/>
      <c r="T842" s="425"/>
    </row>
    <row r="843" spans="1:20" ht="15.75" customHeight="1">
      <c r="A843" s="419" t="s">
        <v>73</v>
      </c>
      <c r="B843" s="419" t="s">
        <v>2660</v>
      </c>
      <c r="C843" s="419" t="s">
        <v>456</v>
      </c>
      <c r="D843" s="419" t="s">
        <v>13307</v>
      </c>
      <c r="E843" s="419" t="s">
        <v>457</v>
      </c>
      <c r="F843" s="442" t="s">
        <v>13339</v>
      </c>
      <c r="G843" s="419" t="s">
        <v>461</v>
      </c>
      <c r="H843" s="464" t="s">
        <v>13342</v>
      </c>
      <c r="I843" s="420" t="s">
        <v>9786</v>
      </c>
      <c r="J843" s="420" t="s">
        <v>13010</v>
      </c>
      <c r="K843" s="421">
        <v>189.2</v>
      </c>
      <c r="L843" s="421">
        <v>150</v>
      </c>
      <c r="M843" s="422">
        <v>2330</v>
      </c>
      <c r="N843" s="419" t="s">
        <v>11082</v>
      </c>
      <c r="O843" s="422">
        <v>2012</v>
      </c>
      <c r="P843" s="423">
        <v>41137</v>
      </c>
      <c r="Q843" s="421" t="s">
        <v>12912</v>
      </c>
      <c r="R843" s="424">
        <v>41275</v>
      </c>
      <c r="S843" s="413"/>
      <c r="T843" s="425"/>
    </row>
    <row r="844" spans="1:20" ht="15.75" customHeight="1">
      <c r="A844" s="419" t="s">
        <v>73</v>
      </c>
      <c r="B844" s="419" t="s">
        <v>2660</v>
      </c>
      <c r="C844" s="419" t="s">
        <v>456</v>
      </c>
      <c r="D844" s="419" t="s">
        <v>13307</v>
      </c>
      <c r="E844" s="419" t="s">
        <v>674</v>
      </c>
      <c r="F844" s="442" t="s">
        <v>13343</v>
      </c>
      <c r="G844" s="419" t="s">
        <v>685</v>
      </c>
      <c r="H844" s="464" t="s">
        <v>13344</v>
      </c>
      <c r="I844" s="420" t="s">
        <v>9786</v>
      </c>
      <c r="J844" s="420" t="s">
        <v>13345</v>
      </c>
      <c r="K844" s="421">
        <v>1046.4000000000001</v>
      </c>
      <c r="L844" s="421">
        <v>2300</v>
      </c>
      <c r="M844" s="422">
        <v>12070</v>
      </c>
      <c r="N844" s="419" t="s">
        <v>11082</v>
      </c>
      <c r="O844" s="422">
        <v>2012</v>
      </c>
      <c r="P844" s="423">
        <v>41149</v>
      </c>
      <c r="Q844" s="421" t="s">
        <v>11208</v>
      </c>
      <c r="R844" s="424">
        <v>41275</v>
      </c>
      <c r="S844" s="413"/>
      <c r="T844" s="425"/>
    </row>
    <row r="845" spans="1:20" ht="15.75" customHeight="1">
      <c r="A845" s="419" t="s">
        <v>73</v>
      </c>
      <c r="B845" s="419" t="s">
        <v>2660</v>
      </c>
      <c r="C845" s="419" t="s">
        <v>456</v>
      </c>
      <c r="D845" s="419" t="s">
        <v>13307</v>
      </c>
      <c r="E845" s="419" t="s">
        <v>558</v>
      </c>
      <c r="F845" s="442" t="s">
        <v>13346</v>
      </c>
      <c r="G845" s="419" t="s">
        <v>559</v>
      </c>
      <c r="H845" s="464" t="s">
        <v>13347</v>
      </c>
      <c r="I845" s="420" t="s">
        <v>10789</v>
      </c>
      <c r="J845" s="420" t="s">
        <v>11238</v>
      </c>
      <c r="K845" s="421">
        <v>1603.6</v>
      </c>
      <c r="L845" s="421">
        <v>4139</v>
      </c>
      <c r="M845" s="422">
        <v>24872</v>
      </c>
      <c r="N845" s="419" t="s">
        <v>11577</v>
      </c>
      <c r="O845" s="422">
        <v>2015</v>
      </c>
      <c r="P845" s="426">
        <v>42362</v>
      </c>
      <c r="Q845" s="421" t="s">
        <v>13348</v>
      </c>
      <c r="R845" s="424">
        <v>42736</v>
      </c>
      <c r="S845" s="413"/>
      <c r="T845" s="425"/>
    </row>
    <row r="846" spans="1:20" ht="15.75" customHeight="1">
      <c r="A846" s="419" t="s">
        <v>73</v>
      </c>
      <c r="B846" s="419" t="s">
        <v>2660</v>
      </c>
      <c r="C846" s="419" t="s">
        <v>456</v>
      </c>
      <c r="D846" s="419" t="s">
        <v>13307</v>
      </c>
      <c r="E846" s="419" t="s">
        <v>563</v>
      </c>
      <c r="F846" s="442" t="s">
        <v>13349</v>
      </c>
      <c r="G846" s="419" t="s">
        <v>564</v>
      </c>
      <c r="H846" s="464" t="s">
        <v>13350</v>
      </c>
      <c r="I846" s="420" t="s">
        <v>9786</v>
      </c>
      <c r="J846" s="420" t="s">
        <v>12136</v>
      </c>
      <c r="K846" s="421">
        <v>361.3</v>
      </c>
      <c r="L846" s="421">
        <v>825</v>
      </c>
      <c r="M846" s="422">
        <v>6160</v>
      </c>
      <c r="N846" s="419" t="s">
        <v>11082</v>
      </c>
      <c r="O846" s="422">
        <v>2010</v>
      </c>
      <c r="P846" s="423">
        <v>40619</v>
      </c>
      <c r="Q846" s="421" t="s">
        <v>13351</v>
      </c>
      <c r="R846" s="424">
        <v>40909</v>
      </c>
      <c r="S846" s="413"/>
      <c r="T846" s="425"/>
    </row>
    <row r="847" spans="1:20" ht="15.75" customHeight="1">
      <c r="A847" s="419" t="s">
        <v>73</v>
      </c>
      <c r="B847" s="419" t="s">
        <v>2660</v>
      </c>
      <c r="C847" s="419" t="s">
        <v>456</v>
      </c>
      <c r="D847" s="419" t="s">
        <v>13307</v>
      </c>
      <c r="E847" s="419" t="s">
        <v>563</v>
      </c>
      <c r="F847" s="442" t="s">
        <v>13349</v>
      </c>
      <c r="G847" s="419" t="s">
        <v>573</v>
      </c>
      <c r="H847" s="464" t="s">
        <v>13352</v>
      </c>
      <c r="I847" s="420" t="s">
        <v>9786</v>
      </c>
      <c r="J847" s="420" t="s">
        <v>13353</v>
      </c>
      <c r="K847" s="421">
        <v>307.89999999999998</v>
      </c>
      <c r="L847" s="421">
        <v>680</v>
      </c>
      <c r="M847" s="422">
        <v>3780</v>
      </c>
      <c r="N847" s="419" t="s">
        <v>11082</v>
      </c>
      <c r="O847" s="422">
        <v>2011</v>
      </c>
      <c r="P847" s="426">
        <v>40870</v>
      </c>
      <c r="Q847" s="421" t="s">
        <v>13338</v>
      </c>
      <c r="R847" s="424">
        <v>40909</v>
      </c>
      <c r="S847" s="413"/>
      <c r="T847" s="425"/>
    </row>
    <row r="848" spans="1:20" ht="15.75" customHeight="1">
      <c r="A848" s="419" t="s">
        <v>73</v>
      </c>
      <c r="B848" s="419" t="s">
        <v>2660</v>
      </c>
      <c r="C848" s="419" t="s">
        <v>456</v>
      </c>
      <c r="D848" s="419" t="s">
        <v>13307</v>
      </c>
      <c r="E848" s="419" t="s">
        <v>563</v>
      </c>
      <c r="F848" s="442" t="s">
        <v>13349</v>
      </c>
      <c r="G848" s="419" t="s">
        <v>581</v>
      </c>
      <c r="H848" s="464" t="s">
        <v>13354</v>
      </c>
      <c r="I848" s="420" t="s">
        <v>9786</v>
      </c>
      <c r="J848" s="420" t="s">
        <v>13355</v>
      </c>
      <c r="K848" s="421">
        <v>277.10000000000002</v>
      </c>
      <c r="L848" s="421">
        <v>578</v>
      </c>
      <c r="M848" s="422">
        <v>3210</v>
      </c>
      <c r="N848" s="419" t="s">
        <v>11082</v>
      </c>
      <c r="O848" s="422">
        <v>2011</v>
      </c>
      <c r="P848" s="426">
        <v>40870</v>
      </c>
      <c r="Q848" s="421" t="s">
        <v>13338</v>
      </c>
      <c r="R848" s="424">
        <v>40909</v>
      </c>
      <c r="S848" s="413"/>
      <c r="T848" s="425"/>
    </row>
    <row r="849" spans="1:20" ht="15.75" customHeight="1">
      <c r="A849" s="419" t="s">
        <v>73</v>
      </c>
      <c r="B849" s="419" t="s">
        <v>2660</v>
      </c>
      <c r="C849" s="419" t="s">
        <v>456</v>
      </c>
      <c r="D849" s="419" t="s">
        <v>13307</v>
      </c>
      <c r="E849" s="419" t="s">
        <v>558</v>
      </c>
      <c r="F849" s="442" t="s">
        <v>13356</v>
      </c>
      <c r="G849" s="419" t="s">
        <v>561</v>
      </c>
      <c r="H849" s="464" t="s">
        <v>13357</v>
      </c>
      <c r="I849" s="420" t="s">
        <v>9786</v>
      </c>
      <c r="J849" s="420" t="s">
        <v>13358</v>
      </c>
      <c r="K849" s="421">
        <v>779.4</v>
      </c>
      <c r="L849" s="421">
        <v>1215</v>
      </c>
      <c r="M849" s="422">
        <v>8980</v>
      </c>
      <c r="N849" s="419" t="s">
        <v>11082</v>
      </c>
      <c r="O849" s="422">
        <v>2012</v>
      </c>
      <c r="P849" s="423">
        <v>41097</v>
      </c>
      <c r="Q849" s="421" t="s">
        <v>11223</v>
      </c>
      <c r="R849" s="424">
        <v>41275</v>
      </c>
      <c r="S849" s="413"/>
      <c r="T849" s="425"/>
    </row>
    <row r="850" spans="1:20" ht="15.75" customHeight="1">
      <c r="A850" s="419" t="s">
        <v>73</v>
      </c>
      <c r="B850" s="419" t="s">
        <v>2660</v>
      </c>
      <c r="C850" s="419" t="s">
        <v>456</v>
      </c>
      <c r="D850" s="419" t="s">
        <v>13307</v>
      </c>
      <c r="E850" s="419" t="s">
        <v>718</v>
      </c>
      <c r="F850" s="442" t="s">
        <v>13359</v>
      </c>
      <c r="G850" s="419" t="s">
        <v>725</v>
      </c>
      <c r="H850" s="464" t="s">
        <v>13360</v>
      </c>
      <c r="I850" s="420" t="s">
        <v>9786</v>
      </c>
      <c r="J850" s="420" t="s">
        <v>13361</v>
      </c>
      <c r="K850" s="421">
        <v>356.5</v>
      </c>
      <c r="L850" s="421">
        <v>468</v>
      </c>
      <c r="M850" s="422">
        <v>6700</v>
      </c>
      <c r="N850" s="419" t="s">
        <v>11564</v>
      </c>
      <c r="O850" s="422">
        <v>2011</v>
      </c>
      <c r="P850" s="426">
        <v>40890</v>
      </c>
      <c r="Q850" s="421" t="s">
        <v>12483</v>
      </c>
      <c r="R850" s="424">
        <v>40909</v>
      </c>
      <c r="S850" s="413"/>
      <c r="T850" s="425"/>
    </row>
    <row r="851" spans="1:20" ht="15.75" customHeight="1">
      <c r="A851" s="419" t="s">
        <v>73</v>
      </c>
      <c r="B851" s="419" t="s">
        <v>2660</v>
      </c>
      <c r="C851" s="419" t="s">
        <v>456</v>
      </c>
      <c r="D851" s="419" t="s">
        <v>13307</v>
      </c>
      <c r="E851" s="419" t="s">
        <v>718</v>
      </c>
      <c r="F851" s="442" t="s">
        <v>13359</v>
      </c>
      <c r="G851" s="419" t="s">
        <v>727</v>
      </c>
      <c r="H851" s="464" t="s">
        <v>13362</v>
      </c>
      <c r="I851" s="420" t="s">
        <v>9786</v>
      </c>
      <c r="J851" s="420" t="s">
        <v>13363</v>
      </c>
      <c r="K851" s="421">
        <v>97.5</v>
      </c>
      <c r="L851" s="421">
        <v>124</v>
      </c>
      <c r="M851" s="422">
        <v>1350</v>
      </c>
      <c r="N851" s="419" t="s">
        <v>11564</v>
      </c>
      <c r="O851" s="422">
        <v>2011</v>
      </c>
      <c r="P851" s="426">
        <v>40890</v>
      </c>
      <c r="Q851" s="421" t="s">
        <v>12483</v>
      </c>
      <c r="R851" s="424">
        <v>40909</v>
      </c>
      <c r="S851" s="413"/>
      <c r="T851" s="425"/>
    </row>
    <row r="852" spans="1:20" ht="15.75" customHeight="1">
      <c r="A852" s="419" t="s">
        <v>73</v>
      </c>
      <c r="B852" s="419" t="s">
        <v>2660</v>
      </c>
      <c r="C852" s="419" t="s">
        <v>456</v>
      </c>
      <c r="D852" s="419" t="s">
        <v>13307</v>
      </c>
      <c r="E852" s="419" t="s">
        <v>718</v>
      </c>
      <c r="F852" s="442" t="s">
        <v>13359</v>
      </c>
      <c r="G852" s="419" t="s">
        <v>732</v>
      </c>
      <c r="H852" s="464" t="s">
        <v>13364</v>
      </c>
      <c r="I852" s="420" t="s">
        <v>9786</v>
      </c>
      <c r="J852" s="420" t="s">
        <v>13078</v>
      </c>
      <c r="K852" s="421">
        <v>155.30000000000001</v>
      </c>
      <c r="L852" s="421">
        <v>145</v>
      </c>
      <c r="M852" s="422">
        <v>1350</v>
      </c>
      <c r="N852" s="419" t="s">
        <v>11564</v>
      </c>
      <c r="O852" s="422">
        <v>2011</v>
      </c>
      <c r="P852" s="426">
        <v>40890</v>
      </c>
      <c r="Q852" s="421" t="s">
        <v>12483</v>
      </c>
      <c r="R852" s="424">
        <v>40909</v>
      </c>
      <c r="S852" s="413"/>
      <c r="T852" s="425"/>
    </row>
    <row r="853" spans="1:20" ht="15.75" customHeight="1">
      <c r="A853" s="419" t="s">
        <v>73</v>
      </c>
      <c r="B853" s="419" t="s">
        <v>2660</v>
      </c>
      <c r="C853" s="419" t="s">
        <v>456</v>
      </c>
      <c r="D853" s="419" t="s">
        <v>13307</v>
      </c>
      <c r="E853" s="419" t="s">
        <v>718</v>
      </c>
      <c r="F853" s="442" t="s">
        <v>13359</v>
      </c>
      <c r="G853" s="419" t="s">
        <v>735</v>
      </c>
      <c r="H853" s="464" t="s">
        <v>13365</v>
      </c>
      <c r="I853" s="420" t="s">
        <v>9786</v>
      </c>
      <c r="J853" s="420" t="s">
        <v>13366</v>
      </c>
      <c r="K853" s="421">
        <v>117.8</v>
      </c>
      <c r="L853" s="421">
        <v>103</v>
      </c>
      <c r="M853" s="422">
        <v>1350</v>
      </c>
      <c r="N853" s="419" t="s">
        <v>11564</v>
      </c>
      <c r="O853" s="422">
        <v>2011</v>
      </c>
      <c r="P853" s="426">
        <v>40890</v>
      </c>
      <c r="Q853" s="421" t="s">
        <v>12483</v>
      </c>
      <c r="R853" s="424">
        <v>40909</v>
      </c>
      <c r="S853" s="413"/>
      <c r="T853" s="425"/>
    </row>
    <row r="854" spans="1:20" ht="15.75" customHeight="1">
      <c r="A854" s="419" t="s">
        <v>73</v>
      </c>
      <c r="B854" s="419" t="s">
        <v>2660</v>
      </c>
      <c r="C854" s="419" t="s">
        <v>456</v>
      </c>
      <c r="D854" s="419" t="s">
        <v>13307</v>
      </c>
      <c r="E854" s="419" t="s">
        <v>718</v>
      </c>
      <c r="F854" s="442" t="s">
        <v>13359</v>
      </c>
      <c r="G854" s="419" t="s">
        <v>736</v>
      </c>
      <c r="H854" s="464" t="s">
        <v>13367</v>
      </c>
      <c r="I854" s="420" t="s">
        <v>9786</v>
      </c>
      <c r="J854" s="420" t="s">
        <v>13368</v>
      </c>
      <c r="K854" s="421">
        <v>328.7</v>
      </c>
      <c r="L854" s="421">
        <v>462</v>
      </c>
      <c r="M854" s="422">
        <v>1350</v>
      </c>
      <c r="N854" s="419" t="s">
        <v>11564</v>
      </c>
      <c r="O854" s="422">
        <v>2011</v>
      </c>
      <c r="P854" s="426">
        <v>40890</v>
      </c>
      <c r="Q854" s="421" t="s">
        <v>12483</v>
      </c>
      <c r="R854" s="424">
        <v>40909</v>
      </c>
      <c r="S854" s="413"/>
      <c r="T854" s="425"/>
    </row>
    <row r="855" spans="1:20" ht="15.75" customHeight="1">
      <c r="A855" s="419" t="s">
        <v>73</v>
      </c>
      <c r="B855" s="419" t="s">
        <v>2660</v>
      </c>
      <c r="C855" s="419" t="s">
        <v>456</v>
      </c>
      <c r="D855" s="419" t="s">
        <v>13307</v>
      </c>
      <c r="E855" s="419" t="s">
        <v>563</v>
      </c>
      <c r="F855" s="442" t="s">
        <v>13369</v>
      </c>
      <c r="G855" s="419" t="s">
        <v>567</v>
      </c>
      <c r="H855" s="464" t="s">
        <v>13370</v>
      </c>
      <c r="I855" s="420" t="s">
        <v>9786</v>
      </c>
      <c r="J855" s="420" t="s">
        <v>13371</v>
      </c>
      <c r="K855" s="421">
        <v>137.6</v>
      </c>
      <c r="L855" s="421">
        <v>309</v>
      </c>
      <c r="M855" s="422">
        <v>2520</v>
      </c>
      <c r="N855" s="419" t="s">
        <v>11082</v>
      </c>
      <c r="O855" s="422">
        <v>2011</v>
      </c>
      <c r="P855" s="423">
        <v>40623</v>
      </c>
      <c r="Q855" s="421" t="s">
        <v>11083</v>
      </c>
      <c r="R855" s="424">
        <v>40909</v>
      </c>
      <c r="S855" s="413"/>
      <c r="T855" s="425"/>
    </row>
    <row r="856" spans="1:20" ht="15.75" customHeight="1">
      <c r="A856" s="419" t="s">
        <v>73</v>
      </c>
      <c r="B856" s="419" t="s">
        <v>2660</v>
      </c>
      <c r="C856" s="419" t="s">
        <v>456</v>
      </c>
      <c r="D856" s="419" t="s">
        <v>13307</v>
      </c>
      <c r="E856" s="419" t="s">
        <v>563</v>
      </c>
      <c r="F856" s="442" t="s">
        <v>13369</v>
      </c>
      <c r="G856" s="419" t="s">
        <v>571</v>
      </c>
      <c r="H856" s="464" t="s">
        <v>13372</v>
      </c>
      <c r="I856" s="420" t="s">
        <v>9786</v>
      </c>
      <c r="J856" s="420" t="s">
        <v>13373</v>
      </c>
      <c r="K856" s="421">
        <v>615.20000000000005</v>
      </c>
      <c r="L856" s="421">
        <v>1645</v>
      </c>
      <c r="M856" s="422">
        <v>9930</v>
      </c>
      <c r="N856" s="419" t="s">
        <v>11082</v>
      </c>
      <c r="O856" s="422">
        <v>2011</v>
      </c>
      <c r="P856" s="423">
        <v>40623</v>
      </c>
      <c r="Q856" s="421" t="s">
        <v>11083</v>
      </c>
      <c r="R856" s="424">
        <v>40909</v>
      </c>
      <c r="S856" s="413"/>
      <c r="T856" s="425"/>
    </row>
    <row r="857" spans="1:20" ht="15.75" customHeight="1">
      <c r="A857" s="419" t="s">
        <v>73</v>
      </c>
      <c r="B857" s="419" t="s">
        <v>2660</v>
      </c>
      <c r="C857" s="419" t="s">
        <v>456</v>
      </c>
      <c r="D857" s="419" t="s">
        <v>13307</v>
      </c>
      <c r="E857" s="419" t="s">
        <v>674</v>
      </c>
      <c r="F857" s="442" t="s">
        <v>13374</v>
      </c>
      <c r="G857" s="419" t="s">
        <v>687</v>
      </c>
      <c r="H857" s="464" t="s">
        <v>13375</v>
      </c>
      <c r="I857" s="420" t="s">
        <v>9786</v>
      </c>
      <c r="J857" s="420" t="s">
        <v>13376</v>
      </c>
      <c r="K857" s="421">
        <v>388.9</v>
      </c>
      <c r="L857" s="421">
        <v>930</v>
      </c>
      <c r="M857" s="422">
        <v>6740</v>
      </c>
      <c r="N857" s="419" t="s">
        <v>11082</v>
      </c>
      <c r="O857" s="422">
        <v>2012</v>
      </c>
      <c r="P857" s="423">
        <v>41103</v>
      </c>
      <c r="Q857" s="421" t="s">
        <v>13377</v>
      </c>
      <c r="R857" s="424">
        <v>41275</v>
      </c>
      <c r="S857" s="413"/>
      <c r="T857" s="425"/>
    </row>
    <row r="858" spans="1:20" ht="15.75" customHeight="1">
      <c r="A858" s="419" t="s">
        <v>73</v>
      </c>
      <c r="B858" s="419" t="s">
        <v>2660</v>
      </c>
      <c r="C858" s="419" t="s">
        <v>456</v>
      </c>
      <c r="D858" s="419" t="s">
        <v>13307</v>
      </c>
      <c r="E858" s="419" t="s">
        <v>674</v>
      </c>
      <c r="F858" s="442" t="s">
        <v>13374</v>
      </c>
      <c r="G858" s="419" t="s">
        <v>692</v>
      </c>
      <c r="H858" s="464" t="s">
        <v>13378</v>
      </c>
      <c r="I858" s="420" t="s">
        <v>9786</v>
      </c>
      <c r="J858" s="420" t="s">
        <v>13379</v>
      </c>
      <c r="K858" s="421">
        <v>130.30000000000001</v>
      </c>
      <c r="L858" s="421">
        <v>409</v>
      </c>
      <c r="M858" s="422">
        <v>3550</v>
      </c>
      <c r="N858" s="419" t="s">
        <v>11082</v>
      </c>
      <c r="O858" s="422">
        <v>2012</v>
      </c>
      <c r="P858" s="423">
        <v>41103</v>
      </c>
      <c r="Q858" s="421" t="s">
        <v>12011</v>
      </c>
      <c r="R858" s="424">
        <v>41275</v>
      </c>
      <c r="S858" s="413"/>
      <c r="T858" s="425"/>
    </row>
    <row r="859" spans="1:20" ht="15.75" customHeight="1">
      <c r="A859" s="419" t="s">
        <v>73</v>
      </c>
      <c r="B859" s="419" t="s">
        <v>2660</v>
      </c>
      <c r="C859" s="419" t="s">
        <v>456</v>
      </c>
      <c r="D859" s="419" t="s">
        <v>13307</v>
      </c>
      <c r="E859" s="419" t="s">
        <v>674</v>
      </c>
      <c r="F859" s="442" t="s">
        <v>13374</v>
      </c>
      <c r="G859" s="419" t="s">
        <v>698</v>
      </c>
      <c r="H859" s="464" t="s">
        <v>13380</v>
      </c>
      <c r="I859" s="420" t="s">
        <v>9786</v>
      </c>
      <c r="J859" s="420" t="s">
        <v>13381</v>
      </c>
      <c r="K859" s="421">
        <v>171.1</v>
      </c>
      <c r="L859" s="421">
        <v>614</v>
      </c>
      <c r="M859" s="422">
        <v>4710</v>
      </c>
      <c r="N859" s="419" t="s">
        <v>11082</v>
      </c>
      <c r="O859" s="422">
        <v>2012</v>
      </c>
      <c r="P859" s="423">
        <v>41103</v>
      </c>
      <c r="Q859" s="421" t="s">
        <v>12008</v>
      </c>
      <c r="R859" s="424">
        <v>41275</v>
      </c>
      <c r="S859" s="413"/>
      <c r="T859" s="425"/>
    </row>
    <row r="860" spans="1:20" ht="15.75" customHeight="1">
      <c r="A860" s="419" t="s">
        <v>73</v>
      </c>
      <c r="B860" s="419" t="s">
        <v>2660</v>
      </c>
      <c r="C860" s="419" t="s">
        <v>456</v>
      </c>
      <c r="D860" s="419" t="s">
        <v>13307</v>
      </c>
      <c r="E860" s="419" t="s">
        <v>674</v>
      </c>
      <c r="F860" s="442" t="s">
        <v>13382</v>
      </c>
      <c r="G860" s="419" t="s">
        <v>686</v>
      </c>
      <c r="H860" s="464" t="s">
        <v>13383</v>
      </c>
      <c r="I860" s="420" t="s">
        <v>9786</v>
      </c>
      <c r="J860" s="420" t="s">
        <v>13384</v>
      </c>
      <c r="K860" s="421">
        <v>263.60000000000002</v>
      </c>
      <c r="L860" s="421">
        <v>168</v>
      </c>
      <c r="M860" s="422">
        <v>1630</v>
      </c>
      <c r="N860" s="419" t="s">
        <v>11082</v>
      </c>
      <c r="O860" s="422">
        <v>2011</v>
      </c>
      <c r="P860" s="423">
        <v>40597</v>
      </c>
      <c r="Q860" s="421" t="s">
        <v>13069</v>
      </c>
      <c r="R860" s="424">
        <v>40909</v>
      </c>
      <c r="S860" s="413"/>
      <c r="T860" s="425"/>
    </row>
    <row r="861" spans="1:20" ht="15.75" customHeight="1">
      <c r="A861" s="419" t="s">
        <v>73</v>
      </c>
      <c r="B861" s="419" t="s">
        <v>2660</v>
      </c>
      <c r="C861" s="419" t="s">
        <v>456</v>
      </c>
      <c r="D861" s="419" t="s">
        <v>13307</v>
      </c>
      <c r="E861" s="419" t="s">
        <v>674</v>
      </c>
      <c r="F861" s="442" t="s">
        <v>13382</v>
      </c>
      <c r="G861" s="419" t="s">
        <v>690</v>
      </c>
      <c r="H861" s="464" t="s">
        <v>13385</v>
      </c>
      <c r="I861" s="420" t="s">
        <v>9786</v>
      </c>
      <c r="J861" s="420" t="s">
        <v>13386</v>
      </c>
      <c r="K861" s="421">
        <v>656.9</v>
      </c>
      <c r="L861" s="421">
        <v>1211</v>
      </c>
      <c r="M861" s="422">
        <v>7160</v>
      </c>
      <c r="N861" s="419" t="s">
        <v>11082</v>
      </c>
      <c r="O861" s="422">
        <v>2011</v>
      </c>
      <c r="P861" s="423">
        <v>40597</v>
      </c>
      <c r="Q861" s="421" t="s">
        <v>13387</v>
      </c>
      <c r="R861" s="424">
        <v>40909</v>
      </c>
      <c r="S861" s="413"/>
      <c r="T861" s="425"/>
    </row>
    <row r="862" spans="1:20" ht="15.75" customHeight="1">
      <c r="A862" s="419" t="s">
        <v>73</v>
      </c>
      <c r="B862" s="419" t="s">
        <v>2660</v>
      </c>
      <c r="C862" s="419" t="s">
        <v>456</v>
      </c>
      <c r="D862" s="419" t="s">
        <v>13307</v>
      </c>
      <c r="E862" s="419" t="s">
        <v>674</v>
      </c>
      <c r="F862" s="442" t="s">
        <v>13382</v>
      </c>
      <c r="G862" s="419" t="s">
        <v>691</v>
      </c>
      <c r="H862" s="464" t="s">
        <v>13388</v>
      </c>
      <c r="I862" s="420" t="s">
        <v>9786</v>
      </c>
      <c r="J862" s="420" t="s">
        <v>13389</v>
      </c>
      <c r="K862" s="421">
        <v>17.600000000000001</v>
      </c>
      <c r="L862" s="421">
        <v>9</v>
      </c>
      <c r="M862" s="422">
        <v>550</v>
      </c>
      <c r="N862" s="419" t="s">
        <v>11082</v>
      </c>
      <c r="O862" s="422">
        <v>2011</v>
      </c>
      <c r="P862" s="423">
        <v>40597</v>
      </c>
      <c r="Q862" s="421" t="s">
        <v>12991</v>
      </c>
      <c r="R862" s="424">
        <v>40909</v>
      </c>
      <c r="S862" s="413"/>
      <c r="T862" s="425"/>
    </row>
    <row r="863" spans="1:20" ht="15.75" customHeight="1">
      <c r="A863" s="419" t="s">
        <v>73</v>
      </c>
      <c r="B863" s="419" t="s">
        <v>2660</v>
      </c>
      <c r="C863" s="419" t="s">
        <v>456</v>
      </c>
      <c r="D863" s="419" t="s">
        <v>13307</v>
      </c>
      <c r="E863" s="419" t="s">
        <v>718</v>
      </c>
      <c r="F863" s="442" t="s">
        <v>13390</v>
      </c>
      <c r="G863" s="419" t="s">
        <v>722</v>
      </c>
      <c r="H863" s="464" t="s">
        <v>13391</v>
      </c>
      <c r="I863" s="420" t="s">
        <v>9786</v>
      </c>
      <c r="J863" s="420" t="s">
        <v>13392</v>
      </c>
      <c r="K863" s="421">
        <v>62.2</v>
      </c>
      <c r="L863" s="421">
        <v>82</v>
      </c>
      <c r="M863" s="422">
        <v>1760</v>
      </c>
      <c r="N863" s="419" t="s">
        <v>11082</v>
      </c>
      <c r="O863" s="422">
        <v>2012</v>
      </c>
      <c r="P863" s="423">
        <v>41142</v>
      </c>
      <c r="Q863" s="421" t="s">
        <v>11483</v>
      </c>
      <c r="R863" s="424">
        <v>41275</v>
      </c>
      <c r="S863" s="413"/>
      <c r="T863" s="425"/>
    </row>
    <row r="864" spans="1:20" ht="15.75" customHeight="1">
      <c r="A864" s="419" t="s">
        <v>73</v>
      </c>
      <c r="B864" s="419" t="s">
        <v>2660</v>
      </c>
      <c r="C864" s="419" t="s">
        <v>456</v>
      </c>
      <c r="D864" s="419" t="s">
        <v>13307</v>
      </c>
      <c r="E864" s="419" t="s">
        <v>718</v>
      </c>
      <c r="F864" s="442" t="s">
        <v>13390</v>
      </c>
      <c r="G864" s="419" t="s">
        <v>724</v>
      </c>
      <c r="H864" s="464" t="s">
        <v>13393</v>
      </c>
      <c r="I864" s="420" t="s">
        <v>9786</v>
      </c>
      <c r="J864" s="420" t="s">
        <v>13394</v>
      </c>
      <c r="K864" s="421">
        <v>70.2</v>
      </c>
      <c r="L864" s="421">
        <v>86</v>
      </c>
      <c r="M864" s="422">
        <v>1780</v>
      </c>
      <c r="N864" s="419" t="s">
        <v>11082</v>
      </c>
      <c r="O864" s="422">
        <v>2012</v>
      </c>
      <c r="P864" s="423">
        <v>41142</v>
      </c>
      <c r="Q864" s="421" t="s">
        <v>11483</v>
      </c>
      <c r="R864" s="424">
        <v>41275</v>
      </c>
      <c r="S864" s="413"/>
      <c r="T864" s="425"/>
    </row>
    <row r="865" spans="1:20" ht="15.75" customHeight="1">
      <c r="A865" s="419" t="s">
        <v>73</v>
      </c>
      <c r="B865" s="419" t="s">
        <v>2660</v>
      </c>
      <c r="C865" s="419" t="s">
        <v>456</v>
      </c>
      <c r="D865" s="419" t="s">
        <v>13307</v>
      </c>
      <c r="E865" s="419" t="s">
        <v>718</v>
      </c>
      <c r="F865" s="442" t="s">
        <v>13390</v>
      </c>
      <c r="G865" s="419" t="s">
        <v>730</v>
      </c>
      <c r="H865" s="464" t="s">
        <v>13395</v>
      </c>
      <c r="I865" s="420" t="s">
        <v>9786</v>
      </c>
      <c r="J865" s="420" t="s">
        <v>13396</v>
      </c>
      <c r="K865" s="421">
        <v>355.4</v>
      </c>
      <c r="L865" s="421">
        <v>640</v>
      </c>
      <c r="M865" s="422">
        <v>4950</v>
      </c>
      <c r="N865" s="419" t="s">
        <v>11082</v>
      </c>
      <c r="O865" s="422">
        <v>2012</v>
      </c>
      <c r="P865" s="423">
        <v>41142</v>
      </c>
      <c r="Q865" s="421" t="s">
        <v>11483</v>
      </c>
      <c r="R865" s="424">
        <v>41275</v>
      </c>
      <c r="S865" s="413"/>
      <c r="T865" s="425"/>
    </row>
    <row r="866" spans="1:20" ht="15.75" customHeight="1">
      <c r="A866" s="419" t="s">
        <v>73</v>
      </c>
      <c r="B866" s="419" t="s">
        <v>2660</v>
      </c>
      <c r="C866" s="419" t="s">
        <v>456</v>
      </c>
      <c r="D866" s="419" t="s">
        <v>13307</v>
      </c>
      <c r="E866" s="419" t="s">
        <v>674</v>
      </c>
      <c r="F866" s="442" t="s">
        <v>13397</v>
      </c>
      <c r="G866" s="419" t="s">
        <v>682</v>
      </c>
      <c r="H866" s="464" t="s">
        <v>13398</v>
      </c>
      <c r="I866" s="420" t="s">
        <v>9786</v>
      </c>
      <c r="J866" s="420" t="s">
        <v>13399</v>
      </c>
      <c r="K866" s="421">
        <v>71.400000000000006</v>
      </c>
      <c r="L866" s="421">
        <v>31</v>
      </c>
      <c r="M866" s="422">
        <v>1040</v>
      </c>
      <c r="N866" s="419" t="s">
        <v>11082</v>
      </c>
      <c r="O866" s="422">
        <v>2011</v>
      </c>
      <c r="P866" s="426">
        <v>40857</v>
      </c>
      <c r="Q866" s="421" t="s">
        <v>11842</v>
      </c>
      <c r="R866" s="424">
        <v>40909</v>
      </c>
      <c r="S866" s="413"/>
      <c r="T866" s="425"/>
    </row>
    <row r="867" spans="1:20" ht="15.75" customHeight="1">
      <c r="A867" s="419" t="s">
        <v>73</v>
      </c>
      <c r="B867" s="419" t="s">
        <v>2660</v>
      </c>
      <c r="C867" s="419" t="s">
        <v>456</v>
      </c>
      <c r="D867" s="419" t="s">
        <v>13307</v>
      </c>
      <c r="E867" s="419" t="s">
        <v>674</v>
      </c>
      <c r="F867" s="442" t="s">
        <v>13397</v>
      </c>
      <c r="G867" s="419" t="s">
        <v>683</v>
      </c>
      <c r="H867" s="464" t="s">
        <v>13400</v>
      </c>
      <c r="I867" s="420" t="s">
        <v>9786</v>
      </c>
      <c r="J867" s="420" t="s">
        <v>13401</v>
      </c>
      <c r="K867" s="421">
        <v>167.9</v>
      </c>
      <c r="L867" s="421">
        <v>147</v>
      </c>
      <c r="M867" s="422">
        <v>1530</v>
      </c>
      <c r="N867" s="419" t="s">
        <v>11082</v>
      </c>
      <c r="O867" s="422">
        <v>2011</v>
      </c>
      <c r="P867" s="426">
        <v>40857</v>
      </c>
      <c r="Q867" s="421" t="s">
        <v>11842</v>
      </c>
      <c r="R867" s="424">
        <v>40909</v>
      </c>
      <c r="S867" s="413"/>
      <c r="T867" s="425"/>
    </row>
    <row r="868" spans="1:20" ht="15.75" customHeight="1">
      <c r="A868" s="419" t="s">
        <v>73</v>
      </c>
      <c r="B868" s="419" t="s">
        <v>2660</v>
      </c>
      <c r="C868" s="419" t="s">
        <v>456</v>
      </c>
      <c r="D868" s="419" t="s">
        <v>13307</v>
      </c>
      <c r="E868" s="419" t="s">
        <v>674</v>
      </c>
      <c r="F868" s="442" t="s">
        <v>13397</v>
      </c>
      <c r="G868" s="419" t="s">
        <v>684</v>
      </c>
      <c r="H868" s="464" t="s">
        <v>13402</v>
      </c>
      <c r="I868" s="420" t="s">
        <v>9786</v>
      </c>
      <c r="J868" s="420" t="s">
        <v>13403</v>
      </c>
      <c r="K868" s="421">
        <v>127.2</v>
      </c>
      <c r="L868" s="421">
        <v>271</v>
      </c>
      <c r="M868" s="422">
        <v>2290</v>
      </c>
      <c r="N868" s="419" t="s">
        <v>11082</v>
      </c>
      <c r="O868" s="422">
        <v>2011</v>
      </c>
      <c r="P868" s="426">
        <v>40857</v>
      </c>
      <c r="Q868" s="421" t="s">
        <v>11842</v>
      </c>
      <c r="R868" s="424">
        <v>40909</v>
      </c>
      <c r="S868" s="413"/>
      <c r="T868" s="425"/>
    </row>
    <row r="869" spans="1:20" ht="15.75" customHeight="1">
      <c r="A869" s="419" t="s">
        <v>73</v>
      </c>
      <c r="B869" s="419" t="s">
        <v>2660</v>
      </c>
      <c r="C869" s="419" t="s">
        <v>456</v>
      </c>
      <c r="D869" s="419" t="s">
        <v>13307</v>
      </c>
      <c r="E869" s="419" t="s">
        <v>674</v>
      </c>
      <c r="F869" s="442" t="s">
        <v>13397</v>
      </c>
      <c r="G869" s="419" t="s">
        <v>693</v>
      </c>
      <c r="H869" s="464" t="s">
        <v>13404</v>
      </c>
      <c r="I869" s="420" t="s">
        <v>9786</v>
      </c>
      <c r="J869" s="420" t="s">
        <v>13405</v>
      </c>
      <c r="K869" s="421">
        <v>260.8</v>
      </c>
      <c r="L869" s="421">
        <v>486</v>
      </c>
      <c r="M869" s="422">
        <v>3160</v>
      </c>
      <c r="N869" s="419" t="s">
        <v>11082</v>
      </c>
      <c r="O869" s="422">
        <v>2011</v>
      </c>
      <c r="P869" s="426">
        <v>40857</v>
      </c>
      <c r="Q869" s="421" t="s">
        <v>11842</v>
      </c>
      <c r="R869" s="424">
        <v>40909</v>
      </c>
      <c r="S869" s="413"/>
      <c r="T869" s="425"/>
    </row>
    <row r="870" spans="1:20" ht="15.75" customHeight="1">
      <c r="A870" s="419" t="s">
        <v>73</v>
      </c>
      <c r="B870" s="419" t="s">
        <v>2660</v>
      </c>
      <c r="C870" s="419" t="s">
        <v>456</v>
      </c>
      <c r="D870" s="419" t="s">
        <v>13307</v>
      </c>
      <c r="E870" s="419" t="s">
        <v>674</v>
      </c>
      <c r="F870" s="442" t="s">
        <v>13397</v>
      </c>
      <c r="G870" s="419" t="s">
        <v>696</v>
      </c>
      <c r="H870" s="464" t="s">
        <v>13406</v>
      </c>
      <c r="I870" s="420" t="s">
        <v>9786</v>
      </c>
      <c r="J870" s="420" t="s">
        <v>13407</v>
      </c>
      <c r="K870" s="421">
        <v>95.2</v>
      </c>
      <c r="L870" s="421">
        <v>69</v>
      </c>
      <c r="M870" s="422">
        <v>1330</v>
      </c>
      <c r="N870" s="419" t="s">
        <v>11082</v>
      </c>
      <c r="O870" s="422">
        <v>2011</v>
      </c>
      <c r="P870" s="426">
        <v>40857</v>
      </c>
      <c r="Q870" s="421" t="s">
        <v>11842</v>
      </c>
      <c r="R870" s="424">
        <v>40909</v>
      </c>
      <c r="S870" s="413"/>
      <c r="T870" s="425"/>
    </row>
    <row r="871" spans="1:20" ht="15.75" customHeight="1">
      <c r="A871" s="419" t="s">
        <v>73</v>
      </c>
      <c r="B871" s="419" t="s">
        <v>2660</v>
      </c>
      <c r="C871" s="419" t="s">
        <v>456</v>
      </c>
      <c r="D871" s="419" t="s">
        <v>13307</v>
      </c>
      <c r="E871" s="419" t="s">
        <v>563</v>
      </c>
      <c r="F871" s="442" t="s">
        <v>13408</v>
      </c>
      <c r="G871" s="419" t="s">
        <v>565</v>
      </c>
      <c r="H871" s="464" t="s">
        <v>13409</v>
      </c>
      <c r="I871" s="420" t="s">
        <v>9786</v>
      </c>
      <c r="J871" s="420" t="s">
        <v>13410</v>
      </c>
      <c r="K871" s="421">
        <v>189.9</v>
      </c>
      <c r="L871" s="421">
        <v>230</v>
      </c>
      <c r="M871" s="422">
        <v>2160</v>
      </c>
      <c r="N871" s="419" t="s">
        <v>11082</v>
      </c>
      <c r="O871" s="422">
        <v>2012</v>
      </c>
      <c r="P871" s="423">
        <v>41124</v>
      </c>
      <c r="Q871" s="421" t="s">
        <v>11633</v>
      </c>
      <c r="R871" s="424">
        <v>41275</v>
      </c>
      <c r="S871" s="413"/>
      <c r="T871" s="425"/>
    </row>
    <row r="872" spans="1:20" ht="15.75" customHeight="1">
      <c r="A872" s="419" t="s">
        <v>73</v>
      </c>
      <c r="B872" s="419" t="s">
        <v>2660</v>
      </c>
      <c r="C872" s="419" t="s">
        <v>456</v>
      </c>
      <c r="D872" s="419" t="s">
        <v>13307</v>
      </c>
      <c r="E872" s="419" t="s">
        <v>563</v>
      </c>
      <c r="F872" s="442" t="s">
        <v>13408</v>
      </c>
      <c r="G872" s="419" t="s">
        <v>572</v>
      </c>
      <c r="H872" s="464" t="s">
        <v>13411</v>
      </c>
      <c r="I872" s="420" t="s">
        <v>9786</v>
      </c>
      <c r="J872" s="420" t="s">
        <v>13412</v>
      </c>
      <c r="K872" s="421">
        <v>148.69999999999999</v>
      </c>
      <c r="L872" s="421">
        <v>259</v>
      </c>
      <c r="M872" s="422">
        <v>2400</v>
      </c>
      <c r="N872" s="419" t="s">
        <v>11082</v>
      </c>
      <c r="O872" s="422">
        <v>2012</v>
      </c>
      <c r="P872" s="423">
        <v>41124</v>
      </c>
      <c r="Q872" s="421" t="s">
        <v>11633</v>
      </c>
      <c r="R872" s="424">
        <v>41275</v>
      </c>
      <c r="S872" s="413"/>
      <c r="T872" s="425"/>
    </row>
    <row r="873" spans="1:20" ht="15.75" customHeight="1">
      <c r="A873" s="419" t="s">
        <v>73</v>
      </c>
      <c r="B873" s="419" t="s">
        <v>2660</v>
      </c>
      <c r="C873" s="419" t="s">
        <v>456</v>
      </c>
      <c r="D873" s="419" t="s">
        <v>13307</v>
      </c>
      <c r="E873" s="419" t="s">
        <v>563</v>
      </c>
      <c r="F873" s="442" t="s">
        <v>13408</v>
      </c>
      <c r="G873" s="419" t="s">
        <v>578</v>
      </c>
      <c r="H873" s="464" t="s">
        <v>13413</v>
      </c>
      <c r="I873" s="420" t="s">
        <v>9786</v>
      </c>
      <c r="J873" s="420" t="s">
        <v>13414</v>
      </c>
      <c r="K873" s="421">
        <v>469.1</v>
      </c>
      <c r="L873" s="421">
        <v>658</v>
      </c>
      <c r="M873" s="422">
        <v>5520</v>
      </c>
      <c r="N873" s="419" t="s">
        <v>11082</v>
      </c>
      <c r="O873" s="422">
        <v>2012</v>
      </c>
      <c r="P873" s="423">
        <v>41124</v>
      </c>
      <c r="Q873" s="421" t="s">
        <v>11633</v>
      </c>
      <c r="R873" s="424">
        <v>41275</v>
      </c>
      <c r="S873" s="413"/>
      <c r="T873" s="425"/>
    </row>
    <row r="874" spans="1:20" ht="15.75" customHeight="1">
      <c r="A874" s="419" t="s">
        <v>73</v>
      </c>
      <c r="B874" s="419" t="s">
        <v>2660</v>
      </c>
      <c r="C874" s="419" t="s">
        <v>456</v>
      </c>
      <c r="D874" s="419" t="s">
        <v>13307</v>
      </c>
      <c r="E874" s="419" t="s">
        <v>674</v>
      </c>
      <c r="F874" s="442" t="s">
        <v>13415</v>
      </c>
      <c r="G874" s="419" t="s">
        <v>688</v>
      </c>
      <c r="H874" s="464" t="s">
        <v>13416</v>
      </c>
      <c r="I874" s="420" t="s">
        <v>9786</v>
      </c>
      <c r="J874" s="420" t="s">
        <v>13204</v>
      </c>
      <c r="K874" s="421">
        <v>341.5</v>
      </c>
      <c r="L874" s="421">
        <v>475</v>
      </c>
      <c r="M874" s="422">
        <v>4200</v>
      </c>
      <c r="N874" s="419" t="s">
        <v>11082</v>
      </c>
      <c r="O874" s="422">
        <v>2012</v>
      </c>
      <c r="P874" s="426">
        <v>41226</v>
      </c>
      <c r="Q874" s="421" t="s">
        <v>13417</v>
      </c>
      <c r="R874" s="424">
        <v>41275</v>
      </c>
      <c r="S874" s="413"/>
      <c r="T874" s="425"/>
    </row>
    <row r="875" spans="1:20" ht="15.75" customHeight="1">
      <c r="A875" s="419" t="s">
        <v>73</v>
      </c>
      <c r="B875" s="419" t="s">
        <v>2660</v>
      </c>
      <c r="C875" s="419" t="s">
        <v>456</v>
      </c>
      <c r="D875" s="419" t="s">
        <v>13307</v>
      </c>
      <c r="E875" s="419" t="s">
        <v>674</v>
      </c>
      <c r="F875" s="442" t="s">
        <v>13415</v>
      </c>
      <c r="G875" s="419" t="s">
        <v>689</v>
      </c>
      <c r="H875" s="464" t="s">
        <v>13418</v>
      </c>
      <c r="I875" s="420" t="s">
        <v>9786</v>
      </c>
      <c r="J875" s="420" t="s">
        <v>13419</v>
      </c>
      <c r="K875" s="421">
        <v>335.6</v>
      </c>
      <c r="L875" s="421">
        <v>580</v>
      </c>
      <c r="M875" s="422">
        <v>5000</v>
      </c>
      <c r="N875" s="419" t="s">
        <v>11082</v>
      </c>
      <c r="O875" s="422">
        <v>2012</v>
      </c>
      <c r="P875" s="426">
        <v>41226</v>
      </c>
      <c r="Q875" s="421" t="s">
        <v>13417</v>
      </c>
      <c r="R875" s="424">
        <v>41275</v>
      </c>
      <c r="S875" s="413"/>
      <c r="T875" s="425"/>
    </row>
    <row r="876" spans="1:20" ht="15.75" customHeight="1">
      <c r="A876" s="419" t="s">
        <v>73</v>
      </c>
      <c r="B876" s="419" t="s">
        <v>2660</v>
      </c>
      <c r="C876" s="419" t="s">
        <v>456</v>
      </c>
      <c r="D876" s="419" t="s">
        <v>13307</v>
      </c>
      <c r="E876" s="419" t="s">
        <v>674</v>
      </c>
      <c r="F876" s="442" t="s">
        <v>13415</v>
      </c>
      <c r="G876" s="419" t="s">
        <v>694</v>
      </c>
      <c r="H876" s="464" t="s">
        <v>13420</v>
      </c>
      <c r="I876" s="420" t="s">
        <v>9786</v>
      </c>
      <c r="J876" s="420" t="s">
        <v>13421</v>
      </c>
      <c r="K876" s="421">
        <v>379.7</v>
      </c>
      <c r="L876" s="421">
        <v>945</v>
      </c>
      <c r="M876" s="422">
        <v>5530</v>
      </c>
      <c r="N876" s="419" t="s">
        <v>11082</v>
      </c>
      <c r="O876" s="422">
        <v>2012</v>
      </c>
      <c r="P876" s="426">
        <v>41226</v>
      </c>
      <c r="Q876" s="421" t="s">
        <v>13417</v>
      </c>
      <c r="R876" s="424">
        <v>41275</v>
      </c>
      <c r="S876" s="413"/>
      <c r="T876" s="425"/>
    </row>
    <row r="877" spans="1:20" ht="15.75" customHeight="1">
      <c r="A877" s="419" t="s">
        <v>73</v>
      </c>
      <c r="B877" s="419" t="s">
        <v>2660</v>
      </c>
      <c r="C877" s="419" t="s">
        <v>456</v>
      </c>
      <c r="D877" s="419" t="s">
        <v>13307</v>
      </c>
      <c r="E877" s="419" t="s">
        <v>674</v>
      </c>
      <c r="F877" s="442" t="s">
        <v>13415</v>
      </c>
      <c r="G877" s="419" t="s">
        <v>697</v>
      </c>
      <c r="H877" s="464" t="s">
        <v>13422</v>
      </c>
      <c r="I877" s="420" t="s">
        <v>9786</v>
      </c>
      <c r="J877" s="420" t="s">
        <v>13423</v>
      </c>
      <c r="K877" s="421">
        <v>157.5</v>
      </c>
      <c r="L877" s="421">
        <v>182</v>
      </c>
      <c r="M877" s="422">
        <v>2450</v>
      </c>
      <c r="N877" s="419" t="s">
        <v>11082</v>
      </c>
      <c r="O877" s="422">
        <v>2012</v>
      </c>
      <c r="P877" s="426">
        <v>41226</v>
      </c>
      <c r="Q877" s="421" t="s">
        <v>13417</v>
      </c>
      <c r="R877" s="424">
        <v>41275</v>
      </c>
      <c r="S877" s="413"/>
      <c r="T877" s="425"/>
    </row>
    <row r="878" spans="1:20" ht="15.75" customHeight="1">
      <c r="A878" s="419" t="s">
        <v>73</v>
      </c>
      <c r="B878" s="419" t="s">
        <v>2660</v>
      </c>
      <c r="C878" s="419" t="s">
        <v>456</v>
      </c>
      <c r="D878" s="419" t="s">
        <v>13307</v>
      </c>
      <c r="E878" s="419" t="s">
        <v>674</v>
      </c>
      <c r="F878" s="442" t="s">
        <v>13424</v>
      </c>
      <c r="G878" s="419" t="s">
        <v>675</v>
      </c>
      <c r="H878" s="464" t="s">
        <v>13425</v>
      </c>
      <c r="I878" s="420" t="s">
        <v>10789</v>
      </c>
      <c r="J878" s="420" t="s">
        <v>13426</v>
      </c>
      <c r="K878" s="421">
        <v>1240.9000000000001</v>
      </c>
      <c r="L878" s="421">
        <v>9500</v>
      </c>
      <c r="M878" s="422">
        <v>36742</v>
      </c>
      <c r="N878" s="419" t="s">
        <v>11355</v>
      </c>
      <c r="O878" s="422">
        <v>2015</v>
      </c>
      <c r="P878" s="423">
        <v>42195</v>
      </c>
      <c r="Q878" s="421" t="s">
        <v>13427</v>
      </c>
      <c r="R878" s="424">
        <v>42370</v>
      </c>
      <c r="S878" s="413"/>
      <c r="T878" s="425"/>
    </row>
    <row r="879" spans="1:20" ht="15.75" customHeight="1">
      <c r="A879" s="419" t="s">
        <v>73</v>
      </c>
      <c r="B879" s="419" t="s">
        <v>2660</v>
      </c>
      <c r="C879" s="419" t="s">
        <v>456</v>
      </c>
      <c r="D879" s="419" t="s">
        <v>13307</v>
      </c>
      <c r="E879" s="419" t="s">
        <v>563</v>
      </c>
      <c r="F879" s="442" t="s">
        <v>13428</v>
      </c>
      <c r="G879" s="419" t="s">
        <v>574</v>
      </c>
      <c r="H879" s="464" t="s">
        <v>13429</v>
      </c>
      <c r="I879" s="420" t="s">
        <v>9786</v>
      </c>
      <c r="J879" s="420" t="s">
        <v>13430</v>
      </c>
      <c r="K879" s="421">
        <v>413</v>
      </c>
      <c r="L879" s="421">
        <v>799</v>
      </c>
      <c r="M879" s="422">
        <v>5170</v>
      </c>
      <c r="N879" s="419" t="s">
        <v>11082</v>
      </c>
      <c r="O879" s="422">
        <v>2012</v>
      </c>
      <c r="P879" s="423">
        <v>41097</v>
      </c>
      <c r="Q879" s="421" t="s">
        <v>13431</v>
      </c>
      <c r="R879" s="424">
        <v>41275</v>
      </c>
      <c r="S879" s="413"/>
      <c r="T879" s="425"/>
    </row>
    <row r="880" spans="1:20" ht="15.75" customHeight="1">
      <c r="A880" s="419" t="s">
        <v>73</v>
      </c>
      <c r="B880" s="419" t="s">
        <v>2660</v>
      </c>
      <c r="C880" s="419" t="s">
        <v>456</v>
      </c>
      <c r="D880" s="419" t="s">
        <v>13307</v>
      </c>
      <c r="E880" s="419" t="s">
        <v>563</v>
      </c>
      <c r="F880" s="442" t="s">
        <v>13428</v>
      </c>
      <c r="G880" s="419" t="s">
        <v>577</v>
      </c>
      <c r="H880" s="464" t="s">
        <v>13432</v>
      </c>
      <c r="I880" s="420" t="s">
        <v>9786</v>
      </c>
      <c r="J880" s="420" t="s">
        <v>13433</v>
      </c>
      <c r="K880" s="421">
        <v>316</v>
      </c>
      <c r="L880" s="421">
        <v>551</v>
      </c>
      <c r="M880" s="422">
        <v>3660</v>
      </c>
      <c r="N880" s="419" t="s">
        <v>11082</v>
      </c>
      <c r="O880" s="422">
        <v>2012</v>
      </c>
      <c r="P880" s="423">
        <v>41097</v>
      </c>
      <c r="Q880" s="421" t="s">
        <v>13431</v>
      </c>
      <c r="R880" s="424">
        <v>41275</v>
      </c>
      <c r="S880" s="413"/>
      <c r="T880" s="425"/>
    </row>
    <row r="881" spans="1:20" ht="15.75" customHeight="1">
      <c r="A881" s="419" t="s">
        <v>73</v>
      </c>
      <c r="B881" s="419" t="s">
        <v>2660</v>
      </c>
      <c r="C881" s="419" t="s">
        <v>456</v>
      </c>
      <c r="D881" s="419" t="s">
        <v>13307</v>
      </c>
      <c r="E881" s="419" t="s">
        <v>563</v>
      </c>
      <c r="F881" s="442" t="s">
        <v>13428</v>
      </c>
      <c r="G881" s="419" t="s">
        <v>579</v>
      </c>
      <c r="H881" s="464" t="s">
        <v>13434</v>
      </c>
      <c r="I881" s="420" t="s">
        <v>9786</v>
      </c>
      <c r="J881" s="420" t="s">
        <v>13435</v>
      </c>
      <c r="K881" s="421">
        <v>700.9</v>
      </c>
      <c r="L881" s="421">
        <v>1359</v>
      </c>
      <c r="M881" s="422">
        <v>7520</v>
      </c>
      <c r="N881" s="419" t="s">
        <v>11082</v>
      </c>
      <c r="O881" s="422">
        <v>2012</v>
      </c>
      <c r="P881" s="423">
        <v>41097</v>
      </c>
      <c r="Q881" s="421" t="s">
        <v>13431</v>
      </c>
      <c r="R881" s="424">
        <v>41275</v>
      </c>
      <c r="S881" s="413"/>
      <c r="T881" s="425"/>
    </row>
    <row r="882" spans="1:20" ht="15.75" customHeight="1">
      <c r="A882" s="419" t="s">
        <v>73</v>
      </c>
      <c r="B882" s="419" t="s">
        <v>2660</v>
      </c>
      <c r="C882" s="419" t="s">
        <v>456</v>
      </c>
      <c r="D882" s="419" t="s">
        <v>13307</v>
      </c>
      <c r="E882" s="419" t="s">
        <v>718</v>
      </c>
      <c r="F882" s="442" t="s">
        <v>13436</v>
      </c>
      <c r="G882" s="419" t="s">
        <v>720</v>
      </c>
      <c r="H882" s="464" t="s">
        <v>13437</v>
      </c>
      <c r="I882" s="420" t="s">
        <v>9786</v>
      </c>
      <c r="J882" s="420" t="s">
        <v>13438</v>
      </c>
      <c r="K882" s="421">
        <v>104.1</v>
      </c>
      <c r="L882" s="421">
        <v>144</v>
      </c>
      <c r="M882" s="422">
        <v>1730</v>
      </c>
      <c r="N882" s="419" t="s">
        <v>11082</v>
      </c>
      <c r="O882" s="422">
        <v>2012</v>
      </c>
      <c r="P882" s="423">
        <v>41151</v>
      </c>
      <c r="Q882" s="421" t="s">
        <v>11233</v>
      </c>
      <c r="R882" s="424">
        <v>41275</v>
      </c>
      <c r="S882" s="413"/>
      <c r="T882" s="425"/>
    </row>
    <row r="883" spans="1:20" ht="15.75" customHeight="1">
      <c r="A883" s="419" t="s">
        <v>73</v>
      </c>
      <c r="B883" s="419" t="s">
        <v>2660</v>
      </c>
      <c r="C883" s="419" t="s">
        <v>456</v>
      </c>
      <c r="D883" s="419" t="s">
        <v>13307</v>
      </c>
      <c r="E883" s="419" t="s">
        <v>718</v>
      </c>
      <c r="F883" s="442" t="s">
        <v>13436</v>
      </c>
      <c r="G883" s="419" t="s">
        <v>729</v>
      </c>
      <c r="H883" s="464" t="s">
        <v>13439</v>
      </c>
      <c r="I883" s="420" t="s">
        <v>9786</v>
      </c>
      <c r="J883" s="420" t="s">
        <v>13440</v>
      </c>
      <c r="K883" s="421">
        <v>60.1</v>
      </c>
      <c r="L883" s="421">
        <v>57</v>
      </c>
      <c r="M883" s="422">
        <v>1810</v>
      </c>
      <c r="N883" s="419" t="s">
        <v>11082</v>
      </c>
      <c r="O883" s="422">
        <v>2012</v>
      </c>
      <c r="P883" s="423">
        <v>41151</v>
      </c>
      <c r="Q883" s="421" t="s">
        <v>11233</v>
      </c>
      <c r="R883" s="424">
        <v>41275</v>
      </c>
      <c r="S883" s="413"/>
      <c r="T883" s="425"/>
    </row>
    <row r="884" spans="1:20" ht="15.75" customHeight="1">
      <c r="A884" s="419" t="s">
        <v>73</v>
      </c>
      <c r="B884" s="419" t="s">
        <v>2660</v>
      </c>
      <c r="C884" s="419" t="s">
        <v>456</v>
      </c>
      <c r="D884" s="419" t="s">
        <v>13307</v>
      </c>
      <c r="E884" s="419" t="s">
        <v>718</v>
      </c>
      <c r="F884" s="442" t="s">
        <v>13436</v>
      </c>
      <c r="G884" s="419" t="s">
        <v>733</v>
      </c>
      <c r="H884" s="464" t="s">
        <v>13441</v>
      </c>
      <c r="I884" s="420" t="s">
        <v>9786</v>
      </c>
      <c r="J884" s="420" t="s">
        <v>13442</v>
      </c>
      <c r="K884" s="421">
        <v>456.7</v>
      </c>
      <c r="L884" s="421">
        <v>964</v>
      </c>
      <c r="M884" s="422">
        <v>6740</v>
      </c>
      <c r="N884" s="419" t="s">
        <v>11082</v>
      </c>
      <c r="O884" s="422">
        <v>2012</v>
      </c>
      <c r="P884" s="423">
        <v>41151</v>
      </c>
      <c r="Q884" s="421" t="s">
        <v>11233</v>
      </c>
      <c r="R884" s="424">
        <v>41275</v>
      </c>
      <c r="S884" s="413"/>
      <c r="T884" s="425"/>
    </row>
    <row r="885" spans="1:20" ht="15.75" customHeight="1">
      <c r="A885" s="419" t="s">
        <v>73</v>
      </c>
      <c r="B885" s="419" t="s">
        <v>2660</v>
      </c>
      <c r="C885" s="419" t="s">
        <v>456</v>
      </c>
      <c r="D885" s="419" t="s">
        <v>13307</v>
      </c>
      <c r="E885" s="419" t="s">
        <v>718</v>
      </c>
      <c r="F885" s="442" t="s">
        <v>13443</v>
      </c>
      <c r="G885" s="419" t="s">
        <v>721</v>
      </c>
      <c r="H885" s="464" t="s">
        <v>13444</v>
      </c>
      <c r="I885" s="420" t="s">
        <v>9786</v>
      </c>
      <c r="J885" s="420" t="s">
        <v>13445</v>
      </c>
      <c r="K885" s="421">
        <v>141.30000000000001</v>
      </c>
      <c r="L885" s="421">
        <v>140</v>
      </c>
      <c r="M885" s="422">
        <v>2140</v>
      </c>
      <c r="N885" s="419" t="s">
        <v>11082</v>
      </c>
      <c r="O885" s="422">
        <v>2012</v>
      </c>
      <c r="P885" s="423">
        <v>41133</v>
      </c>
      <c r="Q885" s="421" t="s">
        <v>13446</v>
      </c>
      <c r="R885" s="424">
        <v>41275</v>
      </c>
      <c r="S885" s="413"/>
      <c r="T885" s="425"/>
    </row>
    <row r="886" spans="1:20" ht="15.75" customHeight="1">
      <c r="A886" s="419" t="s">
        <v>73</v>
      </c>
      <c r="B886" s="419" t="s">
        <v>2660</v>
      </c>
      <c r="C886" s="419" t="s">
        <v>456</v>
      </c>
      <c r="D886" s="419" t="s">
        <v>13307</v>
      </c>
      <c r="E886" s="419" t="s">
        <v>718</v>
      </c>
      <c r="F886" s="442" t="s">
        <v>13443</v>
      </c>
      <c r="G886" s="419" t="s">
        <v>723</v>
      </c>
      <c r="H886" s="464" t="s">
        <v>13447</v>
      </c>
      <c r="I886" s="420" t="s">
        <v>9786</v>
      </c>
      <c r="J886" s="420" t="s">
        <v>13448</v>
      </c>
      <c r="K886" s="421">
        <v>58.5</v>
      </c>
      <c r="L886" s="421">
        <v>97</v>
      </c>
      <c r="M886" s="422">
        <v>1900</v>
      </c>
      <c r="N886" s="419" t="s">
        <v>11082</v>
      </c>
      <c r="O886" s="422">
        <v>2010</v>
      </c>
      <c r="P886" s="426">
        <v>40535</v>
      </c>
      <c r="Q886" s="421" t="s">
        <v>11985</v>
      </c>
      <c r="R886" s="424">
        <v>40544</v>
      </c>
      <c r="S886" s="413"/>
      <c r="T886" s="425"/>
    </row>
    <row r="887" spans="1:20" ht="15.75" customHeight="1">
      <c r="A887" s="419" t="s">
        <v>73</v>
      </c>
      <c r="B887" s="419" t="s">
        <v>2660</v>
      </c>
      <c r="C887" s="419" t="s">
        <v>456</v>
      </c>
      <c r="D887" s="419" t="s">
        <v>13307</v>
      </c>
      <c r="E887" s="419" t="s">
        <v>718</v>
      </c>
      <c r="F887" s="442" t="s">
        <v>13443</v>
      </c>
      <c r="G887" s="419" t="s">
        <v>726</v>
      </c>
      <c r="H887" s="464" t="s">
        <v>13449</v>
      </c>
      <c r="I887" s="420" t="s">
        <v>9786</v>
      </c>
      <c r="J887" s="420" t="s">
        <v>13450</v>
      </c>
      <c r="K887" s="421">
        <v>150.19999999999999</v>
      </c>
      <c r="L887" s="421">
        <v>130</v>
      </c>
      <c r="M887" s="422">
        <v>2080</v>
      </c>
      <c r="N887" s="419" t="s">
        <v>11082</v>
      </c>
      <c r="O887" s="422">
        <v>2012</v>
      </c>
      <c r="P887" s="423">
        <v>41133</v>
      </c>
      <c r="Q887" s="421" t="s">
        <v>13451</v>
      </c>
      <c r="R887" s="424">
        <v>41275</v>
      </c>
      <c r="S887" s="413"/>
      <c r="T887" s="425"/>
    </row>
    <row r="888" spans="1:20" ht="15.75" customHeight="1">
      <c r="A888" s="419" t="s">
        <v>73</v>
      </c>
      <c r="B888" s="419" t="s">
        <v>2660</v>
      </c>
      <c r="C888" s="419" t="s">
        <v>456</v>
      </c>
      <c r="D888" s="419" t="s">
        <v>13307</v>
      </c>
      <c r="E888" s="419" t="s">
        <v>718</v>
      </c>
      <c r="F888" s="442" t="s">
        <v>13443</v>
      </c>
      <c r="G888" s="419" t="s">
        <v>728</v>
      </c>
      <c r="H888" s="464" t="s">
        <v>13452</v>
      </c>
      <c r="I888" s="420" t="s">
        <v>9786</v>
      </c>
      <c r="J888" s="420" t="s">
        <v>13453</v>
      </c>
      <c r="K888" s="421">
        <v>135.1</v>
      </c>
      <c r="L888" s="421">
        <v>200</v>
      </c>
      <c r="M888" s="422">
        <v>2540</v>
      </c>
      <c r="N888" s="419" t="s">
        <v>11082</v>
      </c>
      <c r="O888" s="422">
        <v>2012</v>
      </c>
      <c r="P888" s="423">
        <v>41133</v>
      </c>
      <c r="Q888" s="421" t="s">
        <v>13454</v>
      </c>
      <c r="R888" s="424">
        <v>41275</v>
      </c>
      <c r="S888" s="413"/>
      <c r="T888" s="425"/>
    </row>
    <row r="889" spans="1:20" ht="15.75" customHeight="1">
      <c r="A889" s="419" t="s">
        <v>73</v>
      </c>
      <c r="B889" s="419" t="s">
        <v>2660</v>
      </c>
      <c r="C889" s="419" t="s">
        <v>456</v>
      </c>
      <c r="D889" s="419" t="s">
        <v>13307</v>
      </c>
      <c r="E889" s="419" t="s">
        <v>718</v>
      </c>
      <c r="F889" s="442" t="s">
        <v>13443</v>
      </c>
      <c r="G889" s="419" t="s">
        <v>731</v>
      </c>
      <c r="H889" s="464" t="s">
        <v>13455</v>
      </c>
      <c r="I889" s="420" t="s">
        <v>9786</v>
      </c>
      <c r="J889" s="420" t="s">
        <v>13456</v>
      </c>
      <c r="K889" s="421">
        <v>93.2</v>
      </c>
      <c r="L889" s="421">
        <v>28</v>
      </c>
      <c r="M889" s="422">
        <v>1400</v>
      </c>
      <c r="N889" s="419" t="s">
        <v>11082</v>
      </c>
      <c r="O889" s="422">
        <v>2012</v>
      </c>
      <c r="P889" s="423">
        <v>41133</v>
      </c>
      <c r="Q889" s="421" t="s">
        <v>13457</v>
      </c>
      <c r="R889" s="424">
        <v>41275</v>
      </c>
      <c r="S889" s="413"/>
      <c r="T889" s="425"/>
    </row>
    <row r="890" spans="1:20" ht="15.75" customHeight="1">
      <c r="A890" s="419" t="s">
        <v>73</v>
      </c>
      <c r="B890" s="419" t="s">
        <v>2660</v>
      </c>
      <c r="C890" s="419" t="s">
        <v>456</v>
      </c>
      <c r="D890" s="419" t="s">
        <v>13307</v>
      </c>
      <c r="E890" s="419" t="s">
        <v>718</v>
      </c>
      <c r="F890" s="442" t="s">
        <v>13443</v>
      </c>
      <c r="G890" s="419" t="s">
        <v>719</v>
      </c>
      <c r="H890" s="464" t="s">
        <v>13458</v>
      </c>
      <c r="I890" s="420" t="s">
        <v>9786</v>
      </c>
      <c r="J890" s="420" t="s">
        <v>13459</v>
      </c>
      <c r="K890" s="421">
        <v>613.4</v>
      </c>
      <c r="L890" s="421">
        <v>1500</v>
      </c>
      <c r="M890" s="422">
        <v>11060</v>
      </c>
      <c r="N890" s="419" t="s">
        <v>11082</v>
      </c>
      <c r="O890" s="422">
        <v>2010</v>
      </c>
      <c r="P890" s="426">
        <v>40535</v>
      </c>
      <c r="Q890" s="421" t="s">
        <v>11387</v>
      </c>
      <c r="R890" s="424">
        <v>40544</v>
      </c>
      <c r="S890" s="413"/>
      <c r="T890" s="425"/>
    </row>
    <row r="891" spans="1:20" ht="15.75" customHeight="1">
      <c r="A891" s="419" t="s">
        <v>73</v>
      </c>
      <c r="B891" s="419" t="s">
        <v>2660</v>
      </c>
      <c r="C891" s="419" t="s">
        <v>456</v>
      </c>
      <c r="D891" s="419" t="s">
        <v>13307</v>
      </c>
      <c r="E891" s="419" t="s">
        <v>718</v>
      </c>
      <c r="F891" s="442" t="s">
        <v>13443</v>
      </c>
      <c r="G891" s="419" t="s">
        <v>734</v>
      </c>
      <c r="H891" s="464" t="s">
        <v>13460</v>
      </c>
      <c r="I891" s="420" t="s">
        <v>9786</v>
      </c>
      <c r="J891" s="420" t="s">
        <v>13461</v>
      </c>
      <c r="K891" s="421">
        <v>80.099999999999994</v>
      </c>
      <c r="L891" s="421">
        <v>113</v>
      </c>
      <c r="M891" s="422">
        <v>1800</v>
      </c>
      <c r="N891" s="419" t="s">
        <v>11082</v>
      </c>
      <c r="O891" s="422">
        <v>2012</v>
      </c>
      <c r="P891" s="423">
        <v>41133</v>
      </c>
      <c r="Q891" s="421" t="s">
        <v>13197</v>
      </c>
      <c r="R891" s="424">
        <v>41275</v>
      </c>
      <c r="S891" s="413"/>
      <c r="T891" s="425"/>
    </row>
    <row r="892" spans="1:20" ht="15.75" customHeight="1">
      <c r="A892" s="419" t="s">
        <v>73</v>
      </c>
      <c r="B892" s="419" t="s">
        <v>2660</v>
      </c>
      <c r="C892" s="419" t="s">
        <v>456</v>
      </c>
      <c r="D892" s="419" t="s">
        <v>13307</v>
      </c>
      <c r="E892" s="419" t="s">
        <v>718</v>
      </c>
      <c r="F892" s="442" t="s">
        <v>13443</v>
      </c>
      <c r="G892" s="419" t="s">
        <v>737</v>
      </c>
      <c r="H892" s="464" t="s">
        <v>13462</v>
      </c>
      <c r="I892" s="420" t="s">
        <v>9786</v>
      </c>
      <c r="J892" s="420" t="s">
        <v>13463</v>
      </c>
      <c r="K892" s="421">
        <v>272.5</v>
      </c>
      <c r="L892" s="421">
        <v>606</v>
      </c>
      <c r="M892" s="422">
        <v>5580</v>
      </c>
      <c r="N892" s="419" t="s">
        <v>11082</v>
      </c>
      <c r="O892" s="422">
        <v>2010</v>
      </c>
      <c r="P892" s="426">
        <v>40535</v>
      </c>
      <c r="Q892" s="421" t="s">
        <v>11122</v>
      </c>
      <c r="R892" s="424">
        <v>40544</v>
      </c>
      <c r="S892" s="413"/>
      <c r="T892" s="425"/>
    </row>
    <row r="893" spans="1:20" ht="15.75" customHeight="1">
      <c r="A893" s="419" t="s">
        <v>73</v>
      </c>
      <c r="B893" s="419" t="s">
        <v>2660</v>
      </c>
      <c r="C893" s="419" t="s">
        <v>456</v>
      </c>
      <c r="D893" s="419" t="s">
        <v>13307</v>
      </c>
      <c r="E893" s="419" t="s">
        <v>558</v>
      </c>
      <c r="F893" s="442" t="s">
        <v>13464</v>
      </c>
      <c r="G893" s="419" t="s">
        <v>562</v>
      </c>
      <c r="H893" s="464" t="s">
        <v>13465</v>
      </c>
      <c r="I893" s="420" t="s">
        <v>9786</v>
      </c>
      <c r="J893" s="420" t="s">
        <v>13466</v>
      </c>
      <c r="K893" s="421">
        <v>751.1</v>
      </c>
      <c r="L893" s="421">
        <v>1158</v>
      </c>
      <c r="M893" s="422">
        <v>12240</v>
      </c>
      <c r="N893" s="419" t="s">
        <v>11082</v>
      </c>
      <c r="O893" s="422">
        <v>2012</v>
      </c>
      <c r="P893" s="423">
        <v>41149</v>
      </c>
      <c r="Q893" s="421" t="s">
        <v>11458</v>
      </c>
      <c r="R893" s="424">
        <v>41275</v>
      </c>
      <c r="S893" s="413"/>
      <c r="T893" s="425"/>
    </row>
    <row r="894" spans="1:20" ht="15.75" customHeight="1">
      <c r="A894" s="419" t="s">
        <v>73</v>
      </c>
      <c r="B894" s="419" t="s">
        <v>2660</v>
      </c>
      <c r="C894" s="419" t="s">
        <v>456</v>
      </c>
      <c r="D894" s="419" t="s">
        <v>13307</v>
      </c>
      <c r="E894" s="419" t="s">
        <v>563</v>
      </c>
      <c r="F894" s="442" t="s">
        <v>13467</v>
      </c>
      <c r="G894" s="419" t="s">
        <v>570</v>
      </c>
      <c r="H894" s="464" t="s">
        <v>13468</v>
      </c>
      <c r="I894" s="420" t="s">
        <v>9786</v>
      </c>
      <c r="J894" s="420" t="s">
        <v>13469</v>
      </c>
      <c r="K894" s="421">
        <v>112.9</v>
      </c>
      <c r="L894" s="421">
        <v>95</v>
      </c>
      <c r="M894" s="422">
        <v>1180</v>
      </c>
      <c r="N894" s="419" t="s">
        <v>11082</v>
      </c>
      <c r="O894" s="422">
        <v>2010</v>
      </c>
      <c r="P894" s="423">
        <v>40640</v>
      </c>
      <c r="Q894" s="421" t="s">
        <v>13470</v>
      </c>
      <c r="R894" s="424">
        <v>40909</v>
      </c>
      <c r="S894" s="413"/>
      <c r="T894" s="425"/>
    </row>
    <row r="895" spans="1:20" ht="15.75" customHeight="1">
      <c r="A895" s="419" t="s">
        <v>73</v>
      </c>
      <c r="B895" s="419" t="s">
        <v>2660</v>
      </c>
      <c r="C895" s="419" t="s">
        <v>456</v>
      </c>
      <c r="D895" s="419" t="s">
        <v>13307</v>
      </c>
      <c r="E895" s="419" t="s">
        <v>563</v>
      </c>
      <c r="F895" s="442" t="s">
        <v>13467</v>
      </c>
      <c r="G895" s="419" t="s">
        <v>575</v>
      </c>
      <c r="H895" s="464" t="s">
        <v>13471</v>
      </c>
      <c r="I895" s="420" t="s">
        <v>9786</v>
      </c>
      <c r="J895" s="420" t="s">
        <v>13472</v>
      </c>
      <c r="K895" s="421">
        <v>110.4</v>
      </c>
      <c r="L895" s="421">
        <v>95</v>
      </c>
      <c r="M895" s="422">
        <v>1810</v>
      </c>
      <c r="N895" s="419" t="s">
        <v>11082</v>
      </c>
      <c r="O895" s="422">
        <v>2010</v>
      </c>
      <c r="P895" s="423">
        <v>40640</v>
      </c>
      <c r="Q895" s="421" t="s">
        <v>13473</v>
      </c>
      <c r="R895" s="424">
        <v>40909</v>
      </c>
      <c r="S895" s="413"/>
      <c r="T895" s="425"/>
    </row>
    <row r="896" spans="1:20" ht="15.75" customHeight="1">
      <c r="A896" s="419" t="s">
        <v>73</v>
      </c>
      <c r="B896" s="419" t="s">
        <v>2660</v>
      </c>
      <c r="C896" s="419" t="s">
        <v>456</v>
      </c>
      <c r="D896" s="419" t="s">
        <v>13307</v>
      </c>
      <c r="E896" s="419" t="s">
        <v>563</v>
      </c>
      <c r="F896" s="442" t="s">
        <v>13467</v>
      </c>
      <c r="G896" s="419" t="s">
        <v>576</v>
      </c>
      <c r="H896" s="464" t="s">
        <v>13474</v>
      </c>
      <c r="I896" s="420" t="s">
        <v>9786</v>
      </c>
      <c r="J896" s="420" t="s">
        <v>13475</v>
      </c>
      <c r="K896" s="421">
        <v>253.8</v>
      </c>
      <c r="L896" s="421">
        <v>496</v>
      </c>
      <c r="M896" s="422">
        <v>3560</v>
      </c>
      <c r="N896" s="419" t="s">
        <v>11082</v>
      </c>
      <c r="O896" s="422">
        <v>2010</v>
      </c>
      <c r="P896" s="423">
        <v>40640</v>
      </c>
      <c r="Q896" s="421" t="s">
        <v>13476</v>
      </c>
      <c r="R896" s="424">
        <v>40909</v>
      </c>
      <c r="S896" s="413"/>
      <c r="T896" s="425"/>
    </row>
    <row r="897" spans="1:20" ht="15.75" customHeight="1">
      <c r="A897" s="419" t="s">
        <v>73</v>
      </c>
      <c r="B897" s="419" t="s">
        <v>2660</v>
      </c>
      <c r="C897" s="419" t="s">
        <v>456</v>
      </c>
      <c r="D897" s="419" t="s">
        <v>13307</v>
      </c>
      <c r="E897" s="419" t="s">
        <v>563</v>
      </c>
      <c r="F897" s="442" t="s">
        <v>13467</v>
      </c>
      <c r="G897" s="419" t="s">
        <v>580</v>
      </c>
      <c r="H897" s="464" t="s">
        <v>13477</v>
      </c>
      <c r="I897" s="420" t="s">
        <v>9786</v>
      </c>
      <c r="J897" s="420" t="s">
        <v>13478</v>
      </c>
      <c r="K897" s="421">
        <v>276.2</v>
      </c>
      <c r="L897" s="421">
        <v>665</v>
      </c>
      <c r="M897" s="422">
        <v>4950</v>
      </c>
      <c r="N897" s="419" t="s">
        <v>11082</v>
      </c>
      <c r="O897" s="422">
        <v>2010</v>
      </c>
      <c r="P897" s="423">
        <v>40640</v>
      </c>
      <c r="Q897" s="421" t="s">
        <v>13476</v>
      </c>
      <c r="R897" s="424">
        <v>40909</v>
      </c>
      <c r="S897" s="413"/>
      <c r="T897" s="425"/>
    </row>
    <row r="898" spans="1:20" ht="15.75" customHeight="1">
      <c r="A898" s="419" t="s">
        <v>73</v>
      </c>
      <c r="B898" s="419" t="s">
        <v>2660</v>
      </c>
      <c r="C898" s="419" t="s">
        <v>866</v>
      </c>
      <c r="D898" s="419" t="s">
        <v>13479</v>
      </c>
      <c r="E898" s="419" t="s">
        <v>1048</v>
      </c>
      <c r="F898" s="442" t="s">
        <v>13480</v>
      </c>
      <c r="G898" s="419" t="s">
        <v>1051</v>
      </c>
      <c r="H898" s="464" t="s">
        <v>13481</v>
      </c>
      <c r="I898" s="420" t="s">
        <v>9786</v>
      </c>
      <c r="J898" s="420" t="s">
        <v>13482</v>
      </c>
      <c r="K898" s="421">
        <v>353.5</v>
      </c>
      <c r="L898" s="421">
        <v>389</v>
      </c>
      <c r="M898" s="422">
        <v>6440</v>
      </c>
      <c r="N898" s="419" t="s">
        <v>11082</v>
      </c>
      <c r="O898" s="422">
        <v>2010</v>
      </c>
      <c r="P898" s="423">
        <v>40624</v>
      </c>
      <c r="Q898" s="421" t="s">
        <v>11083</v>
      </c>
      <c r="R898" s="424">
        <v>40909</v>
      </c>
      <c r="S898" s="413"/>
      <c r="T898" s="425"/>
    </row>
    <row r="899" spans="1:20" ht="15.75" customHeight="1">
      <c r="A899" s="419" t="s">
        <v>73</v>
      </c>
      <c r="B899" s="419" t="s">
        <v>2660</v>
      </c>
      <c r="C899" s="419" t="s">
        <v>866</v>
      </c>
      <c r="D899" s="419" t="s">
        <v>13479</v>
      </c>
      <c r="E899" s="419" t="s">
        <v>1048</v>
      </c>
      <c r="F899" s="442" t="s">
        <v>13480</v>
      </c>
      <c r="G899" s="419" t="s">
        <v>1054</v>
      </c>
      <c r="H899" s="464" t="s">
        <v>13483</v>
      </c>
      <c r="I899" s="420" t="s">
        <v>9786</v>
      </c>
      <c r="J899" s="420" t="s">
        <v>13484</v>
      </c>
      <c r="K899" s="421">
        <v>200.6</v>
      </c>
      <c r="L899" s="421">
        <v>267</v>
      </c>
      <c r="M899" s="422">
        <v>1490</v>
      </c>
      <c r="N899" s="419" t="s">
        <v>11082</v>
      </c>
      <c r="O899" s="422">
        <v>2010</v>
      </c>
      <c r="P899" s="423">
        <v>40554</v>
      </c>
      <c r="Q899" s="421" t="s">
        <v>12140</v>
      </c>
      <c r="R899" s="424">
        <v>40909</v>
      </c>
      <c r="S899" s="413"/>
      <c r="T899" s="425"/>
    </row>
    <row r="900" spans="1:20" ht="15.75" customHeight="1">
      <c r="A900" s="419" t="s">
        <v>73</v>
      </c>
      <c r="B900" s="419" t="s">
        <v>2660</v>
      </c>
      <c r="C900" s="419" t="s">
        <v>866</v>
      </c>
      <c r="D900" s="419" t="s">
        <v>13479</v>
      </c>
      <c r="E900" s="419" t="s">
        <v>1048</v>
      </c>
      <c r="F900" s="442" t="s">
        <v>13480</v>
      </c>
      <c r="G900" s="419" t="s">
        <v>1057</v>
      </c>
      <c r="H900" s="464" t="s">
        <v>13485</v>
      </c>
      <c r="I900" s="420" t="s">
        <v>9786</v>
      </c>
      <c r="J900" s="420" t="s">
        <v>13486</v>
      </c>
      <c r="K900" s="421">
        <v>238.8</v>
      </c>
      <c r="L900" s="421">
        <v>310</v>
      </c>
      <c r="M900" s="422">
        <v>2190</v>
      </c>
      <c r="N900" s="419" t="s">
        <v>11082</v>
      </c>
      <c r="O900" s="422">
        <v>2010</v>
      </c>
      <c r="P900" s="423">
        <v>40554</v>
      </c>
      <c r="Q900" s="421" t="s">
        <v>12140</v>
      </c>
      <c r="R900" s="424">
        <v>40909</v>
      </c>
      <c r="S900" s="413"/>
      <c r="T900" s="425"/>
    </row>
    <row r="901" spans="1:20" ht="15.75" customHeight="1">
      <c r="A901" s="419" t="s">
        <v>73</v>
      </c>
      <c r="B901" s="419" t="s">
        <v>2660</v>
      </c>
      <c r="C901" s="419" t="s">
        <v>866</v>
      </c>
      <c r="D901" s="419" t="s">
        <v>13479</v>
      </c>
      <c r="E901" s="419" t="s">
        <v>1048</v>
      </c>
      <c r="F901" s="442" t="s">
        <v>13480</v>
      </c>
      <c r="G901" s="419" t="s">
        <v>1062</v>
      </c>
      <c r="H901" s="464" t="s">
        <v>13487</v>
      </c>
      <c r="I901" s="420" t="s">
        <v>9786</v>
      </c>
      <c r="J901" s="420" t="s">
        <v>10772</v>
      </c>
      <c r="K901" s="421">
        <v>153.9</v>
      </c>
      <c r="L901" s="421">
        <v>122</v>
      </c>
      <c r="M901" s="422">
        <v>680</v>
      </c>
      <c r="N901" s="419" t="s">
        <v>11082</v>
      </c>
      <c r="O901" s="422">
        <v>2010</v>
      </c>
      <c r="P901" s="423">
        <v>40554</v>
      </c>
      <c r="Q901" s="421" t="s">
        <v>11122</v>
      </c>
      <c r="R901" s="424">
        <v>40909</v>
      </c>
      <c r="S901" s="413"/>
      <c r="T901" s="425"/>
    </row>
    <row r="902" spans="1:20" ht="15.75" customHeight="1">
      <c r="A902" s="419" t="s">
        <v>73</v>
      </c>
      <c r="B902" s="419" t="s">
        <v>2660</v>
      </c>
      <c r="C902" s="419" t="s">
        <v>866</v>
      </c>
      <c r="D902" s="419" t="s">
        <v>13479</v>
      </c>
      <c r="E902" s="419" t="s">
        <v>979</v>
      </c>
      <c r="F902" s="442" t="s">
        <v>13488</v>
      </c>
      <c r="G902" s="419" t="s">
        <v>981</v>
      </c>
      <c r="H902" s="464" t="s">
        <v>13489</v>
      </c>
      <c r="I902" s="420" t="s">
        <v>9786</v>
      </c>
      <c r="J902" s="420" t="s">
        <v>13490</v>
      </c>
      <c r="K902" s="421">
        <v>419.3</v>
      </c>
      <c r="L902" s="421">
        <v>703</v>
      </c>
      <c r="M902" s="422">
        <v>5540</v>
      </c>
      <c r="N902" s="419" t="s">
        <v>11082</v>
      </c>
      <c r="O902" s="422">
        <v>2010</v>
      </c>
      <c r="P902" s="426">
        <v>40539</v>
      </c>
      <c r="Q902" s="421" t="s">
        <v>11557</v>
      </c>
      <c r="R902" s="424">
        <v>40909</v>
      </c>
      <c r="S902" s="413"/>
      <c r="T902" s="425"/>
    </row>
    <row r="903" spans="1:20" ht="15.75" customHeight="1">
      <c r="A903" s="419" t="s">
        <v>73</v>
      </c>
      <c r="B903" s="419" t="s">
        <v>2660</v>
      </c>
      <c r="C903" s="419" t="s">
        <v>866</v>
      </c>
      <c r="D903" s="419" t="s">
        <v>13479</v>
      </c>
      <c r="E903" s="419" t="s">
        <v>979</v>
      </c>
      <c r="F903" s="442" t="s">
        <v>13491</v>
      </c>
      <c r="G903" s="419" t="s">
        <v>983</v>
      </c>
      <c r="H903" s="464" t="s">
        <v>13492</v>
      </c>
      <c r="I903" s="420" t="s">
        <v>9786</v>
      </c>
      <c r="J903" s="420" t="s">
        <v>13493</v>
      </c>
      <c r="K903" s="421">
        <v>560.6</v>
      </c>
      <c r="L903" s="421">
        <v>472</v>
      </c>
      <c r="M903" s="422">
        <v>5100</v>
      </c>
      <c r="N903" s="419" t="s">
        <v>11082</v>
      </c>
      <c r="O903" s="422">
        <v>2010</v>
      </c>
      <c r="P903" s="423">
        <v>40648</v>
      </c>
      <c r="Q903" s="421" t="s">
        <v>11842</v>
      </c>
      <c r="R903" s="424">
        <v>40909</v>
      </c>
      <c r="S903" s="413"/>
      <c r="T903" s="425"/>
    </row>
    <row r="904" spans="1:20" ht="15.75" customHeight="1">
      <c r="A904" s="419" t="s">
        <v>73</v>
      </c>
      <c r="B904" s="419" t="s">
        <v>2660</v>
      </c>
      <c r="C904" s="419" t="s">
        <v>866</v>
      </c>
      <c r="D904" s="419" t="s">
        <v>13127</v>
      </c>
      <c r="E904" s="419" t="s">
        <v>1018</v>
      </c>
      <c r="F904" s="442" t="s">
        <v>13494</v>
      </c>
      <c r="G904" s="419" t="s">
        <v>1046</v>
      </c>
      <c r="H904" s="464" t="s">
        <v>13495</v>
      </c>
      <c r="I904" s="420" t="s">
        <v>9786</v>
      </c>
      <c r="J904" s="420" t="s">
        <v>13496</v>
      </c>
      <c r="K904" s="421">
        <v>634</v>
      </c>
      <c r="L904" s="421">
        <v>1311</v>
      </c>
      <c r="M904" s="422">
        <v>34402</v>
      </c>
      <c r="N904" s="419" t="s">
        <v>11139</v>
      </c>
      <c r="O904" s="422">
        <v>2019</v>
      </c>
      <c r="P904" s="423">
        <v>43879</v>
      </c>
      <c r="Q904" s="421" t="s">
        <v>13497</v>
      </c>
      <c r="R904" s="424">
        <v>44197</v>
      </c>
      <c r="S904" s="413"/>
      <c r="T904" s="428">
        <v>44175</v>
      </c>
    </row>
    <row r="905" spans="1:20" ht="15.75" customHeight="1">
      <c r="A905" s="419" t="s">
        <v>73</v>
      </c>
      <c r="B905" s="419" t="s">
        <v>2660</v>
      </c>
      <c r="C905" s="419" t="s">
        <v>866</v>
      </c>
      <c r="D905" s="419" t="s">
        <v>13127</v>
      </c>
      <c r="E905" s="419" t="s">
        <v>1018</v>
      </c>
      <c r="F905" s="442" t="s">
        <v>13494</v>
      </c>
      <c r="G905" s="419" t="s">
        <v>1029</v>
      </c>
      <c r="H905" s="464" t="s">
        <v>13498</v>
      </c>
      <c r="I905" s="420" t="s">
        <v>9786</v>
      </c>
      <c r="J905" s="420" t="s">
        <v>13499</v>
      </c>
      <c r="K905" s="421">
        <v>183.1</v>
      </c>
      <c r="L905" s="421">
        <v>515</v>
      </c>
      <c r="M905" s="422">
        <v>23839</v>
      </c>
      <c r="N905" s="419" t="s">
        <v>11139</v>
      </c>
      <c r="O905" s="422">
        <v>2019</v>
      </c>
      <c r="P905" s="426">
        <v>43819</v>
      </c>
      <c r="Q905" s="421" t="s">
        <v>13500</v>
      </c>
      <c r="R905" s="424">
        <v>44197</v>
      </c>
      <c r="S905" s="413"/>
      <c r="T905" s="428">
        <v>44893</v>
      </c>
    </row>
    <row r="906" spans="1:20" ht="15.75" customHeight="1">
      <c r="A906" s="419" t="s">
        <v>73</v>
      </c>
      <c r="B906" s="419" t="s">
        <v>2660</v>
      </c>
      <c r="C906" s="419" t="s">
        <v>866</v>
      </c>
      <c r="D906" s="419" t="s">
        <v>13479</v>
      </c>
      <c r="E906" s="419" t="s">
        <v>1193</v>
      </c>
      <c r="F906" s="442" t="s">
        <v>13501</v>
      </c>
      <c r="G906" s="419" t="s">
        <v>1203</v>
      </c>
      <c r="H906" s="464" t="s">
        <v>13502</v>
      </c>
      <c r="I906" s="420" t="s">
        <v>9786</v>
      </c>
      <c r="J906" s="420" t="s">
        <v>13503</v>
      </c>
      <c r="K906" s="421">
        <v>165.6</v>
      </c>
      <c r="L906" s="421">
        <v>296</v>
      </c>
      <c r="M906" s="422">
        <v>4860</v>
      </c>
      <c r="N906" s="419" t="s">
        <v>11082</v>
      </c>
      <c r="O906" s="422">
        <v>2010</v>
      </c>
      <c r="P906" s="423">
        <v>40584</v>
      </c>
      <c r="Q906" s="421" t="s">
        <v>13069</v>
      </c>
      <c r="R906" s="424">
        <v>40909</v>
      </c>
      <c r="S906" s="413"/>
      <c r="T906" s="425"/>
    </row>
    <row r="907" spans="1:20" ht="15.75" customHeight="1">
      <c r="A907" s="419" t="s">
        <v>73</v>
      </c>
      <c r="B907" s="419" t="s">
        <v>2660</v>
      </c>
      <c r="C907" s="419" t="s">
        <v>866</v>
      </c>
      <c r="D907" s="419" t="s">
        <v>13479</v>
      </c>
      <c r="E907" s="419" t="s">
        <v>1193</v>
      </c>
      <c r="F907" s="442" t="s">
        <v>13501</v>
      </c>
      <c r="G907" s="419" t="s">
        <v>1208</v>
      </c>
      <c r="H907" s="464" t="s">
        <v>13504</v>
      </c>
      <c r="I907" s="420" t="s">
        <v>9786</v>
      </c>
      <c r="J907" s="420" t="s">
        <v>12767</v>
      </c>
      <c r="K907" s="421">
        <v>188.1</v>
      </c>
      <c r="L907" s="421">
        <v>102</v>
      </c>
      <c r="M907" s="422">
        <v>1850</v>
      </c>
      <c r="N907" s="419" t="s">
        <v>11082</v>
      </c>
      <c r="O907" s="422">
        <v>2010</v>
      </c>
      <c r="P907" s="423">
        <v>40584</v>
      </c>
      <c r="Q907" s="421" t="s">
        <v>13069</v>
      </c>
      <c r="R907" s="424">
        <v>40909</v>
      </c>
      <c r="S907" s="413"/>
      <c r="T907" s="425"/>
    </row>
    <row r="908" spans="1:20" ht="15.75" customHeight="1">
      <c r="A908" s="419" t="s">
        <v>73</v>
      </c>
      <c r="B908" s="419" t="s">
        <v>2660</v>
      </c>
      <c r="C908" s="419" t="s">
        <v>866</v>
      </c>
      <c r="D908" s="419" t="s">
        <v>11954</v>
      </c>
      <c r="E908" s="419" t="s">
        <v>979</v>
      </c>
      <c r="F908" s="442" t="s">
        <v>13505</v>
      </c>
      <c r="G908" s="419" t="s">
        <v>984</v>
      </c>
      <c r="H908" s="464" t="s">
        <v>8221</v>
      </c>
      <c r="I908" s="420" t="s">
        <v>9786</v>
      </c>
      <c r="J908" s="420" t="s">
        <v>13506</v>
      </c>
      <c r="K908" s="421">
        <v>300.39999999999998</v>
      </c>
      <c r="L908" s="421">
        <v>491</v>
      </c>
      <c r="M908" s="422">
        <v>44320</v>
      </c>
      <c r="N908" s="419" t="s">
        <v>11158</v>
      </c>
      <c r="O908" s="422">
        <v>2023</v>
      </c>
      <c r="P908" s="423">
        <v>45209</v>
      </c>
      <c r="Q908" s="421" t="s">
        <v>13507</v>
      </c>
      <c r="R908" s="382">
        <v>45292</v>
      </c>
      <c r="S908" s="413"/>
      <c r="T908" s="425">
        <v>45252</v>
      </c>
    </row>
    <row r="909" spans="1:20" ht="15.75" customHeight="1">
      <c r="A909" s="419" t="s">
        <v>73</v>
      </c>
      <c r="B909" s="419" t="s">
        <v>2660</v>
      </c>
      <c r="C909" s="419" t="s">
        <v>866</v>
      </c>
      <c r="D909" s="419" t="s">
        <v>11954</v>
      </c>
      <c r="E909" s="419" t="s">
        <v>979</v>
      </c>
      <c r="F909" s="442" t="s">
        <v>13505</v>
      </c>
      <c r="G909" s="419" t="s">
        <v>989</v>
      </c>
      <c r="H909" s="464" t="s">
        <v>8464</v>
      </c>
      <c r="I909" s="420" t="s">
        <v>9786</v>
      </c>
      <c r="J909" s="420" t="s">
        <v>13508</v>
      </c>
      <c r="K909" s="421">
        <v>146.9</v>
      </c>
      <c r="L909" s="421">
        <v>208</v>
      </c>
      <c r="M909" s="422">
        <v>33240</v>
      </c>
      <c r="N909" s="419" t="s">
        <v>11158</v>
      </c>
      <c r="O909" s="422">
        <v>2023</v>
      </c>
      <c r="P909" s="423">
        <v>45209</v>
      </c>
      <c r="Q909" s="421" t="s">
        <v>13507</v>
      </c>
      <c r="R909" s="382">
        <v>45292</v>
      </c>
      <c r="S909" s="413"/>
      <c r="T909" s="425">
        <v>45266</v>
      </c>
    </row>
    <row r="910" spans="1:20" ht="15.75" customHeight="1">
      <c r="A910" s="419" t="s">
        <v>73</v>
      </c>
      <c r="B910" s="419" t="s">
        <v>2660</v>
      </c>
      <c r="C910" s="419" t="s">
        <v>866</v>
      </c>
      <c r="D910" s="419" t="s">
        <v>13479</v>
      </c>
      <c r="E910" s="419" t="s">
        <v>1155</v>
      </c>
      <c r="F910" s="442" t="s">
        <v>11998</v>
      </c>
      <c r="G910" s="419" t="s">
        <v>1157</v>
      </c>
      <c r="H910" s="464" t="s">
        <v>13509</v>
      </c>
      <c r="I910" s="420" t="s">
        <v>10789</v>
      </c>
      <c r="J910" s="420" t="s">
        <v>12000</v>
      </c>
      <c r="K910" s="421">
        <v>284.87</v>
      </c>
      <c r="L910" s="421">
        <v>2014</v>
      </c>
      <c r="M910" s="422">
        <v>14370</v>
      </c>
      <c r="N910" s="419" t="s">
        <v>12586</v>
      </c>
      <c r="O910" s="422">
        <v>2015</v>
      </c>
      <c r="P910" s="426">
        <v>42354</v>
      </c>
      <c r="Q910" s="421" t="s">
        <v>12777</v>
      </c>
      <c r="R910" s="424">
        <v>42736</v>
      </c>
      <c r="S910" s="413"/>
      <c r="T910" s="425"/>
    </row>
    <row r="911" spans="1:20" ht="15.75" customHeight="1">
      <c r="A911" s="419" t="s">
        <v>73</v>
      </c>
      <c r="B911" s="419" t="s">
        <v>2660</v>
      </c>
      <c r="C911" s="419" t="s">
        <v>866</v>
      </c>
      <c r="D911" s="419" t="s">
        <v>13479</v>
      </c>
      <c r="E911" s="419" t="s">
        <v>1048</v>
      </c>
      <c r="F911" s="442" t="s">
        <v>13510</v>
      </c>
      <c r="G911" s="419" t="s">
        <v>1052</v>
      </c>
      <c r="H911" s="464" t="s">
        <v>13511</v>
      </c>
      <c r="I911" s="420" t="s">
        <v>9786</v>
      </c>
      <c r="J911" s="420" t="s">
        <v>13512</v>
      </c>
      <c r="K911" s="421">
        <v>379.15</v>
      </c>
      <c r="L911" s="421">
        <v>504</v>
      </c>
      <c r="M911" s="422">
        <v>5760</v>
      </c>
      <c r="N911" s="419" t="s">
        <v>11082</v>
      </c>
      <c r="O911" s="422">
        <v>2010</v>
      </c>
      <c r="P911" s="423">
        <v>40625</v>
      </c>
      <c r="Q911" s="421" t="s">
        <v>13069</v>
      </c>
      <c r="R911" s="424">
        <v>40909</v>
      </c>
      <c r="S911" s="413"/>
      <c r="T911" s="425"/>
    </row>
    <row r="912" spans="1:20" ht="15.75" customHeight="1">
      <c r="A912" s="419" t="s">
        <v>73</v>
      </c>
      <c r="B912" s="419" t="s">
        <v>2660</v>
      </c>
      <c r="C912" s="419" t="s">
        <v>866</v>
      </c>
      <c r="D912" s="419" t="s">
        <v>13479</v>
      </c>
      <c r="E912" s="419" t="s">
        <v>1048</v>
      </c>
      <c r="F912" s="442" t="s">
        <v>13510</v>
      </c>
      <c r="G912" s="419" t="s">
        <v>1060</v>
      </c>
      <c r="H912" s="464" t="s">
        <v>13513</v>
      </c>
      <c r="I912" s="420" t="s">
        <v>9786</v>
      </c>
      <c r="J912" s="420" t="s">
        <v>13514</v>
      </c>
      <c r="K912" s="421">
        <v>112.82</v>
      </c>
      <c r="L912" s="421">
        <v>115</v>
      </c>
      <c r="M912" s="422">
        <v>1730</v>
      </c>
      <c r="N912" s="419" t="s">
        <v>11082</v>
      </c>
      <c r="O912" s="422">
        <v>2010</v>
      </c>
      <c r="P912" s="423">
        <v>40625</v>
      </c>
      <c r="Q912" s="421" t="s">
        <v>13069</v>
      </c>
      <c r="R912" s="424">
        <v>40909</v>
      </c>
      <c r="S912" s="413"/>
      <c r="T912" s="425"/>
    </row>
    <row r="913" spans="1:20" ht="15.75" customHeight="1">
      <c r="A913" s="419" t="s">
        <v>73</v>
      </c>
      <c r="B913" s="419" t="s">
        <v>2660</v>
      </c>
      <c r="C913" s="419" t="s">
        <v>866</v>
      </c>
      <c r="D913" s="419" t="s">
        <v>13479</v>
      </c>
      <c r="E913" s="419" t="s">
        <v>1063</v>
      </c>
      <c r="F913" s="442" t="s">
        <v>13515</v>
      </c>
      <c r="G913" s="419" t="s">
        <v>1080</v>
      </c>
      <c r="H913" s="464" t="s">
        <v>13516</v>
      </c>
      <c r="I913" s="420" t="s">
        <v>9786</v>
      </c>
      <c r="J913" s="420" t="s">
        <v>13517</v>
      </c>
      <c r="K913" s="421">
        <v>382.5</v>
      </c>
      <c r="L913" s="421">
        <v>313</v>
      </c>
      <c r="M913" s="422">
        <v>6100</v>
      </c>
      <c r="N913" s="419" t="s">
        <v>11082</v>
      </c>
      <c r="O913" s="422">
        <v>2010</v>
      </c>
      <c r="P913" s="423">
        <v>40912</v>
      </c>
      <c r="Q913" s="421" t="s">
        <v>11202</v>
      </c>
      <c r="R913" s="424">
        <v>41275</v>
      </c>
      <c r="S913" s="413"/>
      <c r="T913" s="425"/>
    </row>
    <row r="914" spans="1:20" ht="15.75" customHeight="1">
      <c r="A914" s="419" t="s">
        <v>73</v>
      </c>
      <c r="B914" s="419" t="s">
        <v>2660</v>
      </c>
      <c r="C914" s="419" t="s">
        <v>866</v>
      </c>
      <c r="D914" s="419" t="s">
        <v>13479</v>
      </c>
      <c r="E914" s="419" t="s">
        <v>1063</v>
      </c>
      <c r="F914" s="442" t="s">
        <v>13515</v>
      </c>
      <c r="G914" s="419" t="s">
        <v>1090</v>
      </c>
      <c r="H914" s="464" t="s">
        <v>13518</v>
      </c>
      <c r="I914" s="420" t="s">
        <v>9786</v>
      </c>
      <c r="J914" s="420" t="s">
        <v>13519</v>
      </c>
      <c r="K914" s="421">
        <v>249.2</v>
      </c>
      <c r="L914" s="421">
        <v>189</v>
      </c>
      <c r="M914" s="422">
        <v>2550</v>
      </c>
      <c r="N914" s="419" t="s">
        <v>11082</v>
      </c>
      <c r="O914" s="422">
        <v>2010</v>
      </c>
      <c r="P914" s="423">
        <v>40912</v>
      </c>
      <c r="Q914" s="421" t="s">
        <v>11202</v>
      </c>
      <c r="R914" s="424">
        <v>41275</v>
      </c>
      <c r="S914" s="413"/>
      <c r="T914" s="425"/>
    </row>
    <row r="915" spans="1:20" ht="15.75" customHeight="1">
      <c r="A915" s="419" t="s">
        <v>73</v>
      </c>
      <c r="B915" s="419" t="s">
        <v>2660</v>
      </c>
      <c r="C915" s="419" t="s">
        <v>866</v>
      </c>
      <c r="D915" s="419" t="s">
        <v>13479</v>
      </c>
      <c r="E915" s="419" t="s">
        <v>1155</v>
      </c>
      <c r="F915" s="442" t="s">
        <v>13520</v>
      </c>
      <c r="G915" s="419" t="s">
        <v>1168</v>
      </c>
      <c r="H915" s="464" t="s">
        <v>13521</v>
      </c>
      <c r="I915" s="420" t="s">
        <v>9786</v>
      </c>
      <c r="J915" s="420" t="s">
        <v>13522</v>
      </c>
      <c r="K915" s="421">
        <v>528.9</v>
      </c>
      <c r="L915" s="421">
        <v>263</v>
      </c>
      <c r="M915" s="422">
        <v>2227</v>
      </c>
      <c r="N915" s="419" t="s">
        <v>11355</v>
      </c>
      <c r="O915" s="422">
        <v>2015</v>
      </c>
      <c r="P915" s="423">
        <v>42150</v>
      </c>
      <c r="Q915" s="421" t="s">
        <v>13523</v>
      </c>
      <c r="R915" s="424">
        <v>42370</v>
      </c>
      <c r="S915" s="413"/>
      <c r="T915" s="425"/>
    </row>
    <row r="916" spans="1:20" ht="15.75" customHeight="1">
      <c r="A916" s="419" t="s">
        <v>73</v>
      </c>
      <c r="B916" s="419" t="s">
        <v>2660</v>
      </c>
      <c r="C916" s="419" t="s">
        <v>866</v>
      </c>
      <c r="D916" s="419" t="s">
        <v>13479</v>
      </c>
      <c r="E916" s="419" t="s">
        <v>1048</v>
      </c>
      <c r="F916" s="442" t="s">
        <v>13524</v>
      </c>
      <c r="G916" s="419" t="s">
        <v>1050</v>
      </c>
      <c r="H916" s="464" t="s">
        <v>13525</v>
      </c>
      <c r="I916" s="420" t="s">
        <v>9786</v>
      </c>
      <c r="J916" s="420" t="s">
        <v>13526</v>
      </c>
      <c r="K916" s="421">
        <v>285.10000000000002</v>
      </c>
      <c r="L916" s="421">
        <v>239</v>
      </c>
      <c r="M916" s="422">
        <v>3520</v>
      </c>
      <c r="N916" s="419" t="s">
        <v>11355</v>
      </c>
      <c r="O916" s="422">
        <v>2010</v>
      </c>
      <c r="P916" s="426">
        <v>40858</v>
      </c>
      <c r="Q916" s="421" t="s">
        <v>13527</v>
      </c>
      <c r="R916" s="424">
        <v>40909</v>
      </c>
      <c r="S916" s="413"/>
      <c r="T916" s="425"/>
    </row>
    <row r="917" spans="1:20" ht="15.75" customHeight="1">
      <c r="A917" s="419" t="s">
        <v>73</v>
      </c>
      <c r="B917" s="419" t="s">
        <v>2660</v>
      </c>
      <c r="C917" s="419" t="s">
        <v>866</v>
      </c>
      <c r="D917" s="419" t="s">
        <v>13479</v>
      </c>
      <c r="E917" s="419" t="s">
        <v>1048</v>
      </c>
      <c r="F917" s="442" t="s">
        <v>13524</v>
      </c>
      <c r="G917" s="419" t="s">
        <v>1049</v>
      </c>
      <c r="H917" s="464" t="s">
        <v>13528</v>
      </c>
      <c r="I917" s="420" t="s">
        <v>9786</v>
      </c>
      <c r="J917" s="420" t="s">
        <v>13529</v>
      </c>
      <c r="K917" s="421">
        <v>648.71</v>
      </c>
      <c r="L917" s="421">
        <v>1418</v>
      </c>
      <c r="M917" s="422">
        <v>17620</v>
      </c>
      <c r="N917" s="419" t="s">
        <v>11355</v>
      </c>
      <c r="O917" s="422">
        <v>2010</v>
      </c>
      <c r="P917" s="426">
        <v>40858</v>
      </c>
      <c r="Q917" s="421" t="s">
        <v>13530</v>
      </c>
      <c r="R917" s="424">
        <v>40909</v>
      </c>
      <c r="S917" s="413"/>
      <c r="T917" s="425"/>
    </row>
    <row r="918" spans="1:20" ht="15.75" customHeight="1">
      <c r="A918" s="419" t="s">
        <v>73</v>
      </c>
      <c r="B918" s="419" t="s">
        <v>2660</v>
      </c>
      <c r="C918" s="419" t="s">
        <v>866</v>
      </c>
      <c r="D918" s="419" t="s">
        <v>13479</v>
      </c>
      <c r="E918" s="419" t="s">
        <v>1048</v>
      </c>
      <c r="F918" s="442" t="s">
        <v>13524</v>
      </c>
      <c r="G918" s="419" t="s">
        <v>1056</v>
      </c>
      <c r="H918" s="464" t="s">
        <v>13531</v>
      </c>
      <c r="I918" s="420" t="s">
        <v>9786</v>
      </c>
      <c r="J918" s="420" t="s">
        <v>10835</v>
      </c>
      <c r="K918" s="421">
        <v>129.9</v>
      </c>
      <c r="L918" s="421">
        <v>250</v>
      </c>
      <c r="M918" s="422">
        <v>3520</v>
      </c>
      <c r="N918" s="419" t="s">
        <v>11355</v>
      </c>
      <c r="O918" s="422">
        <v>2010</v>
      </c>
      <c r="P918" s="426">
        <v>40858</v>
      </c>
      <c r="Q918" s="421" t="s">
        <v>13532</v>
      </c>
      <c r="R918" s="424">
        <v>40909</v>
      </c>
      <c r="S918" s="413"/>
      <c r="T918" s="425"/>
    </row>
    <row r="919" spans="1:20" ht="15.75" customHeight="1">
      <c r="A919" s="419" t="s">
        <v>73</v>
      </c>
      <c r="B919" s="419" t="s">
        <v>2660</v>
      </c>
      <c r="C919" s="419" t="s">
        <v>866</v>
      </c>
      <c r="D919" s="419" t="s">
        <v>13479</v>
      </c>
      <c r="E919" s="419" t="s">
        <v>1048</v>
      </c>
      <c r="F919" s="442" t="s">
        <v>13524</v>
      </c>
      <c r="G919" s="419" t="s">
        <v>1058</v>
      </c>
      <c r="H919" s="464" t="s">
        <v>13533</v>
      </c>
      <c r="I919" s="420" t="s">
        <v>9786</v>
      </c>
      <c r="J919" s="420" t="s">
        <v>13534</v>
      </c>
      <c r="K919" s="421">
        <v>159.61000000000001</v>
      </c>
      <c r="L919" s="421">
        <v>7</v>
      </c>
      <c r="M919" s="422">
        <v>3520</v>
      </c>
      <c r="N919" s="419" t="s">
        <v>11355</v>
      </c>
      <c r="O919" s="422">
        <v>2010</v>
      </c>
      <c r="P919" s="426">
        <v>40858</v>
      </c>
      <c r="Q919" s="421" t="s">
        <v>13535</v>
      </c>
      <c r="R919" s="424">
        <v>40909</v>
      </c>
      <c r="S919" s="413"/>
      <c r="T919" s="425"/>
    </row>
    <row r="920" spans="1:20" ht="15.75" customHeight="1">
      <c r="A920" s="419" t="s">
        <v>73</v>
      </c>
      <c r="B920" s="419" t="s">
        <v>2660</v>
      </c>
      <c r="C920" s="419" t="s">
        <v>866</v>
      </c>
      <c r="D920" s="419" t="s">
        <v>13479</v>
      </c>
      <c r="E920" s="419" t="s">
        <v>1048</v>
      </c>
      <c r="F920" s="442" t="s">
        <v>13524</v>
      </c>
      <c r="G920" s="419" t="s">
        <v>1059</v>
      </c>
      <c r="H920" s="464" t="s">
        <v>13536</v>
      </c>
      <c r="I920" s="420" t="s">
        <v>9786</v>
      </c>
      <c r="J920" s="420" t="s">
        <v>11254</v>
      </c>
      <c r="K920" s="421">
        <v>210</v>
      </c>
      <c r="L920" s="421">
        <v>257</v>
      </c>
      <c r="M920" s="422">
        <v>3520</v>
      </c>
      <c r="N920" s="419" t="s">
        <v>11355</v>
      </c>
      <c r="O920" s="422">
        <v>2010</v>
      </c>
      <c r="P920" s="426">
        <v>40858</v>
      </c>
      <c r="Q920" s="421" t="s">
        <v>13537</v>
      </c>
      <c r="R920" s="424">
        <v>40909</v>
      </c>
      <c r="S920" s="413"/>
      <c r="T920" s="425"/>
    </row>
    <row r="921" spans="1:20" ht="15.75" customHeight="1">
      <c r="A921" s="419" t="s">
        <v>73</v>
      </c>
      <c r="B921" s="419" t="s">
        <v>2660</v>
      </c>
      <c r="C921" s="419" t="s">
        <v>866</v>
      </c>
      <c r="D921" s="419" t="s">
        <v>13479</v>
      </c>
      <c r="E921" s="419" t="s">
        <v>1048</v>
      </c>
      <c r="F921" s="442" t="s">
        <v>13538</v>
      </c>
      <c r="G921" s="419" t="s">
        <v>1053</v>
      </c>
      <c r="H921" s="464" t="s">
        <v>13539</v>
      </c>
      <c r="I921" s="420" t="s">
        <v>9786</v>
      </c>
      <c r="J921" s="420" t="s">
        <v>13540</v>
      </c>
      <c r="K921" s="421">
        <v>613.37</v>
      </c>
      <c r="L921" s="421">
        <v>1013</v>
      </c>
      <c r="M921" s="422">
        <v>7268</v>
      </c>
      <c r="N921" s="419" t="s">
        <v>11355</v>
      </c>
      <c r="O921" s="422">
        <v>2014</v>
      </c>
      <c r="P921" s="423">
        <v>42048</v>
      </c>
      <c r="Q921" s="421" t="s">
        <v>13541</v>
      </c>
      <c r="R921" s="424">
        <v>42370</v>
      </c>
      <c r="S921" s="413"/>
      <c r="T921" s="425"/>
    </row>
    <row r="922" spans="1:20" ht="15.75" customHeight="1">
      <c r="A922" s="419" t="s">
        <v>73</v>
      </c>
      <c r="B922" s="419" t="s">
        <v>2660</v>
      </c>
      <c r="C922" s="419" t="s">
        <v>866</v>
      </c>
      <c r="D922" s="419" t="s">
        <v>13479</v>
      </c>
      <c r="E922" s="419" t="s">
        <v>1155</v>
      </c>
      <c r="F922" s="442" t="s">
        <v>13542</v>
      </c>
      <c r="G922" s="419" t="s">
        <v>1167</v>
      </c>
      <c r="H922" s="464" t="s">
        <v>13543</v>
      </c>
      <c r="I922" s="420" t="s">
        <v>9786</v>
      </c>
      <c r="J922" s="420" t="s">
        <v>11339</v>
      </c>
      <c r="K922" s="421">
        <v>125.9</v>
      </c>
      <c r="L922" s="421">
        <v>242</v>
      </c>
      <c r="M922" s="422">
        <v>2120</v>
      </c>
      <c r="N922" s="419" t="s">
        <v>11082</v>
      </c>
      <c r="O922" s="422">
        <v>2010</v>
      </c>
      <c r="P922" s="423">
        <v>40624</v>
      </c>
      <c r="Q922" s="421" t="s">
        <v>13544</v>
      </c>
      <c r="R922" s="424">
        <v>40909</v>
      </c>
      <c r="S922" s="413"/>
      <c r="T922" s="425"/>
    </row>
    <row r="923" spans="1:20" ht="15.75" customHeight="1">
      <c r="A923" s="419" t="s">
        <v>73</v>
      </c>
      <c r="B923" s="419" t="s">
        <v>2660</v>
      </c>
      <c r="C923" s="419" t="s">
        <v>866</v>
      </c>
      <c r="D923" s="419" t="s">
        <v>13479</v>
      </c>
      <c r="E923" s="419" t="s">
        <v>1155</v>
      </c>
      <c r="F923" s="442" t="s">
        <v>13542</v>
      </c>
      <c r="G923" s="419" t="s">
        <v>1170</v>
      </c>
      <c r="H923" s="464" t="s">
        <v>13545</v>
      </c>
      <c r="I923" s="420" t="s">
        <v>9786</v>
      </c>
      <c r="J923" s="420" t="s">
        <v>13546</v>
      </c>
      <c r="K923" s="421">
        <v>99.1</v>
      </c>
      <c r="L923" s="421">
        <v>157</v>
      </c>
      <c r="M923" s="422">
        <v>2110</v>
      </c>
      <c r="N923" s="419" t="s">
        <v>11082</v>
      </c>
      <c r="O923" s="422">
        <v>2010</v>
      </c>
      <c r="P923" s="423">
        <v>40624</v>
      </c>
      <c r="Q923" s="421" t="s">
        <v>12780</v>
      </c>
      <c r="R923" s="424">
        <v>40909</v>
      </c>
      <c r="S923" s="413"/>
      <c r="T923" s="425"/>
    </row>
    <row r="924" spans="1:20" ht="15.75" customHeight="1">
      <c r="A924" s="419" t="s">
        <v>73</v>
      </c>
      <c r="B924" s="419" t="s">
        <v>2660</v>
      </c>
      <c r="C924" s="419" t="s">
        <v>866</v>
      </c>
      <c r="D924" s="419" t="s">
        <v>13479</v>
      </c>
      <c r="E924" s="419" t="s">
        <v>1155</v>
      </c>
      <c r="F924" s="442" t="s">
        <v>13542</v>
      </c>
      <c r="G924" s="419" t="s">
        <v>1173</v>
      </c>
      <c r="H924" s="464" t="s">
        <v>13547</v>
      </c>
      <c r="I924" s="420" t="s">
        <v>9786</v>
      </c>
      <c r="J924" s="420" t="s">
        <v>13548</v>
      </c>
      <c r="K924" s="421">
        <v>140.4</v>
      </c>
      <c r="L924" s="421">
        <v>288</v>
      </c>
      <c r="M924" s="422">
        <v>7040</v>
      </c>
      <c r="N924" s="419" t="s">
        <v>11082</v>
      </c>
      <c r="O924" s="422">
        <v>2010</v>
      </c>
      <c r="P924" s="423">
        <v>40624</v>
      </c>
      <c r="Q924" s="421" t="s">
        <v>11083</v>
      </c>
      <c r="R924" s="424">
        <v>40909</v>
      </c>
      <c r="S924" s="413"/>
      <c r="T924" s="425"/>
    </row>
    <row r="925" spans="1:20" ht="15.75" customHeight="1">
      <c r="A925" s="419" t="s">
        <v>73</v>
      </c>
      <c r="B925" s="419" t="s">
        <v>2660</v>
      </c>
      <c r="C925" s="419" t="s">
        <v>866</v>
      </c>
      <c r="D925" s="419" t="s">
        <v>13479</v>
      </c>
      <c r="E925" s="419" t="s">
        <v>1155</v>
      </c>
      <c r="F925" s="442" t="s">
        <v>13549</v>
      </c>
      <c r="G925" s="419" t="s">
        <v>1171</v>
      </c>
      <c r="H925" s="464" t="s">
        <v>13550</v>
      </c>
      <c r="I925" s="420" t="s">
        <v>9786</v>
      </c>
      <c r="J925" s="420" t="s">
        <v>13551</v>
      </c>
      <c r="K925" s="421">
        <v>253.4</v>
      </c>
      <c r="L925" s="421">
        <v>575</v>
      </c>
      <c r="M925" s="422">
        <v>3520</v>
      </c>
      <c r="N925" s="419" t="s">
        <v>11355</v>
      </c>
      <c r="O925" s="422">
        <v>2010</v>
      </c>
      <c r="P925" s="423">
        <v>40632</v>
      </c>
      <c r="Q925" s="421" t="s">
        <v>12108</v>
      </c>
      <c r="R925" s="424">
        <v>40909</v>
      </c>
      <c r="S925" s="413"/>
      <c r="T925" s="425"/>
    </row>
    <row r="926" spans="1:20" ht="15.75" customHeight="1">
      <c r="A926" s="419" t="s">
        <v>73</v>
      </c>
      <c r="B926" s="419" t="s">
        <v>2660</v>
      </c>
      <c r="C926" s="419" t="s">
        <v>866</v>
      </c>
      <c r="D926" s="419" t="s">
        <v>13479</v>
      </c>
      <c r="E926" s="419" t="s">
        <v>1155</v>
      </c>
      <c r="F926" s="442" t="s">
        <v>13549</v>
      </c>
      <c r="G926" s="419" t="s">
        <v>1174</v>
      </c>
      <c r="H926" s="464" t="s">
        <v>13552</v>
      </c>
      <c r="I926" s="420" t="s">
        <v>9786</v>
      </c>
      <c r="J926" s="420" t="s">
        <v>13553</v>
      </c>
      <c r="K926" s="421">
        <v>288.3</v>
      </c>
      <c r="L926" s="421">
        <v>502</v>
      </c>
      <c r="M926" s="422">
        <v>10560</v>
      </c>
      <c r="N926" s="419" t="s">
        <v>11355</v>
      </c>
      <c r="O926" s="422">
        <v>2010</v>
      </c>
      <c r="P926" s="423">
        <v>40632</v>
      </c>
      <c r="Q926" s="421" t="s">
        <v>12108</v>
      </c>
      <c r="R926" s="424">
        <v>40909</v>
      </c>
      <c r="S926" s="413"/>
      <c r="T926" s="425"/>
    </row>
    <row r="927" spans="1:20" ht="15.75" customHeight="1">
      <c r="A927" s="419" t="s">
        <v>73</v>
      </c>
      <c r="B927" s="419" t="s">
        <v>2660</v>
      </c>
      <c r="C927" s="419" t="s">
        <v>866</v>
      </c>
      <c r="D927" s="419" t="s">
        <v>13479</v>
      </c>
      <c r="E927" s="419" t="s">
        <v>1155</v>
      </c>
      <c r="F927" s="442" t="s">
        <v>13549</v>
      </c>
      <c r="G927" s="419" t="s">
        <v>1180</v>
      </c>
      <c r="H927" s="464" t="s">
        <v>13554</v>
      </c>
      <c r="I927" s="420" t="s">
        <v>9786</v>
      </c>
      <c r="J927" s="420" t="s">
        <v>13555</v>
      </c>
      <c r="K927" s="421">
        <v>130.1</v>
      </c>
      <c r="L927" s="421">
        <v>253</v>
      </c>
      <c r="M927" s="422">
        <v>3520</v>
      </c>
      <c r="N927" s="419" t="s">
        <v>11355</v>
      </c>
      <c r="O927" s="422">
        <v>2010</v>
      </c>
      <c r="P927" s="423">
        <v>40632</v>
      </c>
      <c r="Q927" s="421" t="s">
        <v>12108</v>
      </c>
      <c r="R927" s="424">
        <v>40909</v>
      </c>
      <c r="S927" s="413"/>
      <c r="T927" s="425"/>
    </row>
    <row r="928" spans="1:20" ht="15.75" customHeight="1">
      <c r="A928" s="419" t="s">
        <v>73</v>
      </c>
      <c r="B928" s="419" t="s">
        <v>2660</v>
      </c>
      <c r="C928" s="419" t="s">
        <v>866</v>
      </c>
      <c r="D928" s="419" t="s">
        <v>13479</v>
      </c>
      <c r="E928" s="419" t="s">
        <v>1048</v>
      </c>
      <c r="F928" s="442" t="s">
        <v>13556</v>
      </c>
      <c r="G928" s="419" t="s">
        <v>1055</v>
      </c>
      <c r="H928" s="464" t="s">
        <v>13557</v>
      </c>
      <c r="I928" s="420" t="s">
        <v>9786</v>
      </c>
      <c r="J928" s="420" t="s">
        <v>12415</v>
      </c>
      <c r="K928" s="421">
        <v>543.34</v>
      </c>
      <c r="L928" s="421">
        <v>698</v>
      </c>
      <c r="M928" s="422">
        <v>6300</v>
      </c>
      <c r="N928" s="419" t="s">
        <v>11082</v>
      </c>
      <c r="O928" s="422">
        <v>2015</v>
      </c>
      <c r="P928" s="426">
        <v>42329</v>
      </c>
      <c r="Q928" s="421" t="s">
        <v>13558</v>
      </c>
      <c r="R928" s="424">
        <v>42736</v>
      </c>
      <c r="S928" s="413"/>
      <c r="T928" s="425"/>
    </row>
    <row r="929" spans="1:20" ht="15.75" customHeight="1">
      <c r="A929" s="419" t="s">
        <v>73</v>
      </c>
      <c r="B929" s="419" t="s">
        <v>2660</v>
      </c>
      <c r="C929" s="419" t="s">
        <v>866</v>
      </c>
      <c r="D929" s="419" t="s">
        <v>13479</v>
      </c>
      <c r="E929" s="419" t="s">
        <v>1155</v>
      </c>
      <c r="F929" s="442" t="s">
        <v>13559</v>
      </c>
      <c r="G929" s="419" t="s">
        <v>1158</v>
      </c>
      <c r="H929" s="464" t="s">
        <v>13560</v>
      </c>
      <c r="I929" s="420" t="s">
        <v>9786</v>
      </c>
      <c r="J929" s="420" t="s">
        <v>13561</v>
      </c>
      <c r="K929" s="421">
        <v>171.2</v>
      </c>
      <c r="L929" s="421">
        <v>228</v>
      </c>
      <c r="M929" s="422">
        <v>2970</v>
      </c>
      <c r="N929" s="419" t="s">
        <v>12007</v>
      </c>
      <c r="O929" s="422">
        <v>2011</v>
      </c>
      <c r="P929" s="426">
        <v>40837</v>
      </c>
      <c r="Q929" s="421" t="s">
        <v>13562</v>
      </c>
      <c r="R929" s="424">
        <v>40909</v>
      </c>
      <c r="S929" s="413"/>
      <c r="T929" s="425"/>
    </row>
    <row r="930" spans="1:20" ht="15.75" customHeight="1">
      <c r="A930" s="419" t="s">
        <v>73</v>
      </c>
      <c r="B930" s="419" t="s">
        <v>2660</v>
      </c>
      <c r="C930" s="419" t="s">
        <v>866</v>
      </c>
      <c r="D930" s="419" t="s">
        <v>13479</v>
      </c>
      <c r="E930" s="419" t="s">
        <v>1155</v>
      </c>
      <c r="F930" s="442" t="s">
        <v>13559</v>
      </c>
      <c r="G930" s="419" t="s">
        <v>1176</v>
      </c>
      <c r="H930" s="464" t="s">
        <v>13563</v>
      </c>
      <c r="I930" s="420" t="s">
        <v>9786</v>
      </c>
      <c r="J930" s="420" t="s">
        <v>13564</v>
      </c>
      <c r="K930" s="421">
        <v>204.5</v>
      </c>
      <c r="L930" s="421">
        <v>412</v>
      </c>
      <c r="M930" s="422">
        <v>7440</v>
      </c>
      <c r="N930" s="419" t="s">
        <v>12007</v>
      </c>
      <c r="O930" s="422">
        <v>2011</v>
      </c>
      <c r="P930" s="426">
        <v>40837</v>
      </c>
      <c r="Q930" s="421" t="s">
        <v>13562</v>
      </c>
      <c r="R930" s="424">
        <v>40909</v>
      </c>
      <c r="S930" s="413"/>
      <c r="T930" s="425"/>
    </row>
    <row r="931" spans="1:20" ht="15.75" customHeight="1">
      <c r="A931" s="419" t="s">
        <v>73</v>
      </c>
      <c r="B931" s="419" t="s">
        <v>2660</v>
      </c>
      <c r="C931" s="419" t="s">
        <v>866</v>
      </c>
      <c r="D931" s="419" t="s">
        <v>13479</v>
      </c>
      <c r="E931" s="419" t="s">
        <v>1155</v>
      </c>
      <c r="F931" s="442" t="s">
        <v>13565</v>
      </c>
      <c r="G931" s="419" t="s">
        <v>1179</v>
      </c>
      <c r="H931" s="464" t="s">
        <v>13566</v>
      </c>
      <c r="I931" s="420" t="s">
        <v>9786</v>
      </c>
      <c r="J931" s="420" t="s">
        <v>13567</v>
      </c>
      <c r="K931" s="421">
        <v>644</v>
      </c>
      <c r="L931" s="421">
        <v>1087</v>
      </c>
      <c r="M931" s="422">
        <v>8520</v>
      </c>
      <c r="N931" s="419" t="s">
        <v>11082</v>
      </c>
      <c r="O931" s="422">
        <v>2010</v>
      </c>
      <c r="P931" s="426">
        <v>40543</v>
      </c>
      <c r="Q931" s="421" t="s">
        <v>13568</v>
      </c>
      <c r="R931" s="424">
        <v>40544</v>
      </c>
      <c r="S931" s="413"/>
      <c r="T931" s="425"/>
    </row>
    <row r="932" spans="1:20" ht="15.75" customHeight="1">
      <c r="A932" s="419" t="s">
        <v>73</v>
      </c>
      <c r="B932" s="419" t="s">
        <v>2660</v>
      </c>
      <c r="C932" s="419" t="s">
        <v>866</v>
      </c>
      <c r="D932" s="419" t="s">
        <v>13479</v>
      </c>
      <c r="E932" s="419" t="s">
        <v>979</v>
      </c>
      <c r="F932" s="442" t="s">
        <v>13505</v>
      </c>
      <c r="G932" s="419" t="s">
        <v>980</v>
      </c>
      <c r="H932" s="464" t="s">
        <v>13569</v>
      </c>
      <c r="I932" s="420" t="s">
        <v>9786</v>
      </c>
      <c r="J932" s="420" t="s">
        <v>13570</v>
      </c>
      <c r="K932" s="421">
        <v>838.76379999999995</v>
      </c>
      <c r="L932" s="421">
        <v>906</v>
      </c>
      <c r="M932" s="422">
        <v>24864</v>
      </c>
      <c r="N932" s="419" t="s">
        <v>11082</v>
      </c>
      <c r="O932" s="422">
        <v>2018</v>
      </c>
      <c r="P932" s="423">
        <v>43567</v>
      </c>
      <c r="Q932" s="421" t="s">
        <v>13571</v>
      </c>
      <c r="R932" s="424">
        <v>43831</v>
      </c>
      <c r="S932" s="413"/>
      <c r="T932" s="428">
        <v>43775</v>
      </c>
    </row>
    <row r="933" spans="1:20" ht="15.75" customHeight="1">
      <c r="A933" s="419" t="s">
        <v>73</v>
      </c>
      <c r="B933" s="419" t="s">
        <v>2660</v>
      </c>
      <c r="C933" s="419" t="s">
        <v>866</v>
      </c>
      <c r="D933" s="419" t="s">
        <v>13479</v>
      </c>
      <c r="E933" s="419" t="s">
        <v>979</v>
      </c>
      <c r="F933" s="442" t="s">
        <v>13505</v>
      </c>
      <c r="G933" s="419" t="s">
        <v>986</v>
      </c>
      <c r="H933" s="464" t="s">
        <v>13572</v>
      </c>
      <c r="I933" s="420" t="s">
        <v>9786</v>
      </c>
      <c r="J933" s="420" t="s">
        <v>13573</v>
      </c>
      <c r="K933" s="421">
        <v>360.952</v>
      </c>
      <c r="L933" s="421">
        <v>331</v>
      </c>
      <c r="M933" s="422">
        <v>18176</v>
      </c>
      <c r="N933" s="419" t="s">
        <v>11082</v>
      </c>
      <c r="O933" s="422">
        <v>2018</v>
      </c>
      <c r="P933" s="423">
        <v>43567</v>
      </c>
      <c r="Q933" s="421" t="s">
        <v>13571</v>
      </c>
      <c r="R933" s="424">
        <v>43831</v>
      </c>
      <c r="S933" s="413"/>
      <c r="T933" s="428">
        <v>43721</v>
      </c>
    </row>
    <row r="934" spans="1:20" ht="15.75" customHeight="1">
      <c r="A934" s="419" t="s">
        <v>73</v>
      </c>
      <c r="B934" s="419" t="s">
        <v>2660</v>
      </c>
      <c r="C934" s="419" t="s">
        <v>866</v>
      </c>
      <c r="D934" s="419" t="s">
        <v>13479</v>
      </c>
      <c r="E934" s="419" t="s">
        <v>1155</v>
      </c>
      <c r="F934" s="442" t="s">
        <v>13574</v>
      </c>
      <c r="G934" s="419" t="s">
        <v>1162</v>
      </c>
      <c r="H934" s="464" t="s">
        <v>13575</v>
      </c>
      <c r="I934" s="420" t="s">
        <v>9786</v>
      </c>
      <c r="J934" s="420" t="s">
        <v>13576</v>
      </c>
      <c r="K934" s="421">
        <v>276.48</v>
      </c>
      <c r="L934" s="421">
        <v>297</v>
      </c>
      <c r="M934" s="422">
        <v>3220</v>
      </c>
      <c r="N934" s="419" t="s">
        <v>11082</v>
      </c>
      <c r="O934" s="422">
        <v>2011</v>
      </c>
      <c r="P934" s="423">
        <v>40820</v>
      </c>
      <c r="Q934" s="421" t="s">
        <v>11062</v>
      </c>
      <c r="R934" s="424">
        <v>40909</v>
      </c>
      <c r="S934" s="413"/>
      <c r="T934" s="425"/>
    </row>
    <row r="935" spans="1:20" ht="15.75" customHeight="1">
      <c r="A935" s="419" t="s">
        <v>73</v>
      </c>
      <c r="B935" s="419" t="s">
        <v>2660</v>
      </c>
      <c r="C935" s="419" t="s">
        <v>866</v>
      </c>
      <c r="D935" s="419" t="s">
        <v>11954</v>
      </c>
      <c r="E935" s="419" t="s">
        <v>979</v>
      </c>
      <c r="F935" s="442" t="s">
        <v>13505</v>
      </c>
      <c r="G935" s="419" t="s">
        <v>987</v>
      </c>
      <c r="H935" s="464" t="s">
        <v>8802</v>
      </c>
      <c r="I935" s="420" t="s">
        <v>9786</v>
      </c>
      <c r="J935" s="420" t="s">
        <v>13577</v>
      </c>
      <c r="K935" s="421">
        <v>187.9</v>
      </c>
      <c r="L935" s="421">
        <v>311</v>
      </c>
      <c r="M935" s="422">
        <v>35725</v>
      </c>
      <c r="N935" s="419" t="s">
        <v>11158</v>
      </c>
      <c r="O935" s="422">
        <v>2023</v>
      </c>
      <c r="P935" s="426">
        <v>45271</v>
      </c>
      <c r="Q935" s="421" t="s">
        <v>13578</v>
      </c>
      <c r="R935" s="382">
        <v>45292</v>
      </c>
      <c r="S935" s="413"/>
      <c r="T935" s="425">
        <v>45293</v>
      </c>
    </row>
    <row r="936" spans="1:20" ht="15.75" customHeight="1">
      <c r="A936" s="419" t="s">
        <v>73</v>
      </c>
      <c r="B936" s="419" t="s">
        <v>2660</v>
      </c>
      <c r="C936" s="419" t="s">
        <v>866</v>
      </c>
      <c r="D936" s="419" t="s">
        <v>11954</v>
      </c>
      <c r="E936" s="419" t="s">
        <v>979</v>
      </c>
      <c r="F936" s="442" t="s">
        <v>13505</v>
      </c>
      <c r="G936" s="419" t="s">
        <v>988</v>
      </c>
      <c r="H936" s="464" t="s">
        <v>8218</v>
      </c>
      <c r="I936" s="420" t="s">
        <v>9786</v>
      </c>
      <c r="J936" s="420" t="s">
        <v>13579</v>
      </c>
      <c r="K936" s="421">
        <v>89.2</v>
      </c>
      <c r="L936" s="421">
        <v>178</v>
      </c>
      <c r="M936" s="422">
        <v>28480</v>
      </c>
      <c r="N936" s="419" t="s">
        <v>11158</v>
      </c>
      <c r="O936" s="422">
        <v>2023</v>
      </c>
      <c r="P936" s="423">
        <v>45209</v>
      </c>
      <c r="Q936" s="421" t="s">
        <v>13507</v>
      </c>
      <c r="R936" s="382">
        <v>45292</v>
      </c>
      <c r="S936" s="413"/>
      <c r="T936" s="425">
        <v>45264</v>
      </c>
    </row>
    <row r="937" spans="1:20" ht="15.75" customHeight="1">
      <c r="A937" s="419" t="s">
        <v>73</v>
      </c>
      <c r="B937" s="419" t="s">
        <v>2660</v>
      </c>
      <c r="C937" s="419" t="s">
        <v>866</v>
      </c>
      <c r="D937" s="419" t="s">
        <v>13479</v>
      </c>
      <c r="E937" s="419" t="s">
        <v>1155</v>
      </c>
      <c r="F937" s="442" t="s">
        <v>13574</v>
      </c>
      <c r="G937" s="419" t="s">
        <v>1181</v>
      </c>
      <c r="H937" s="464" t="s">
        <v>13580</v>
      </c>
      <c r="I937" s="420" t="s">
        <v>9786</v>
      </c>
      <c r="J937" s="420" t="s">
        <v>13581</v>
      </c>
      <c r="K937" s="421">
        <v>436.26029999999997</v>
      </c>
      <c r="L937" s="421">
        <v>274</v>
      </c>
      <c r="M937" s="422">
        <v>11900</v>
      </c>
      <c r="N937" s="419" t="s">
        <v>11258</v>
      </c>
      <c r="O937" s="422">
        <v>2021</v>
      </c>
      <c r="P937" s="423">
        <v>44391</v>
      </c>
      <c r="Q937" s="421" t="s">
        <v>13582</v>
      </c>
      <c r="R937" s="424">
        <v>44562</v>
      </c>
      <c r="S937" s="413"/>
      <c r="T937" s="428">
        <v>44952</v>
      </c>
    </row>
    <row r="938" spans="1:20" ht="15.75" customHeight="1">
      <c r="A938" s="419" t="s">
        <v>73</v>
      </c>
      <c r="B938" s="419" t="s">
        <v>2660</v>
      </c>
      <c r="C938" s="419" t="s">
        <v>866</v>
      </c>
      <c r="D938" s="419" t="s">
        <v>13479</v>
      </c>
      <c r="E938" s="419" t="s">
        <v>1155</v>
      </c>
      <c r="F938" s="442" t="s">
        <v>13583</v>
      </c>
      <c r="G938" s="419" t="s">
        <v>1159</v>
      </c>
      <c r="H938" s="464" t="s">
        <v>13584</v>
      </c>
      <c r="I938" s="420" t="s">
        <v>9786</v>
      </c>
      <c r="J938" s="420" t="s">
        <v>13585</v>
      </c>
      <c r="K938" s="421">
        <v>130.6</v>
      </c>
      <c r="L938" s="421">
        <v>63</v>
      </c>
      <c r="M938" s="422">
        <v>2420</v>
      </c>
      <c r="N938" s="419" t="s">
        <v>13586</v>
      </c>
      <c r="O938" s="422">
        <v>2011</v>
      </c>
      <c r="P938" s="423">
        <v>40648</v>
      </c>
      <c r="Q938" s="421" t="s">
        <v>11110</v>
      </c>
      <c r="R938" s="424">
        <v>40909</v>
      </c>
      <c r="S938" s="413"/>
      <c r="T938" s="425"/>
    </row>
    <row r="939" spans="1:20" ht="15.75" customHeight="1">
      <c r="A939" s="419" t="s">
        <v>73</v>
      </c>
      <c r="B939" s="419" t="s">
        <v>2660</v>
      </c>
      <c r="C939" s="419" t="s">
        <v>866</v>
      </c>
      <c r="D939" s="419" t="s">
        <v>13479</v>
      </c>
      <c r="E939" s="419" t="s">
        <v>1155</v>
      </c>
      <c r="F939" s="442" t="s">
        <v>13583</v>
      </c>
      <c r="G939" s="419" t="s">
        <v>1166</v>
      </c>
      <c r="H939" s="464" t="s">
        <v>13587</v>
      </c>
      <c r="I939" s="420" t="s">
        <v>9786</v>
      </c>
      <c r="J939" s="420" t="s">
        <v>13588</v>
      </c>
      <c r="K939" s="421">
        <v>123.6</v>
      </c>
      <c r="L939" s="421">
        <v>95</v>
      </c>
      <c r="M939" s="422">
        <v>2420</v>
      </c>
      <c r="N939" s="419" t="s">
        <v>13586</v>
      </c>
      <c r="O939" s="422">
        <v>2011</v>
      </c>
      <c r="P939" s="423">
        <v>40648</v>
      </c>
      <c r="Q939" s="421" t="s">
        <v>11110</v>
      </c>
      <c r="R939" s="424">
        <v>40909</v>
      </c>
      <c r="S939" s="413"/>
      <c r="T939" s="425"/>
    </row>
    <row r="940" spans="1:20" ht="15.75" customHeight="1">
      <c r="A940" s="419" t="s">
        <v>73</v>
      </c>
      <c r="B940" s="419" t="s">
        <v>2660</v>
      </c>
      <c r="C940" s="419" t="s">
        <v>866</v>
      </c>
      <c r="D940" s="419" t="s">
        <v>13479</v>
      </c>
      <c r="E940" s="419" t="s">
        <v>1155</v>
      </c>
      <c r="F940" s="442" t="s">
        <v>13583</v>
      </c>
      <c r="G940" s="419" t="s">
        <v>1172</v>
      </c>
      <c r="H940" s="464" t="s">
        <v>13589</v>
      </c>
      <c r="I940" s="420" t="s">
        <v>9786</v>
      </c>
      <c r="J940" s="420" t="s">
        <v>13590</v>
      </c>
      <c r="K940" s="421">
        <v>261.60000000000002</v>
      </c>
      <c r="L940" s="421">
        <v>81</v>
      </c>
      <c r="M940" s="422">
        <v>2420</v>
      </c>
      <c r="N940" s="419" t="s">
        <v>13586</v>
      </c>
      <c r="O940" s="422">
        <v>2011</v>
      </c>
      <c r="P940" s="423">
        <v>40648</v>
      </c>
      <c r="Q940" s="421" t="s">
        <v>11110</v>
      </c>
      <c r="R940" s="424">
        <v>40909</v>
      </c>
      <c r="S940" s="413"/>
      <c r="T940" s="425"/>
    </row>
    <row r="941" spans="1:20" ht="15.75" customHeight="1">
      <c r="A941" s="419" t="s">
        <v>73</v>
      </c>
      <c r="B941" s="419" t="s">
        <v>2660</v>
      </c>
      <c r="C941" s="419" t="s">
        <v>866</v>
      </c>
      <c r="D941" s="419" t="s">
        <v>13479</v>
      </c>
      <c r="E941" s="419" t="s">
        <v>1155</v>
      </c>
      <c r="F941" s="442" t="s">
        <v>13583</v>
      </c>
      <c r="G941" s="419" t="s">
        <v>1175</v>
      </c>
      <c r="H941" s="464" t="s">
        <v>13591</v>
      </c>
      <c r="I941" s="420" t="s">
        <v>9786</v>
      </c>
      <c r="J941" s="420" t="s">
        <v>13592</v>
      </c>
      <c r="K941" s="421">
        <v>289.2</v>
      </c>
      <c r="L941" s="421">
        <v>220</v>
      </c>
      <c r="M941" s="422">
        <v>2420</v>
      </c>
      <c r="N941" s="419" t="s">
        <v>13586</v>
      </c>
      <c r="O941" s="422">
        <v>2011</v>
      </c>
      <c r="P941" s="423">
        <v>40648</v>
      </c>
      <c r="Q941" s="421" t="s">
        <v>11110</v>
      </c>
      <c r="R941" s="424">
        <v>40909</v>
      </c>
      <c r="S941" s="413"/>
      <c r="T941" s="425"/>
    </row>
    <row r="942" spans="1:20" ht="15.75" customHeight="1">
      <c r="A942" s="419" t="s">
        <v>73</v>
      </c>
      <c r="B942" s="419" t="s">
        <v>2660</v>
      </c>
      <c r="C942" s="419" t="s">
        <v>866</v>
      </c>
      <c r="D942" s="419" t="s">
        <v>13479</v>
      </c>
      <c r="E942" s="419" t="s">
        <v>1155</v>
      </c>
      <c r="F942" s="442" t="s">
        <v>13583</v>
      </c>
      <c r="G942" s="419" t="s">
        <v>1177</v>
      </c>
      <c r="H942" s="464" t="s">
        <v>13593</v>
      </c>
      <c r="I942" s="420" t="s">
        <v>9786</v>
      </c>
      <c r="J942" s="420" t="s">
        <v>13594</v>
      </c>
      <c r="K942" s="421">
        <v>99.4</v>
      </c>
      <c r="L942" s="421">
        <v>92</v>
      </c>
      <c r="M942" s="422">
        <v>2240</v>
      </c>
      <c r="N942" s="419" t="s">
        <v>13586</v>
      </c>
      <c r="O942" s="422">
        <v>2011</v>
      </c>
      <c r="P942" s="423">
        <v>40619</v>
      </c>
      <c r="Q942" s="421" t="s">
        <v>13595</v>
      </c>
      <c r="R942" s="424">
        <v>40909</v>
      </c>
      <c r="S942" s="413"/>
      <c r="T942" s="425"/>
    </row>
    <row r="943" spans="1:20" ht="15.75" customHeight="1">
      <c r="A943" s="419" t="s">
        <v>73</v>
      </c>
      <c r="B943" s="419" t="s">
        <v>2660</v>
      </c>
      <c r="C943" s="419" t="s">
        <v>866</v>
      </c>
      <c r="D943" s="419" t="s">
        <v>13479</v>
      </c>
      <c r="E943" s="419" t="s">
        <v>1155</v>
      </c>
      <c r="F943" s="442" t="s">
        <v>13583</v>
      </c>
      <c r="G943" s="419" t="s">
        <v>1185</v>
      </c>
      <c r="H943" s="464" t="s">
        <v>13596</v>
      </c>
      <c r="I943" s="420" t="s">
        <v>9786</v>
      </c>
      <c r="J943" s="420" t="s">
        <v>13597</v>
      </c>
      <c r="K943" s="421">
        <v>1031.9000000000001</v>
      </c>
      <c r="L943" s="421">
        <v>1121</v>
      </c>
      <c r="M943" s="422">
        <v>17180</v>
      </c>
      <c r="N943" s="419" t="s">
        <v>13586</v>
      </c>
      <c r="O943" s="422">
        <v>2011</v>
      </c>
      <c r="P943" s="423">
        <v>40619</v>
      </c>
      <c r="Q943" s="421" t="s">
        <v>13595</v>
      </c>
      <c r="R943" s="424">
        <v>40909</v>
      </c>
      <c r="S943" s="413"/>
      <c r="T943" s="425"/>
    </row>
    <row r="944" spans="1:20" ht="15.75" customHeight="1">
      <c r="A944" s="419" t="s">
        <v>73</v>
      </c>
      <c r="B944" s="419" t="s">
        <v>2660</v>
      </c>
      <c r="C944" s="419" t="s">
        <v>866</v>
      </c>
      <c r="D944" s="419" t="s">
        <v>13479</v>
      </c>
      <c r="E944" s="419" t="s">
        <v>1155</v>
      </c>
      <c r="F944" s="442" t="s">
        <v>13583</v>
      </c>
      <c r="G944" s="419" t="s">
        <v>1192</v>
      </c>
      <c r="H944" s="464" t="s">
        <v>13598</v>
      </c>
      <c r="I944" s="420" t="s">
        <v>9786</v>
      </c>
      <c r="J944" s="420" t="s">
        <v>13599</v>
      </c>
      <c r="K944" s="421">
        <v>165.8</v>
      </c>
      <c r="L944" s="421">
        <v>223</v>
      </c>
      <c r="M944" s="422">
        <v>2420</v>
      </c>
      <c r="N944" s="419" t="s">
        <v>13586</v>
      </c>
      <c r="O944" s="422">
        <v>2011</v>
      </c>
      <c r="P944" s="423">
        <v>40648</v>
      </c>
      <c r="Q944" s="421" t="s">
        <v>11110</v>
      </c>
      <c r="R944" s="424">
        <v>40909</v>
      </c>
      <c r="S944" s="413"/>
      <c r="T944" s="425"/>
    </row>
    <row r="945" spans="1:20" ht="15.75" customHeight="1">
      <c r="A945" s="419" t="s">
        <v>73</v>
      </c>
      <c r="B945" s="419" t="s">
        <v>2660</v>
      </c>
      <c r="C945" s="419" t="s">
        <v>866</v>
      </c>
      <c r="D945" s="419" t="s">
        <v>13479</v>
      </c>
      <c r="E945" s="419" t="s">
        <v>1155</v>
      </c>
      <c r="F945" s="442" t="s">
        <v>13600</v>
      </c>
      <c r="G945" s="419" t="s">
        <v>1182</v>
      </c>
      <c r="H945" s="464" t="s">
        <v>13601</v>
      </c>
      <c r="I945" s="420" t="s">
        <v>9786</v>
      </c>
      <c r="J945" s="420" t="s">
        <v>13602</v>
      </c>
      <c r="K945" s="421">
        <v>358.7</v>
      </c>
      <c r="L945" s="421">
        <v>351</v>
      </c>
      <c r="M945" s="422">
        <v>3140</v>
      </c>
      <c r="N945" s="419" t="s">
        <v>11082</v>
      </c>
      <c r="O945" s="422">
        <v>2011</v>
      </c>
      <c r="P945" s="423">
        <v>40625</v>
      </c>
      <c r="Q945" s="421" t="s">
        <v>13544</v>
      </c>
      <c r="R945" s="424">
        <v>40909</v>
      </c>
      <c r="S945" s="413"/>
      <c r="T945" s="425"/>
    </row>
    <row r="946" spans="1:20" ht="15.75" customHeight="1">
      <c r="A946" s="419" t="s">
        <v>73</v>
      </c>
      <c r="B946" s="419" t="s">
        <v>2660</v>
      </c>
      <c r="C946" s="419" t="s">
        <v>866</v>
      </c>
      <c r="D946" s="419" t="s">
        <v>13479</v>
      </c>
      <c r="E946" s="419" t="s">
        <v>1155</v>
      </c>
      <c r="F946" s="442" t="s">
        <v>13600</v>
      </c>
      <c r="G946" s="419" t="s">
        <v>1186</v>
      </c>
      <c r="H946" s="464" t="s">
        <v>13603</v>
      </c>
      <c r="I946" s="420" t="s">
        <v>9786</v>
      </c>
      <c r="J946" s="420" t="s">
        <v>13604</v>
      </c>
      <c r="K946" s="421">
        <v>638</v>
      </c>
      <c r="L946" s="421">
        <v>706</v>
      </c>
      <c r="M946" s="422">
        <v>5340</v>
      </c>
      <c r="N946" s="419" t="s">
        <v>11082</v>
      </c>
      <c r="O946" s="422">
        <v>2011</v>
      </c>
      <c r="P946" s="423">
        <v>40625</v>
      </c>
      <c r="Q946" s="421" t="s">
        <v>11083</v>
      </c>
      <c r="R946" s="424">
        <v>40909</v>
      </c>
      <c r="S946" s="413"/>
      <c r="T946" s="425"/>
    </row>
    <row r="947" spans="1:20" ht="15.75" customHeight="1">
      <c r="A947" s="419" t="s">
        <v>73</v>
      </c>
      <c r="B947" s="419" t="s">
        <v>2660</v>
      </c>
      <c r="C947" s="419" t="s">
        <v>866</v>
      </c>
      <c r="D947" s="419" t="s">
        <v>13479</v>
      </c>
      <c r="E947" s="419" t="s">
        <v>1155</v>
      </c>
      <c r="F947" s="442" t="s">
        <v>13605</v>
      </c>
      <c r="G947" s="419" t="s">
        <v>1156</v>
      </c>
      <c r="H947" s="464" t="s">
        <v>13606</v>
      </c>
      <c r="I947" s="420" t="s">
        <v>10296</v>
      </c>
      <c r="J947" s="420" t="s">
        <v>13607</v>
      </c>
      <c r="K947" s="421">
        <v>1022.3</v>
      </c>
      <c r="L947" s="421">
        <v>13200</v>
      </c>
      <c r="M947" s="422">
        <v>19707</v>
      </c>
      <c r="N947" s="419" t="s">
        <v>13608</v>
      </c>
      <c r="O947" s="422">
        <v>2016</v>
      </c>
      <c r="P947" s="423">
        <v>42565</v>
      </c>
      <c r="Q947" s="440">
        <v>45239</v>
      </c>
      <c r="R947" s="424">
        <v>42736</v>
      </c>
      <c r="S947" s="413"/>
      <c r="T947" s="425"/>
    </row>
    <row r="948" spans="1:20" ht="15.75" customHeight="1">
      <c r="A948" s="419" t="s">
        <v>73</v>
      </c>
      <c r="B948" s="419" t="s">
        <v>2660</v>
      </c>
      <c r="C948" s="419" t="s">
        <v>866</v>
      </c>
      <c r="D948" s="419" t="s">
        <v>13479</v>
      </c>
      <c r="E948" s="419" t="s">
        <v>1155</v>
      </c>
      <c r="F948" s="442" t="s">
        <v>13574</v>
      </c>
      <c r="G948" s="419" t="s">
        <v>1165</v>
      </c>
      <c r="H948" s="464" t="s">
        <v>13609</v>
      </c>
      <c r="I948" s="420" t="s">
        <v>9786</v>
      </c>
      <c r="J948" s="420" t="s">
        <v>13610</v>
      </c>
      <c r="K948" s="421">
        <v>374.04930000000002</v>
      </c>
      <c r="L948" s="421">
        <v>367</v>
      </c>
      <c r="M948" s="422">
        <v>12100</v>
      </c>
      <c r="N948" s="419" t="s">
        <v>11258</v>
      </c>
      <c r="O948" s="422">
        <v>2021</v>
      </c>
      <c r="P948" s="423">
        <v>44391</v>
      </c>
      <c r="Q948" s="421" t="s">
        <v>13582</v>
      </c>
      <c r="R948" s="424">
        <v>44562</v>
      </c>
      <c r="S948" s="413"/>
      <c r="T948" s="428">
        <v>44949</v>
      </c>
    </row>
    <row r="949" spans="1:20" ht="15.75" customHeight="1">
      <c r="A949" s="419" t="s">
        <v>73</v>
      </c>
      <c r="B949" s="419" t="s">
        <v>2660</v>
      </c>
      <c r="C949" s="419" t="s">
        <v>866</v>
      </c>
      <c r="D949" s="419" t="s">
        <v>13479</v>
      </c>
      <c r="E949" s="419" t="s">
        <v>1155</v>
      </c>
      <c r="F949" s="442" t="s">
        <v>13574</v>
      </c>
      <c r="G949" s="419" t="s">
        <v>1183</v>
      </c>
      <c r="H949" s="464" t="s">
        <v>13611</v>
      </c>
      <c r="I949" s="420" t="s">
        <v>9786</v>
      </c>
      <c r="J949" s="420" t="s">
        <v>13612</v>
      </c>
      <c r="K949" s="421">
        <v>112.1514</v>
      </c>
      <c r="L949" s="421">
        <v>65</v>
      </c>
      <c r="M949" s="422">
        <v>12023</v>
      </c>
      <c r="N949" s="419" t="s">
        <v>11258</v>
      </c>
      <c r="O949" s="422">
        <v>2021</v>
      </c>
      <c r="P949" s="423">
        <v>44391</v>
      </c>
      <c r="Q949" s="421" t="s">
        <v>13582</v>
      </c>
      <c r="R949" s="424">
        <v>44562</v>
      </c>
      <c r="S949" s="413"/>
      <c r="T949" s="428">
        <v>44945</v>
      </c>
    </row>
    <row r="950" spans="1:20" ht="15.75" customHeight="1">
      <c r="A950" s="419" t="s">
        <v>73</v>
      </c>
      <c r="B950" s="419" t="s">
        <v>2660</v>
      </c>
      <c r="C950" s="419" t="s">
        <v>866</v>
      </c>
      <c r="D950" s="419" t="s">
        <v>13479</v>
      </c>
      <c r="E950" s="419" t="s">
        <v>1155</v>
      </c>
      <c r="F950" s="442" t="s">
        <v>13613</v>
      </c>
      <c r="G950" s="419" t="s">
        <v>1187</v>
      </c>
      <c r="H950" s="464" t="s">
        <v>13614</v>
      </c>
      <c r="I950" s="420" t="s">
        <v>9786</v>
      </c>
      <c r="J950" s="420" t="s">
        <v>13615</v>
      </c>
      <c r="K950" s="421">
        <v>377.88</v>
      </c>
      <c r="L950" s="421">
        <v>791</v>
      </c>
      <c r="M950" s="422">
        <v>10530</v>
      </c>
      <c r="N950" s="419" t="s">
        <v>11258</v>
      </c>
      <c r="O950" s="422">
        <v>2020</v>
      </c>
      <c r="P950" s="423">
        <v>44364</v>
      </c>
      <c r="Q950" s="421" t="s">
        <v>13616</v>
      </c>
      <c r="R950" s="424">
        <v>44562</v>
      </c>
      <c r="S950" s="413"/>
      <c r="T950" s="428">
        <v>44918</v>
      </c>
    </row>
    <row r="951" spans="1:20" ht="15.75" customHeight="1">
      <c r="A951" s="419" t="s">
        <v>73</v>
      </c>
      <c r="B951" s="419" t="s">
        <v>2660</v>
      </c>
      <c r="C951" s="419" t="s">
        <v>866</v>
      </c>
      <c r="D951" s="419" t="s">
        <v>13479</v>
      </c>
      <c r="E951" s="419" t="s">
        <v>1155</v>
      </c>
      <c r="F951" s="442" t="s">
        <v>13613</v>
      </c>
      <c r="G951" s="419" t="s">
        <v>1169</v>
      </c>
      <c r="H951" s="464" t="s">
        <v>13617</v>
      </c>
      <c r="I951" s="420" t="s">
        <v>9786</v>
      </c>
      <c r="J951" s="420" t="s">
        <v>13618</v>
      </c>
      <c r="K951" s="421">
        <v>196.85</v>
      </c>
      <c r="L951" s="421">
        <v>398</v>
      </c>
      <c r="M951" s="422">
        <v>3960</v>
      </c>
      <c r="N951" s="419" t="s">
        <v>11258</v>
      </c>
      <c r="O951" s="422">
        <v>2020</v>
      </c>
      <c r="P951" s="423">
        <v>44364</v>
      </c>
      <c r="Q951" s="421" t="s">
        <v>13619</v>
      </c>
      <c r="R951" s="424">
        <v>44562</v>
      </c>
      <c r="S951" s="413"/>
      <c r="T951" s="428">
        <v>44917</v>
      </c>
    </row>
    <row r="952" spans="1:20" ht="15.75" customHeight="1">
      <c r="A952" s="419" t="s">
        <v>73</v>
      </c>
      <c r="B952" s="419" t="s">
        <v>2660</v>
      </c>
      <c r="C952" s="419" t="s">
        <v>866</v>
      </c>
      <c r="D952" s="419" t="s">
        <v>13479</v>
      </c>
      <c r="E952" s="419" t="s">
        <v>1155</v>
      </c>
      <c r="F952" s="442" t="s">
        <v>13620</v>
      </c>
      <c r="G952" s="419" t="s">
        <v>1188</v>
      </c>
      <c r="H952" s="464" t="s">
        <v>13621</v>
      </c>
      <c r="I952" s="420" t="s">
        <v>9786</v>
      </c>
      <c r="J952" s="420" t="s">
        <v>13622</v>
      </c>
      <c r="K952" s="421">
        <v>344.6549</v>
      </c>
      <c r="L952" s="421">
        <v>850</v>
      </c>
      <c r="M952" s="422">
        <v>6382</v>
      </c>
      <c r="N952" s="419" t="s">
        <v>11577</v>
      </c>
      <c r="O952" s="422">
        <v>2015</v>
      </c>
      <c r="P952" s="426">
        <v>42318</v>
      </c>
      <c r="Q952" s="421" t="s">
        <v>13623</v>
      </c>
      <c r="R952" s="424">
        <v>42736</v>
      </c>
      <c r="S952" s="413"/>
      <c r="T952" s="425"/>
    </row>
    <row r="953" spans="1:20" ht="15.75" customHeight="1">
      <c r="A953" s="419" t="s">
        <v>73</v>
      </c>
      <c r="B953" s="419" t="s">
        <v>2660</v>
      </c>
      <c r="C953" s="419" t="s">
        <v>866</v>
      </c>
      <c r="D953" s="419" t="s">
        <v>13479</v>
      </c>
      <c r="E953" s="419" t="s">
        <v>1155</v>
      </c>
      <c r="F953" s="442" t="s">
        <v>13624</v>
      </c>
      <c r="G953" s="419" t="s">
        <v>1164</v>
      </c>
      <c r="H953" s="464" t="s">
        <v>13625</v>
      </c>
      <c r="I953" s="420" t="s">
        <v>9786</v>
      </c>
      <c r="J953" s="420" t="s">
        <v>13626</v>
      </c>
      <c r="K953" s="421">
        <v>363.2</v>
      </c>
      <c r="L953" s="421">
        <v>564</v>
      </c>
      <c r="M953" s="422">
        <v>5810</v>
      </c>
      <c r="N953" s="419" t="s">
        <v>11082</v>
      </c>
      <c r="O953" s="422">
        <v>2010</v>
      </c>
      <c r="P953" s="423">
        <v>40514</v>
      </c>
      <c r="Q953" s="421" t="s">
        <v>11948</v>
      </c>
      <c r="R953" s="424">
        <v>40544</v>
      </c>
      <c r="S953" s="413"/>
      <c r="T953" s="425"/>
    </row>
    <row r="954" spans="1:20" ht="15.75" customHeight="1">
      <c r="A954" s="419" t="s">
        <v>73</v>
      </c>
      <c r="B954" s="419" t="s">
        <v>2660</v>
      </c>
      <c r="C954" s="419" t="s">
        <v>866</v>
      </c>
      <c r="D954" s="419" t="s">
        <v>13479</v>
      </c>
      <c r="E954" s="419" t="s">
        <v>1155</v>
      </c>
      <c r="F954" s="442" t="s">
        <v>13624</v>
      </c>
      <c r="G954" s="419" t="s">
        <v>1189</v>
      </c>
      <c r="H954" s="464" t="s">
        <v>13627</v>
      </c>
      <c r="I954" s="420" t="s">
        <v>9786</v>
      </c>
      <c r="J954" s="420" t="s">
        <v>13076</v>
      </c>
      <c r="K954" s="421">
        <v>509.2</v>
      </c>
      <c r="L954" s="421">
        <v>752</v>
      </c>
      <c r="M954" s="422">
        <v>2410</v>
      </c>
      <c r="N954" s="419" t="s">
        <v>11082</v>
      </c>
      <c r="O954" s="422">
        <v>2010</v>
      </c>
      <c r="P954" s="426">
        <v>40534</v>
      </c>
      <c r="Q954" s="421" t="s">
        <v>12618</v>
      </c>
      <c r="R954" s="424">
        <v>40544</v>
      </c>
      <c r="S954" s="413"/>
      <c r="T954" s="425"/>
    </row>
    <row r="955" spans="1:20" ht="15.75" customHeight="1">
      <c r="A955" s="419" t="s">
        <v>73</v>
      </c>
      <c r="B955" s="419" t="s">
        <v>2660</v>
      </c>
      <c r="C955" s="419" t="s">
        <v>866</v>
      </c>
      <c r="D955" s="419" t="s">
        <v>13479</v>
      </c>
      <c r="E955" s="419" t="s">
        <v>1155</v>
      </c>
      <c r="F955" s="442" t="s">
        <v>13628</v>
      </c>
      <c r="G955" s="419" t="s">
        <v>1160</v>
      </c>
      <c r="H955" s="464" t="s">
        <v>13629</v>
      </c>
      <c r="I955" s="420" t="s">
        <v>9786</v>
      </c>
      <c r="J955" s="420" t="s">
        <v>13630</v>
      </c>
      <c r="K955" s="421">
        <v>300.64999999999998</v>
      </c>
      <c r="L955" s="421">
        <v>301</v>
      </c>
      <c r="M955" s="422">
        <v>3720</v>
      </c>
      <c r="N955" s="419" t="s">
        <v>11082</v>
      </c>
      <c r="O955" s="422">
        <v>2015</v>
      </c>
      <c r="P955" s="423">
        <v>42192</v>
      </c>
      <c r="Q955" s="421" t="s">
        <v>13631</v>
      </c>
      <c r="R955" s="424">
        <v>42370</v>
      </c>
      <c r="S955" s="413"/>
      <c r="T955" s="425"/>
    </row>
    <row r="956" spans="1:20" ht="15.75" customHeight="1">
      <c r="A956" s="419" t="s">
        <v>73</v>
      </c>
      <c r="B956" s="419" t="s">
        <v>2660</v>
      </c>
      <c r="C956" s="419" t="s">
        <v>866</v>
      </c>
      <c r="D956" s="419" t="s">
        <v>13479</v>
      </c>
      <c r="E956" s="419" t="s">
        <v>1155</v>
      </c>
      <c r="F956" s="442" t="s">
        <v>13628</v>
      </c>
      <c r="G956" s="419" t="s">
        <v>1190</v>
      </c>
      <c r="H956" s="464" t="s">
        <v>13632</v>
      </c>
      <c r="I956" s="420" t="s">
        <v>9786</v>
      </c>
      <c r="J956" s="420" t="s">
        <v>13633</v>
      </c>
      <c r="K956" s="421">
        <v>333.15030000000002</v>
      </c>
      <c r="L956" s="421">
        <v>244</v>
      </c>
      <c r="M956" s="422">
        <v>3800</v>
      </c>
      <c r="N956" s="419" t="s">
        <v>11082</v>
      </c>
      <c r="O956" s="422">
        <v>2015</v>
      </c>
      <c r="P956" s="423">
        <v>42192</v>
      </c>
      <c r="Q956" s="421" t="s">
        <v>13634</v>
      </c>
      <c r="R956" s="424">
        <v>42370</v>
      </c>
      <c r="S956" s="413"/>
      <c r="T956" s="425"/>
    </row>
    <row r="957" spans="1:20" ht="15.75" customHeight="1">
      <c r="A957" s="419" t="s">
        <v>73</v>
      </c>
      <c r="B957" s="419" t="s">
        <v>2660</v>
      </c>
      <c r="C957" s="419" t="s">
        <v>866</v>
      </c>
      <c r="D957" s="419" t="s">
        <v>13479</v>
      </c>
      <c r="E957" s="419" t="s">
        <v>1155</v>
      </c>
      <c r="F957" s="442" t="s">
        <v>13635</v>
      </c>
      <c r="G957" s="419" t="s">
        <v>1163</v>
      </c>
      <c r="H957" s="464" t="s">
        <v>13636</v>
      </c>
      <c r="I957" s="420" t="s">
        <v>9786</v>
      </c>
      <c r="J957" s="420" t="s">
        <v>13637</v>
      </c>
      <c r="K957" s="421">
        <v>169.5</v>
      </c>
      <c r="L957" s="421">
        <v>180</v>
      </c>
      <c r="M957" s="422">
        <v>1050</v>
      </c>
      <c r="N957" s="419" t="s">
        <v>11082</v>
      </c>
      <c r="O957" s="422">
        <v>2011</v>
      </c>
      <c r="P957" s="423">
        <v>40627</v>
      </c>
      <c r="Q957" s="421" t="s">
        <v>13387</v>
      </c>
      <c r="R957" s="424">
        <v>40909</v>
      </c>
      <c r="S957" s="413"/>
      <c r="T957" s="425"/>
    </row>
    <row r="958" spans="1:20" ht="15.75" customHeight="1">
      <c r="A958" s="419" t="s">
        <v>73</v>
      </c>
      <c r="B958" s="419" t="s">
        <v>2660</v>
      </c>
      <c r="C958" s="419" t="s">
        <v>866</v>
      </c>
      <c r="D958" s="419" t="s">
        <v>13479</v>
      </c>
      <c r="E958" s="419" t="s">
        <v>1155</v>
      </c>
      <c r="F958" s="442" t="s">
        <v>13635</v>
      </c>
      <c r="G958" s="419" t="s">
        <v>1178</v>
      </c>
      <c r="H958" s="464" t="s">
        <v>13638</v>
      </c>
      <c r="I958" s="420" t="s">
        <v>9786</v>
      </c>
      <c r="J958" s="420" t="s">
        <v>13639</v>
      </c>
      <c r="K958" s="421">
        <v>80.099999999999994</v>
      </c>
      <c r="L958" s="421">
        <v>127</v>
      </c>
      <c r="M958" s="422">
        <v>1080</v>
      </c>
      <c r="N958" s="419" t="s">
        <v>11082</v>
      </c>
      <c r="O958" s="422">
        <v>2011</v>
      </c>
      <c r="P958" s="423">
        <v>40627</v>
      </c>
      <c r="Q958" s="421" t="s">
        <v>13387</v>
      </c>
      <c r="R958" s="424">
        <v>40909</v>
      </c>
      <c r="S958" s="413"/>
      <c r="T958" s="425"/>
    </row>
    <row r="959" spans="1:20" ht="15.75" customHeight="1">
      <c r="A959" s="419" t="s">
        <v>73</v>
      </c>
      <c r="B959" s="419" t="s">
        <v>2660</v>
      </c>
      <c r="C959" s="419" t="s">
        <v>866</v>
      </c>
      <c r="D959" s="419" t="s">
        <v>13479</v>
      </c>
      <c r="E959" s="419" t="s">
        <v>1155</v>
      </c>
      <c r="F959" s="442" t="s">
        <v>13635</v>
      </c>
      <c r="G959" s="419" t="s">
        <v>1191</v>
      </c>
      <c r="H959" s="464" t="s">
        <v>13640</v>
      </c>
      <c r="I959" s="420" t="s">
        <v>9786</v>
      </c>
      <c r="J959" s="420" t="s">
        <v>13641</v>
      </c>
      <c r="K959" s="421">
        <v>386</v>
      </c>
      <c r="L959" s="421">
        <v>1294</v>
      </c>
      <c r="M959" s="422">
        <v>8430</v>
      </c>
      <c r="N959" s="419" t="s">
        <v>11082</v>
      </c>
      <c r="O959" s="422">
        <v>2011</v>
      </c>
      <c r="P959" s="423">
        <v>40627</v>
      </c>
      <c r="Q959" s="421" t="s">
        <v>13387</v>
      </c>
      <c r="R959" s="424">
        <v>40909</v>
      </c>
      <c r="S959" s="413"/>
      <c r="T959" s="425"/>
    </row>
    <row r="960" spans="1:20" ht="15.75" customHeight="1">
      <c r="A960" s="419" t="s">
        <v>73</v>
      </c>
      <c r="B960" s="419" t="s">
        <v>2660</v>
      </c>
      <c r="C960" s="419" t="s">
        <v>866</v>
      </c>
      <c r="D960" s="419" t="s">
        <v>13479</v>
      </c>
      <c r="E960" s="419" t="s">
        <v>1048</v>
      </c>
      <c r="F960" s="442" t="s">
        <v>13642</v>
      </c>
      <c r="G960" s="419" t="s">
        <v>1061</v>
      </c>
      <c r="H960" s="464" t="s">
        <v>13643</v>
      </c>
      <c r="I960" s="420" t="s">
        <v>9786</v>
      </c>
      <c r="J960" s="420" t="s">
        <v>13644</v>
      </c>
      <c r="K960" s="421">
        <v>435.5</v>
      </c>
      <c r="L960" s="421">
        <v>600</v>
      </c>
      <c r="M960" s="422">
        <v>5490</v>
      </c>
      <c r="N960" s="419" t="s">
        <v>11082</v>
      </c>
      <c r="O960" s="422">
        <v>2010</v>
      </c>
      <c r="P960" s="423">
        <v>40548</v>
      </c>
      <c r="Q960" s="421" t="s">
        <v>13387</v>
      </c>
      <c r="R960" s="424">
        <v>40909</v>
      </c>
      <c r="S960" s="413"/>
      <c r="T960" s="425"/>
    </row>
    <row r="961" spans="1:20" ht="15.75" customHeight="1">
      <c r="A961" s="419" t="s">
        <v>73</v>
      </c>
      <c r="B961" s="419" t="s">
        <v>2660</v>
      </c>
      <c r="C961" s="419" t="s">
        <v>866</v>
      </c>
      <c r="D961" s="419" t="s">
        <v>13479</v>
      </c>
      <c r="E961" s="419" t="s">
        <v>1155</v>
      </c>
      <c r="F961" s="442" t="s">
        <v>13620</v>
      </c>
      <c r="G961" s="419" t="s">
        <v>1161</v>
      </c>
      <c r="H961" s="464" t="s">
        <v>13645</v>
      </c>
      <c r="I961" s="420" t="s">
        <v>9786</v>
      </c>
      <c r="J961" s="420" t="s">
        <v>13646</v>
      </c>
      <c r="K961" s="421">
        <v>318.52999999999997</v>
      </c>
      <c r="L961" s="421">
        <v>163</v>
      </c>
      <c r="M961" s="422">
        <v>30405</v>
      </c>
      <c r="N961" s="419" t="s">
        <v>11577</v>
      </c>
      <c r="O961" s="422">
        <v>2020</v>
      </c>
      <c r="P961" s="423">
        <v>44141</v>
      </c>
      <c r="Q961" s="421" t="s">
        <v>11578</v>
      </c>
      <c r="R961" s="424">
        <v>44562</v>
      </c>
      <c r="S961" s="413"/>
      <c r="T961" s="428">
        <v>44908</v>
      </c>
    </row>
    <row r="962" spans="1:20" ht="15.75" customHeight="1">
      <c r="A962" s="419" t="s">
        <v>73</v>
      </c>
      <c r="B962" s="419" t="s">
        <v>2660</v>
      </c>
      <c r="C962" s="419" t="s">
        <v>866</v>
      </c>
      <c r="D962" s="419" t="s">
        <v>13479</v>
      </c>
      <c r="E962" s="419" t="s">
        <v>1155</v>
      </c>
      <c r="F962" s="442" t="s">
        <v>13620</v>
      </c>
      <c r="G962" s="419" t="s">
        <v>1184</v>
      </c>
      <c r="H962" s="464" t="s">
        <v>13647</v>
      </c>
      <c r="I962" s="420" t="s">
        <v>9786</v>
      </c>
      <c r="J962" s="420" t="s">
        <v>13648</v>
      </c>
      <c r="K962" s="421">
        <v>338.34</v>
      </c>
      <c r="L962" s="421">
        <v>209</v>
      </c>
      <c r="M962" s="422">
        <v>37670</v>
      </c>
      <c r="N962" s="419" t="s">
        <v>11577</v>
      </c>
      <c r="O962" s="422">
        <v>2020</v>
      </c>
      <c r="P962" s="423">
        <v>44141</v>
      </c>
      <c r="Q962" s="421" t="s">
        <v>13649</v>
      </c>
      <c r="R962" s="424">
        <v>44562</v>
      </c>
      <c r="S962" s="413"/>
      <c r="T962" s="428">
        <v>44909</v>
      </c>
    </row>
    <row r="963" spans="1:20" ht="15.75" customHeight="1">
      <c r="A963" s="419" t="s">
        <v>73</v>
      </c>
      <c r="B963" s="419" t="s">
        <v>2660</v>
      </c>
      <c r="C963" s="419" t="s">
        <v>866</v>
      </c>
      <c r="D963" s="419" t="s">
        <v>11954</v>
      </c>
      <c r="E963" s="419" t="s">
        <v>979</v>
      </c>
      <c r="F963" s="442" t="s">
        <v>13505</v>
      </c>
      <c r="G963" s="419" t="s">
        <v>991</v>
      </c>
      <c r="H963" s="464" t="s">
        <v>8659</v>
      </c>
      <c r="I963" s="420" t="s">
        <v>9786</v>
      </c>
      <c r="J963" s="420" t="s">
        <v>13650</v>
      </c>
      <c r="K963" s="421">
        <v>215</v>
      </c>
      <c r="L963" s="421">
        <v>585</v>
      </c>
      <c r="M963" s="422">
        <v>42865</v>
      </c>
      <c r="N963" s="419" t="s">
        <v>11158</v>
      </c>
      <c r="O963" s="422">
        <v>2023</v>
      </c>
      <c r="P963" s="423">
        <v>45239</v>
      </c>
      <c r="Q963" s="421" t="s">
        <v>13651</v>
      </c>
      <c r="R963" s="382">
        <v>45292</v>
      </c>
      <c r="S963" s="413"/>
      <c r="T963" s="425">
        <v>45287</v>
      </c>
    </row>
    <row r="964" spans="1:20" ht="15.75" customHeight="1">
      <c r="A964" s="419" t="s">
        <v>73</v>
      </c>
      <c r="B964" s="419" t="s">
        <v>2660</v>
      </c>
      <c r="C964" s="419" t="s">
        <v>866</v>
      </c>
      <c r="D964" s="419" t="s">
        <v>11954</v>
      </c>
      <c r="E964" s="419" t="s">
        <v>979</v>
      </c>
      <c r="F964" s="442" t="s">
        <v>13505</v>
      </c>
      <c r="G964" s="419" t="s">
        <v>985</v>
      </c>
      <c r="H964" s="464" t="s">
        <v>8732</v>
      </c>
      <c r="I964" s="420" t="s">
        <v>9786</v>
      </c>
      <c r="J964" s="420" t="s">
        <v>13652</v>
      </c>
      <c r="K964" s="421">
        <v>166.7</v>
      </c>
      <c r="L964" s="421">
        <v>293</v>
      </c>
      <c r="M964" s="422">
        <v>34560</v>
      </c>
      <c r="N964" s="419" t="s">
        <v>11158</v>
      </c>
      <c r="O964" s="422">
        <v>2023</v>
      </c>
      <c r="P964" s="423">
        <v>45271</v>
      </c>
      <c r="Q964" s="421" t="s">
        <v>13578</v>
      </c>
      <c r="R964" s="382">
        <v>45292</v>
      </c>
      <c r="S964" s="413"/>
      <c r="T964" s="425">
        <v>45281</v>
      </c>
    </row>
    <row r="965" spans="1:20" ht="15.75" customHeight="1">
      <c r="A965" s="419" t="s">
        <v>73</v>
      </c>
      <c r="B965" s="419" t="s">
        <v>2660</v>
      </c>
      <c r="C965" s="419" t="s">
        <v>866</v>
      </c>
      <c r="D965" s="419" t="s">
        <v>11954</v>
      </c>
      <c r="E965" s="419" t="s">
        <v>979</v>
      </c>
      <c r="F965" s="442" t="s">
        <v>13505</v>
      </c>
      <c r="G965" s="419" t="s">
        <v>990</v>
      </c>
      <c r="H965" s="464" t="s">
        <v>8729</v>
      </c>
      <c r="I965" s="420" t="s">
        <v>9786</v>
      </c>
      <c r="J965" s="420" t="s">
        <v>13653</v>
      </c>
      <c r="K965" s="421">
        <v>192</v>
      </c>
      <c r="L965" s="421">
        <v>478</v>
      </c>
      <c r="M965" s="422">
        <v>39870</v>
      </c>
      <c r="N965" s="419" t="s">
        <v>11158</v>
      </c>
      <c r="O965" s="422">
        <v>2023</v>
      </c>
      <c r="P965" s="423">
        <v>45239</v>
      </c>
      <c r="Q965" s="421" t="s">
        <v>13651</v>
      </c>
      <c r="R965" s="382">
        <v>45292</v>
      </c>
      <c r="S965" s="413"/>
      <c r="T965" s="425">
        <v>45280</v>
      </c>
    </row>
    <row r="966" spans="1:20" ht="15.75" customHeight="1">
      <c r="A966" s="419" t="s">
        <v>73</v>
      </c>
      <c r="B966" s="419" t="s">
        <v>2660</v>
      </c>
      <c r="C966" s="419" t="s">
        <v>456</v>
      </c>
      <c r="D966" s="419" t="s">
        <v>13654</v>
      </c>
      <c r="E966" s="419" t="s">
        <v>547</v>
      </c>
      <c r="F966" s="442" t="s">
        <v>13655</v>
      </c>
      <c r="G966" s="419" t="s">
        <v>550</v>
      </c>
      <c r="H966" s="464" t="s">
        <v>13656</v>
      </c>
      <c r="I966" s="420" t="s">
        <v>9786</v>
      </c>
      <c r="J966" s="420" t="s">
        <v>13657</v>
      </c>
      <c r="K966" s="421">
        <v>507.5</v>
      </c>
      <c r="L966" s="421">
        <v>1167</v>
      </c>
      <c r="M966" s="422">
        <v>8500</v>
      </c>
      <c r="N966" s="419" t="s">
        <v>11082</v>
      </c>
      <c r="O966" s="422">
        <v>2010</v>
      </c>
      <c r="P966" s="426">
        <v>40539</v>
      </c>
      <c r="Q966" s="421" t="s">
        <v>12122</v>
      </c>
      <c r="R966" s="424">
        <v>40544</v>
      </c>
      <c r="S966" s="413"/>
      <c r="T966" s="425"/>
    </row>
    <row r="967" spans="1:20" ht="15.75" customHeight="1">
      <c r="A967" s="419" t="s">
        <v>73</v>
      </c>
      <c r="B967" s="419" t="s">
        <v>2660</v>
      </c>
      <c r="C967" s="419" t="s">
        <v>456</v>
      </c>
      <c r="D967" s="419" t="s">
        <v>13654</v>
      </c>
      <c r="E967" s="419" t="s">
        <v>762</v>
      </c>
      <c r="F967" s="442" t="s">
        <v>13658</v>
      </c>
      <c r="G967" s="419" t="s">
        <v>767</v>
      </c>
      <c r="H967" s="464" t="s">
        <v>13659</v>
      </c>
      <c r="I967" s="420" t="s">
        <v>9786</v>
      </c>
      <c r="J967" s="420" t="s">
        <v>13660</v>
      </c>
      <c r="K967" s="421">
        <v>307.89999999999998</v>
      </c>
      <c r="L967" s="421">
        <v>724</v>
      </c>
      <c r="M967" s="422">
        <v>5057</v>
      </c>
      <c r="N967" s="419" t="s">
        <v>11577</v>
      </c>
      <c r="O967" s="422">
        <v>2016</v>
      </c>
      <c r="P967" s="423">
        <v>42564</v>
      </c>
      <c r="Q967" s="440">
        <v>44992</v>
      </c>
      <c r="R967" s="424">
        <v>42736</v>
      </c>
      <c r="S967" s="413"/>
      <c r="T967" s="425"/>
    </row>
    <row r="968" spans="1:20" ht="15.75" customHeight="1">
      <c r="A968" s="419" t="s">
        <v>73</v>
      </c>
      <c r="B968" s="419" t="s">
        <v>2660</v>
      </c>
      <c r="C968" s="419" t="s">
        <v>866</v>
      </c>
      <c r="D968" s="419" t="s">
        <v>11954</v>
      </c>
      <c r="E968" s="419" t="s">
        <v>979</v>
      </c>
      <c r="F968" s="442" t="s">
        <v>13505</v>
      </c>
      <c r="G968" s="419" t="s">
        <v>992</v>
      </c>
      <c r="H968" s="464" t="s">
        <v>8328</v>
      </c>
      <c r="I968" s="420" t="s">
        <v>9786</v>
      </c>
      <c r="J968" s="420" t="s">
        <v>13661</v>
      </c>
      <c r="K968" s="421">
        <v>167.7</v>
      </c>
      <c r="L968" s="421">
        <v>371</v>
      </c>
      <c r="M968" s="422">
        <v>35490</v>
      </c>
      <c r="N968" s="419" t="s">
        <v>11158</v>
      </c>
      <c r="O968" s="422">
        <v>2023</v>
      </c>
      <c r="P968" s="423">
        <v>45209</v>
      </c>
      <c r="Q968" s="421" t="s">
        <v>13507</v>
      </c>
      <c r="R968" s="382">
        <v>45292</v>
      </c>
      <c r="S968" s="413"/>
      <c r="T968" s="425">
        <v>45259</v>
      </c>
    </row>
    <row r="969" spans="1:20" ht="15.75" customHeight="1">
      <c r="A969" s="419" t="s">
        <v>73</v>
      </c>
      <c r="B969" s="419" t="s">
        <v>2660</v>
      </c>
      <c r="C969" s="419" t="s">
        <v>866</v>
      </c>
      <c r="D969" s="419" t="s">
        <v>11954</v>
      </c>
      <c r="E969" s="419" t="s">
        <v>979</v>
      </c>
      <c r="F969" s="442" t="s">
        <v>13505</v>
      </c>
      <c r="G969" s="419" t="s">
        <v>982</v>
      </c>
      <c r="H969" s="464" t="s">
        <v>8215</v>
      </c>
      <c r="I969" s="420" t="s">
        <v>9786</v>
      </c>
      <c r="J969" s="420" t="s">
        <v>13662</v>
      </c>
      <c r="K969" s="421">
        <v>161.69999999999999</v>
      </c>
      <c r="L969" s="421">
        <v>244</v>
      </c>
      <c r="M969" s="422">
        <v>35630</v>
      </c>
      <c r="N969" s="419" t="s">
        <v>11158</v>
      </c>
      <c r="O969" s="422">
        <v>2023</v>
      </c>
      <c r="P969" s="423">
        <v>45209</v>
      </c>
      <c r="Q969" s="421" t="s">
        <v>13507</v>
      </c>
      <c r="R969" s="382">
        <v>45292</v>
      </c>
      <c r="S969" s="413"/>
      <c r="T969" s="425">
        <v>45260</v>
      </c>
    </row>
    <row r="970" spans="1:20" ht="15.75" customHeight="1">
      <c r="A970" s="419" t="s">
        <v>73</v>
      </c>
      <c r="B970" s="419" t="s">
        <v>2660</v>
      </c>
      <c r="C970" s="419" t="s">
        <v>456</v>
      </c>
      <c r="D970" s="419" t="s">
        <v>13654</v>
      </c>
      <c r="E970" s="419" t="s">
        <v>536</v>
      </c>
      <c r="F970" s="442" t="s">
        <v>13663</v>
      </c>
      <c r="G970" s="419" t="s">
        <v>538</v>
      </c>
      <c r="H970" s="464" t="s">
        <v>13664</v>
      </c>
      <c r="I970" s="420" t="s">
        <v>9786</v>
      </c>
      <c r="J970" s="420" t="s">
        <v>13665</v>
      </c>
      <c r="K970" s="421">
        <v>1499.48</v>
      </c>
      <c r="L970" s="421">
        <v>889</v>
      </c>
      <c r="M970" s="422">
        <v>76151</v>
      </c>
      <c r="N970" s="419" t="s">
        <v>11082</v>
      </c>
      <c r="O970" s="422">
        <v>2019</v>
      </c>
      <c r="P970" s="426">
        <v>43791</v>
      </c>
      <c r="Q970" s="421" t="s">
        <v>13666</v>
      </c>
      <c r="R970" s="424">
        <v>44197</v>
      </c>
      <c r="S970" s="413"/>
      <c r="T970" s="428">
        <v>43845</v>
      </c>
    </row>
    <row r="971" spans="1:20" ht="15.75" customHeight="1">
      <c r="A971" s="419" t="s">
        <v>73</v>
      </c>
      <c r="B971" s="419" t="s">
        <v>2660</v>
      </c>
      <c r="C971" s="419" t="s">
        <v>456</v>
      </c>
      <c r="D971" s="419" t="s">
        <v>13654</v>
      </c>
      <c r="E971" s="419" t="s">
        <v>536</v>
      </c>
      <c r="F971" s="442" t="s">
        <v>13663</v>
      </c>
      <c r="G971" s="419" t="s">
        <v>545</v>
      </c>
      <c r="H971" s="464" t="s">
        <v>13667</v>
      </c>
      <c r="I971" s="420" t="s">
        <v>9786</v>
      </c>
      <c r="J971" s="420" t="s">
        <v>13668</v>
      </c>
      <c r="K971" s="421">
        <v>979.65</v>
      </c>
      <c r="L971" s="421">
        <v>568</v>
      </c>
      <c r="M971" s="422">
        <v>53386</v>
      </c>
      <c r="N971" s="419" t="s">
        <v>11082</v>
      </c>
      <c r="O971" s="422">
        <v>2019</v>
      </c>
      <c r="P971" s="423">
        <v>43872</v>
      </c>
      <c r="Q971" s="421" t="s">
        <v>13669</v>
      </c>
      <c r="R971" s="424">
        <v>44197</v>
      </c>
      <c r="S971" s="413"/>
      <c r="T971" s="428">
        <v>43985</v>
      </c>
    </row>
    <row r="972" spans="1:20" ht="15.75" customHeight="1">
      <c r="A972" s="419" t="s">
        <v>73</v>
      </c>
      <c r="B972" s="419" t="s">
        <v>2660</v>
      </c>
      <c r="C972" s="419" t="s">
        <v>456</v>
      </c>
      <c r="D972" s="419" t="s">
        <v>13654</v>
      </c>
      <c r="E972" s="419" t="s">
        <v>536</v>
      </c>
      <c r="F972" s="442" t="s">
        <v>13670</v>
      </c>
      <c r="G972" s="419" t="s">
        <v>539</v>
      </c>
      <c r="H972" s="464" t="s">
        <v>13671</v>
      </c>
      <c r="I972" s="420" t="s">
        <v>9786</v>
      </c>
      <c r="J972" s="420" t="s">
        <v>13469</v>
      </c>
      <c r="K972" s="421">
        <v>201.2</v>
      </c>
      <c r="L972" s="421">
        <v>478</v>
      </c>
      <c r="M972" s="422">
        <v>4800</v>
      </c>
      <c r="N972" s="419" t="s">
        <v>11082</v>
      </c>
      <c r="O972" s="422">
        <v>2011</v>
      </c>
      <c r="P972" s="426">
        <v>40875</v>
      </c>
      <c r="Q972" s="421" t="s">
        <v>11202</v>
      </c>
      <c r="R972" s="424">
        <v>40909</v>
      </c>
      <c r="S972" s="413"/>
      <c r="T972" s="425"/>
    </row>
    <row r="973" spans="1:20" ht="15.75" customHeight="1">
      <c r="A973" s="419" t="s">
        <v>73</v>
      </c>
      <c r="B973" s="419" t="s">
        <v>2660</v>
      </c>
      <c r="C973" s="419" t="s">
        <v>456</v>
      </c>
      <c r="D973" s="419" t="s">
        <v>13654</v>
      </c>
      <c r="E973" s="419" t="s">
        <v>536</v>
      </c>
      <c r="F973" s="442" t="s">
        <v>13670</v>
      </c>
      <c r="G973" s="419" t="s">
        <v>542</v>
      </c>
      <c r="H973" s="464" t="s">
        <v>13672</v>
      </c>
      <c r="I973" s="420" t="s">
        <v>9786</v>
      </c>
      <c r="J973" s="420" t="s">
        <v>13673</v>
      </c>
      <c r="K973" s="421">
        <v>206.2</v>
      </c>
      <c r="L973" s="421">
        <v>206</v>
      </c>
      <c r="M973" s="422">
        <v>4800</v>
      </c>
      <c r="N973" s="419" t="s">
        <v>11082</v>
      </c>
      <c r="O973" s="422">
        <v>2011</v>
      </c>
      <c r="P973" s="426">
        <v>40875</v>
      </c>
      <c r="Q973" s="421" t="s">
        <v>12837</v>
      </c>
      <c r="R973" s="424">
        <v>40909</v>
      </c>
      <c r="S973" s="413"/>
      <c r="T973" s="425"/>
    </row>
    <row r="974" spans="1:20" ht="15.75" customHeight="1">
      <c r="A974" s="419" t="s">
        <v>73</v>
      </c>
      <c r="B974" s="419" t="s">
        <v>2660</v>
      </c>
      <c r="C974" s="419" t="s">
        <v>456</v>
      </c>
      <c r="D974" s="419" t="s">
        <v>13654</v>
      </c>
      <c r="E974" s="419" t="s">
        <v>536</v>
      </c>
      <c r="F974" s="442" t="s">
        <v>13670</v>
      </c>
      <c r="G974" s="419" t="s">
        <v>537</v>
      </c>
      <c r="H974" s="464" t="s">
        <v>13674</v>
      </c>
      <c r="I974" s="420" t="s">
        <v>9786</v>
      </c>
      <c r="J974" s="420" t="s">
        <v>13675</v>
      </c>
      <c r="K974" s="421">
        <v>1440.2</v>
      </c>
      <c r="L974" s="421">
        <v>2183</v>
      </c>
      <c r="M974" s="422">
        <v>79249</v>
      </c>
      <c r="N974" s="419" t="s">
        <v>11082</v>
      </c>
      <c r="O974" s="422">
        <v>2019</v>
      </c>
      <c r="P974" s="423">
        <v>43733</v>
      </c>
      <c r="Q974" s="421" t="s">
        <v>13676</v>
      </c>
      <c r="R974" s="424">
        <v>44197</v>
      </c>
      <c r="S974" s="413"/>
      <c r="T974" s="428">
        <v>43776</v>
      </c>
    </row>
    <row r="975" spans="1:20" ht="15.75" customHeight="1">
      <c r="A975" s="419" t="s">
        <v>73</v>
      </c>
      <c r="B975" s="419" t="s">
        <v>2660</v>
      </c>
      <c r="C975" s="419" t="s">
        <v>456</v>
      </c>
      <c r="D975" s="419" t="s">
        <v>13654</v>
      </c>
      <c r="E975" s="419" t="s">
        <v>536</v>
      </c>
      <c r="F975" s="442" t="s">
        <v>13670</v>
      </c>
      <c r="G975" s="419" t="s">
        <v>544</v>
      </c>
      <c r="H975" s="464" t="s">
        <v>13677</v>
      </c>
      <c r="I975" s="420" t="s">
        <v>9786</v>
      </c>
      <c r="J975" s="420" t="s">
        <v>13678</v>
      </c>
      <c r="K975" s="421">
        <v>320</v>
      </c>
      <c r="L975" s="421">
        <v>816</v>
      </c>
      <c r="M975" s="422">
        <v>5770</v>
      </c>
      <c r="N975" s="419" t="s">
        <v>11082</v>
      </c>
      <c r="O975" s="422">
        <v>2011</v>
      </c>
      <c r="P975" s="423">
        <v>40718</v>
      </c>
      <c r="Q975" s="421" t="s">
        <v>13679</v>
      </c>
      <c r="R975" s="424">
        <v>40909</v>
      </c>
      <c r="S975" s="413"/>
      <c r="T975" s="425"/>
    </row>
    <row r="976" spans="1:20" ht="15.75" customHeight="1">
      <c r="A976" s="419" t="s">
        <v>73</v>
      </c>
      <c r="B976" s="419" t="s">
        <v>2660</v>
      </c>
      <c r="C976" s="419" t="s">
        <v>456</v>
      </c>
      <c r="D976" s="419" t="s">
        <v>13654</v>
      </c>
      <c r="E976" s="419" t="s">
        <v>536</v>
      </c>
      <c r="F976" s="442" t="s">
        <v>13670</v>
      </c>
      <c r="G976" s="419" t="s">
        <v>543</v>
      </c>
      <c r="H976" s="464" t="s">
        <v>13680</v>
      </c>
      <c r="I976" s="420" t="s">
        <v>9786</v>
      </c>
      <c r="J976" s="420" t="s">
        <v>13681</v>
      </c>
      <c r="K976" s="421">
        <v>565.53</v>
      </c>
      <c r="L976" s="421">
        <v>659</v>
      </c>
      <c r="M976" s="422">
        <v>37956</v>
      </c>
      <c r="N976" s="419" t="s">
        <v>11082</v>
      </c>
      <c r="O976" s="422">
        <v>2019</v>
      </c>
      <c r="P976" s="423">
        <v>43733</v>
      </c>
      <c r="Q976" s="421" t="s">
        <v>13682</v>
      </c>
      <c r="R976" s="424">
        <v>44197</v>
      </c>
      <c r="S976" s="413"/>
      <c r="T976" s="428">
        <v>43802</v>
      </c>
    </row>
    <row r="977" spans="1:20" ht="15.75" customHeight="1">
      <c r="A977" s="419" t="s">
        <v>73</v>
      </c>
      <c r="B977" s="419" t="s">
        <v>2660</v>
      </c>
      <c r="C977" s="419" t="s">
        <v>456</v>
      </c>
      <c r="D977" s="419" t="s">
        <v>13654</v>
      </c>
      <c r="E977" s="419" t="s">
        <v>750</v>
      </c>
      <c r="F977" s="442" t="s">
        <v>13683</v>
      </c>
      <c r="G977" s="419" t="s">
        <v>754</v>
      </c>
      <c r="H977" s="464" t="s">
        <v>13684</v>
      </c>
      <c r="I977" s="420" t="s">
        <v>9786</v>
      </c>
      <c r="J977" s="420" t="s">
        <v>13685</v>
      </c>
      <c r="K977" s="421">
        <v>644.52419999999995</v>
      </c>
      <c r="L977" s="421">
        <v>540</v>
      </c>
      <c r="M977" s="422">
        <v>48335</v>
      </c>
      <c r="N977" s="419" t="s">
        <v>11139</v>
      </c>
      <c r="O977" s="422">
        <v>2021</v>
      </c>
      <c r="P977" s="426">
        <v>44386</v>
      </c>
      <c r="Q977" s="440">
        <v>45085</v>
      </c>
      <c r="R977" s="424">
        <v>44562</v>
      </c>
      <c r="S977" s="413"/>
      <c r="T977" s="428">
        <v>44613</v>
      </c>
    </row>
    <row r="978" spans="1:20" ht="15.75" customHeight="1">
      <c r="A978" s="419" t="s">
        <v>73</v>
      </c>
      <c r="B978" s="419" t="s">
        <v>2660</v>
      </c>
      <c r="C978" s="419" t="s">
        <v>456</v>
      </c>
      <c r="D978" s="419" t="s">
        <v>13654</v>
      </c>
      <c r="E978" s="419" t="s">
        <v>536</v>
      </c>
      <c r="F978" s="442" t="s">
        <v>13686</v>
      </c>
      <c r="G978" s="419" t="s">
        <v>546</v>
      </c>
      <c r="H978" s="464" t="s">
        <v>13687</v>
      </c>
      <c r="I978" s="420" t="s">
        <v>9786</v>
      </c>
      <c r="J978" s="420" t="s">
        <v>13688</v>
      </c>
      <c r="K978" s="421">
        <v>401.9</v>
      </c>
      <c r="L978" s="421">
        <v>591</v>
      </c>
      <c r="M978" s="422">
        <v>4100</v>
      </c>
      <c r="N978" s="419" t="s">
        <v>11082</v>
      </c>
      <c r="O978" s="422">
        <v>2010</v>
      </c>
      <c r="P978" s="426">
        <v>40526</v>
      </c>
      <c r="Q978" s="421" t="s">
        <v>12237</v>
      </c>
      <c r="R978" s="424">
        <v>40544</v>
      </c>
      <c r="S978" s="413"/>
      <c r="T978" s="425"/>
    </row>
    <row r="979" spans="1:20" ht="15.75" customHeight="1">
      <c r="A979" s="419" t="s">
        <v>73</v>
      </c>
      <c r="B979" s="419" t="s">
        <v>2660</v>
      </c>
      <c r="C979" s="419" t="s">
        <v>456</v>
      </c>
      <c r="D979" s="419" t="s">
        <v>13654</v>
      </c>
      <c r="E979" s="419" t="s">
        <v>536</v>
      </c>
      <c r="F979" s="442" t="s">
        <v>13686</v>
      </c>
      <c r="G979" s="419" t="s">
        <v>540</v>
      </c>
      <c r="H979" s="464" t="s">
        <v>13689</v>
      </c>
      <c r="I979" s="420" t="s">
        <v>9786</v>
      </c>
      <c r="J979" s="420" t="s">
        <v>11793</v>
      </c>
      <c r="K979" s="421">
        <v>2018.82</v>
      </c>
      <c r="L979" s="421">
        <v>1815</v>
      </c>
      <c r="M979" s="422">
        <v>40005</v>
      </c>
      <c r="N979" s="419" t="s">
        <v>11082</v>
      </c>
      <c r="O979" s="422">
        <v>2018</v>
      </c>
      <c r="P979" s="426">
        <v>43448</v>
      </c>
      <c r="Q979" s="421" t="s">
        <v>13690</v>
      </c>
      <c r="R979" s="424">
        <v>43831</v>
      </c>
      <c r="S979" s="413"/>
      <c r="T979" s="428">
        <v>43535</v>
      </c>
    </row>
    <row r="980" spans="1:20" ht="15.75" customHeight="1">
      <c r="A980" s="419" t="s">
        <v>73</v>
      </c>
      <c r="B980" s="419" t="s">
        <v>2660</v>
      </c>
      <c r="C980" s="419" t="s">
        <v>456</v>
      </c>
      <c r="D980" s="419" t="s">
        <v>13654</v>
      </c>
      <c r="E980" s="419" t="s">
        <v>536</v>
      </c>
      <c r="F980" s="442" t="s">
        <v>13670</v>
      </c>
      <c r="G980" s="419" t="s">
        <v>541</v>
      </c>
      <c r="H980" s="464" t="s">
        <v>13691</v>
      </c>
      <c r="I980" s="420" t="s">
        <v>9786</v>
      </c>
      <c r="J980" s="420" t="s">
        <v>13692</v>
      </c>
      <c r="K980" s="421">
        <v>1983</v>
      </c>
      <c r="L980" s="421">
        <v>2036</v>
      </c>
      <c r="M980" s="422">
        <v>60000</v>
      </c>
      <c r="N980" s="419" t="s">
        <v>11105</v>
      </c>
      <c r="O980" s="422">
        <v>2021</v>
      </c>
      <c r="P980" s="426">
        <v>44519</v>
      </c>
      <c r="Q980" s="421" t="s">
        <v>13693</v>
      </c>
      <c r="R980" s="424">
        <v>44927</v>
      </c>
      <c r="S980" s="413"/>
      <c r="T980" s="428">
        <v>44930</v>
      </c>
    </row>
    <row r="981" spans="1:20" ht="15.75" customHeight="1">
      <c r="A981" s="419" t="s">
        <v>73</v>
      </c>
      <c r="B981" s="419" t="s">
        <v>2660</v>
      </c>
      <c r="C981" s="419" t="s">
        <v>456</v>
      </c>
      <c r="D981" s="419" t="s">
        <v>13654</v>
      </c>
      <c r="E981" s="419" t="s">
        <v>762</v>
      </c>
      <c r="F981" s="442" t="s">
        <v>13694</v>
      </c>
      <c r="G981" s="419" t="s">
        <v>769</v>
      </c>
      <c r="H981" s="464" t="s">
        <v>13695</v>
      </c>
      <c r="I981" s="420" t="s">
        <v>9786</v>
      </c>
      <c r="J981" s="420" t="s">
        <v>13696</v>
      </c>
      <c r="K981" s="421">
        <v>879.9</v>
      </c>
      <c r="L981" s="421">
        <v>934</v>
      </c>
      <c r="M981" s="422">
        <v>52895</v>
      </c>
      <c r="N981" s="419" t="s">
        <v>11139</v>
      </c>
      <c r="O981" s="422">
        <v>2019</v>
      </c>
      <c r="P981" s="423">
        <v>43643</v>
      </c>
      <c r="Q981" s="440">
        <v>45176</v>
      </c>
      <c r="R981" s="424">
        <v>43831</v>
      </c>
      <c r="S981" s="413"/>
      <c r="T981" s="428">
        <v>43832</v>
      </c>
    </row>
    <row r="982" spans="1:20" ht="15.75" customHeight="1">
      <c r="A982" s="419" t="s">
        <v>73</v>
      </c>
      <c r="B982" s="419" t="s">
        <v>2660</v>
      </c>
      <c r="C982" s="419" t="s">
        <v>456</v>
      </c>
      <c r="D982" s="419" t="s">
        <v>13654</v>
      </c>
      <c r="E982" s="419" t="s">
        <v>762</v>
      </c>
      <c r="F982" s="442" t="s">
        <v>13697</v>
      </c>
      <c r="G982" s="419" t="s">
        <v>772</v>
      </c>
      <c r="H982" s="464" t="s">
        <v>13698</v>
      </c>
      <c r="I982" s="420" t="s">
        <v>9786</v>
      </c>
      <c r="J982" s="420" t="s">
        <v>10887</v>
      </c>
      <c r="K982" s="421">
        <v>124.7</v>
      </c>
      <c r="L982" s="421">
        <v>142</v>
      </c>
      <c r="M982" s="422">
        <v>2160</v>
      </c>
      <c r="N982" s="419" t="s">
        <v>11082</v>
      </c>
      <c r="O982" s="422">
        <v>2012</v>
      </c>
      <c r="P982" s="423">
        <v>41186</v>
      </c>
      <c r="Q982" s="421" t="s">
        <v>11941</v>
      </c>
      <c r="R982" s="424">
        <v>41275</v>
      </c>
      <c r="S982" s="413"/>
      <c r="T982" s="425"/>
    </row>
    <row r="983" spans="1:20" ht="15.75" customHeight="1">
      <c r="A983" s="419" t="s">
        <v>73</v>
      </c>
      <c r="B983" s="419" t="s">
        <v>2660</v>
      </c>
      <c r="C983" s="419" t="s">
        <v>456</v>
      </c>
      <c r="D983" s="419" t="s">
        <v>13654</v>
      </c>
      <c r="E983" s="419" t="s">
        <v>762</v>
      </c>
      <c r="F983" s="442" t="s">
        <v>13697</v>
      </c>
      <c r="G983" s="419" t="s">
        <v>777</v>
      </c>
      <c r="H983" s="464" t="s">
        <v>13699</v>
      </c>
      <c r="I983" s="420" t="s">
        <v>9786</v>
      </c>
      <c r="J983" s="420" t="s">
        <v>13700</v>
      </c>
      <c r="K983" s="421">
        <v>115.3</v>
      </c>
      <c r="L983" s="421">
        <v>104</v>
      </c>
      <c r="M983" s="422">
        <v>1900</v>
      </c>
      <c r="N983" s="419" t="s">
        <v>11082</v>
      </c>
      <c r="O983" s="422">
        <v>2012</v>
      </c>
      <c r="P983" s="423">
        <v>41186</v>
      </c>
      <c r="Q983" s="421" t="s">
        <v>12086</v>
      </c>
      <c r="R983" s="424">
        <v>41275</v>
      </c>
      <c r="S983" s="413"/>
      <c r="T983" s="425"/>
    </row>
    <row r="984" spans="1:20" ht="15.75" customHeight="1">
      <c r="A984" s="419" t="s">
        <v>73</v>
      </c>
      <c r="B984" s="419" t="s">
        <v>2660</v>
      </c>
      <c r="C984" s="419" t="s">
        <v>456</v>
      </c>
      <c r="D984" s="419" t="s">
        <v>13654</v>
      </c>
      <c r="E984" s="419" t="s">
        <v>762</v>
      </c>
      <c r="F984" s="442" t="s">
        <v>13697</v>
      </c>
      <c r="G984" s="419" t="s">
        <v>770</v>
      </c>
      <c r="H984" s="464" t="s">
        <v>13701</v>
      </c>
      <c r="I984" s="420" t="s">
        <v>9786</v>
      </c>
      <c r="J984" s="420" t="s">
        <v>13702</v>
      </c>
      <c r="K984" s="421">
        <v>696.1</v>
      </c>
      <c r="L984" s="421">
        <v>556</v>
      </c>
      <c r="M984" s="422">
        <v>49647</v>
      </c>
      <c r="N984" s="419" t="s">
        <v>11139</v>
      </c>
      <c r="O984" s="422">
        <v>2019</v>
      </c>
      <c r="P984" s="423">
        <v>43643</v>
      </c>
      <c r="Q984" s="440">
        <v>45114</v>
      </c>
      <c r="R984" s="424">
        <v>43831</v>
      </c>
      <c r="S984" s="413"/>
      <c r="T984" s="428">
        <v>43887</v>
      </c>
    </row>
    <row r="985" spans="1:20" ht="15.75" customHeight="1">
      <c r="A985" s="419" t="s">
        <v>73</v>
      </c>
      <c r="B985" s="419" t="s">
        <v>2660</v>
      </c>
      <c r="C985" s="419" t="s">
        <v>456</v>
      </c>
      <c r="D985" s="419" t="s">
        <v>13654</v>
      </c>
      <c r="E985" s="419" t="s">
        <v>762</v>
      </c>
      <c r="F985" s="442" t="s">
        <v>13703</v>
      </c>
      <c r="G985" s="419" t="s">
        <v>771</v>
      </c>
      <c r="H985" s="464" t="s">
        <v>13704</v>
      </c>
      <c r="I985" s="420" t="s">
        <v>9786</v>
      </c>
      <c r="J985" s="420" t="s">
        <v>13705</v>
      </c>
      <c r="K985" s="421">
        <v>363.44</v>
      </c>
      <c r="L985" s="421">
        <v>394</v>
      </c>
      <c r="M985" s="422">
        <v>29585</v>
      </c>
      <c r="N985" s="419" t="s">
        <v>11139</v>
      </c>
      <c r="O985" s="422">
        <v>2019</v>
      </c>
      <c r="P985" s="423">
        <v>43643</v>
      </c>
      <c r="Q985" s="440">
        <v>45084</v>
      </c>
      <c r="R985" s="424">
        <v>43831</v>
      </c>
      <c r="S985" s="413"/>
      <c r="T985" s="428">
        <v>43833</v>
      </c>
    </row>
    <row r="986" spans="1:20" ht="15.75" customHeight="1">
      <c r="A986" s="419" t="s">
        <v>73</v>
      </c>
      <c r="B986" s="419" t="s">
        <v>2660</v>
      </c>
      <c r="C986" s="419" t="s">
        <v>456</v>
      </c>
      <c r="D986" s="419" t="s">
        <v>13654</v>
      </c>
      <c r="E986" s="419" t="s">
        <v>762</v>
      </c>
      <c r="F986" s="442" t="s">
        <v>13703</v>
      </c>
      <c r="G986" s="419" t="s">
        <v>778</v>
      </c>
      <c r="H986" s="464" t="s">
        <v>13706</v>
      </c>
      <c r="I986" s="420" t="s">
        <v>9786</v>
      </c>
      <c r="J986" s="420" t="s">
        <v>13707</v>
      </c>
      <c r="K986" s="421">
        <v>245.9</v>
      </c>
      <c r="L986" s="421">
        <v>612</v>
      </c>
      <c r="M986" s="422">
        <v>4870</v>
      </c>
      <c r="N986" s="419" t="s">
        <v>11082</v>
      </c>
      <c r="O986" s="422">
        <v>2012</v>
      </c>
      <c r="P986" s="426">
        <v>41205</v>
      </c>
      <c r="Q986" s="421" t="s">
        <v>11549</v>
      </c>
      <c r="R986" s="424">
        <v>41275</v>
      </c>
      <c r="S986" s="413"/>
      <c r="T986" s="425"/>
    </row>
    <row r="987" spans="1:20" ht="15.75" customHeight="1">
      <c r="A987" s="419" t="s">
        <v>73</v>
      </c>
      <c r="B987" s="419" t="s">
        <v>2660</v>
      </c>
      <c r="C987" s="419" t="s">
        <v>456</v>
      </c>
      <c r="D987" s="419" t="s">
        <v>13654</v>
      </c>
      <c r="E987" s="419" t="s">
        <v>762</v>
      </c>
      <c r="F987" s="442" t="s">
        <v>13703</v>
      </c>
      <c r="G987" s="419" t="s">
        <v>766</v>
      </c>
      <c r="H987" s="464" t="s">
        <v>13708</v>
      </c>
      <c r="I987" s="420" t="s">
        <v>9786</v>
      </c>
      <c r="J987" s="420" t="s">
        <v>13709</v>
      </c>
      <c r="K987" s="421">
        <v>594.1</v>
      </c>
      <c r="L987" s="421">
        <v>265</v>
      </c>
      <c r="M987" s="422">
        <v>6079</v>
      </c>
      <c r="N987" s="419" t="s">
        <v>11577</v>
      </c>
      <c r="O987" s="422">
        <v>2016</v>
      </c>
      <c r="P987" s="423">
        <v>42894</v>
      </c>
      <c r="Q987" s="421" t="s">
        <v>13710</v>
      </c>
      <c r="R987" s="424">
        <v>43101</v>
      </c>
      <c r="S987" s="413"/>
      <c r="T987" s="428">
        <v>43126</v>
      </c>
    </row>
    <row r="988" spans="1:20" ht="15.75" customHeight="1">
      <c r="A988" s="419" t="s">
        <v>73</v>
      </c>
      <c r="B988" s="419" t="s">
        <v>2660</v>
      </c>
      <c r="C988" s="419" t="s">
        <v>456</v>
      </c>
      <c r="D988" s="419" t="s">
        <v>13654</v>
      </c>
      <c r="E988" s="419" t="s">
        <v>750</v>
      </c>
      <c r="F988" s="442" t="s">
        <v>13620</v>
      </c>
      <c r="G988" s="419" t="s">
        <v>760</v>
      </c>
      <c r="H988" s="464" t="s">
        <v>13711</v>
      </c>
      <c r="I988" s="420" t="s">
        <v>9786</v>
      </c>
      <c r="J988" s="420" t="s">
        <v>13622</v>
      </c>
      <c r="K988" s="421">
        <v>113.5</v>
      </c>
      <c r="L988" s="421">
        <v>175</v>
      </c>
      <c r="M988" s="422">
        <v>29990</v>
      </c>
      <c r="N988" s="419" t="s">
        <v>11139</v>
      </c>
      <c r="O988" s="422">
        <v>2021</v>
      </c>
      <c r="P988" s="426">
        <v>44386</v>
      </c>
      <c r="Q988" s="440">
        <v>45146</v>
      </c>
      <c r="R988" s="424">
        <v>44562</v>
      </c>
      <c r="S988" s="413"/>
      <c r="T988" s="428">
        <v>44614</v>
      </c>
    </row>
    <row r="989" spans="1:20" ht="15.75" customHeight="1">
      <c r="A989" s="419" t="s">
        <v>73</v>
      </c>
      <c r="B989" s="419" t="s">
        <v>2660</v>
      </c>
      <c r="C989" s="419" t="s">
        <v>456</v>
      </c>
      <c r="D989" s="419" t="s">
        <v>13654</v>
      </c>
      <c r="E989" s="419" t="s">
        <v>750</v>
      </c>
      <c r="F989" s="442" t="s">
        <v>13620</v>
      </c>
      <c r="G989" s="419" t="s">
        <v>756</v>
      </c>
      <c r="H989" s="464" t="s">
        <v>13712</v>
      </c>
      <c r="I989" s="420" t="s">
        <v>9786</v>
      </c>
      <c r="J989" s="420" t="s">
        <v>13713</v>
      </c>
      <c r="K989" s="421">
        <v>159.30000000000001</v>
      </c>
      <c r="L989" s="421">
        <v>296</v>
      </c>
      <c r="M989" s="422">
        <v>35554</v>
      </c>
      <c r="N989" s="419" t="s">
        <v>11139</v>
      </c>
      <c r="O989" s="422">
        <v>2021</v>
      </c>
      <c r="P989" s="426">
        <v>44386</v>
      </c>
      <c r="Q989" s="440">
        <v>45177</v>
      </c>
      <c r="R989" s="424">
        <v>44562</v>
      </c>
      <c r="S989" s="413"/>
      <c r="T989" s="428">
        <v>44613</v>
      </c>
    </row>
    <row r="990" spans="1:20" ht="15.75" customHeight="1">
      <c r="A990" s="419" t="s">
        <v>73</v>
      </c>
      <c r="B990" s="419" t="s">
        <v>2660</v>
      </c>
      <c r="C990" s="419" t="s">
        <v>456</v>
      </c>
      <c r="D990" s="419" t="s">
        <v>13654</v>
      </c>
      <c r="E990" s="419" t="s">
        <v>762</v>
      </c>
      <c r="F990" s="442" t="s">
        <v>12924</v>
      </c>
      <c r="G990" s="419" t="s">
        <v>764</v>
      </c>
      <c r="H990" s="464" t="s">
        <v>13714</v>
      </c>
      <c r="I990" s="420" t="s">
        <v>9786</v>
      </c>
      <c r="J990" s="420" t="s">
        <v>13715</v>
      </c>
      <c r="K990" s="421">
        <v>71.900000000000006</v>
      </c>
      <c r="L990" s="421">
        <v>157</v>
      </c>
      <c r="M990" s="422">
        <v>1540</v>
      </c>
      <c r="N990" s="419" t="s">
        <v>11082</v>
      </c>
      <c r="O990" s="422">
        <v>2011</v>
      </c>
      <c r="P990" s="423">
        <v>40555</v>
      </c>
      <c r="Q990" s="421" t="s">
        <v>13716</v>
      </c>
      <c r="R990" s="424">
        <v>40909</v>
      </c>
      <c r="S990" s="413"/>
      <c r="T990" s="425"/>
    </row>
    <row r="991" spans="1:20" ht="15.75" customHeight="1">
      <c r="A991" s="419" t="s">
        <v>73</v>
      </c>
      <c r="B991" s="419" t="s">
        <v>2660</v>
      </c>
      <c r="C991" s="419" t="s">
        <v>456</v>
      </c>
      <c r="D991" s="419" t="s">
        <v>13654</v>
      </c>
      <c r="E991" s="419" t="s">
        <v>762</v>
      </c>
      <c r="F991" s="442" t="s">
        <v>12924</v>
      </c>
      <c r="G991" s="419" t="s">
        <v>773</v>
      </c>
      <c r="H991" s="464" t="s">
        <v>13717</v>
      </c>
      <c r="I991" s="420" t="s">
        <v>9786</v>
      </c>
      <c r="J991" s="420" t="s">
        <v>12926</v>
      </c>
      <c r="K991" s="421">
        <v>307.8</v>
      </c>
      <c r="L991" s="421">
        <v>641</v>
      </c>
      <c r="M991" s="422">
        <v>5470</v>
      </c>
      <c r="N991" s="419" t="s">
        <v>11082</v>
      </c>
      <c r="O991" s="422">
        <v>2012</v>
      </c>
      <c r="P991" s="426">
        <v>41205</v>
      </c>
      <c r="Q991" s="421" t="s">
        <v>11136</v>
      </c>
      <c r="R991" s="424">
        <v>41275</v>
      </c>
      <c r="S991" s="413"/>
      <c r="T991" s="425"/>
    </row>
    <row r="992" spans="1:20" ht="15.75" customHeight="1">
      <c r="A992" s="419" t="s">
        <v>73</v>
      </c>
      <c r="B992" s="419" t="s">
        <v>2660</v>
      </c>
      <c r="C992" s="419" t="s">
        <v>456</v>
      </c>
      <c r="D992" s="419" t="s">
        <v>13654</v>
      </c>
      <c r="E992" s="419" t="s">
        <v>762</v>
      </c>
      <c r="F992" s="442" t="s">
        <v>12924</v>
      </c>
      <c r="G992" s="419" t="s">
        <v>779</v>
      </c>
      <c r="H992" s="464" t="s">
        <v>13718</v>
      </c>
      <c r="I992" s="420" t="s">
        <v>9786</v>
      </c>
      <c r="J992" s="420" t="s">
        <v>13719</v>
      </c>
      <c r="K992" s="421">
        <v>44</v>
      </c>
      <c r="L992" s="421">
        <v>73</v>
      </c>
      <c r="M992" s="422">
        <v>1700</v>
      </c>
      <c r="N992" s="419" t="s">
        <v>11082</v>
      </c>
      <c r="O992" s="422">
        <v>2012</v>
      </c>
      <c r="P992" s="426">
        <v>41205</v>
      </c>
      <c r="Q992" s="421" t="s">
        <v>13720</v>
      </c>
      <c r="R992" s="424">
        <v>41275</v>
      </c>
      <c r="S992" s="413"/>
      <c r="T992" s="425"/>
    </row>
    <row r="993" spans="1:20" ht="15.75" customHeight="1">
      <c r="A993" s="419" t="s">
        <v>73</v>
      </c>
      <c r="B993" s="419" t="s">
        <v>2660</v>
      </c>
      <c r="C993" s="419" t="s">
        <v>456</v>
      </c>
      <c r="D993" s="419" t="s">
        <v>13654</v>
      </c>
      <c r="E993" s="419" t="s">
        <v>547</v>
      </c>
      <c r="F993" s="442" t="s">
        <v>13721</v>
      </c>
      <c r="G993" s="419" t="s">
        <v>557</v>
      </c>
      <c r="H993" s="464" t="s">
        <v>13722</v>
      </c>
      <c r="I993" s="420" t="s">
        <v>9786</v>
      </c>
      <c r="J993" s="420" t="s">
        <v>13723</v>
      </c>
      <c r="K993" s="421">
        <v>272.39999999999998</v>
      </c>
      <c r="L993" s="421">
        <v>556</v>
      </c>
      <c r="M993" s="422">
        <v>4350</v>
      </c>
      <c r="N993" s="419" t="s">
        <v>11082</v>
      </c>
      <c r="O993" s="422">
        <v>2011</v>
      </c>
      <c r="P993" s="423">
        <v>40719</v>
      </c>
      <c r="Q993" s="421" t="s">
        <v>13679</v>
      </c>
      <c r="R993" s="424">
        <v>40909</v>
      </c>
      <c r="S993" s="413"/>
      <c r="T993" s="425"/>
    </row>
    <row r="994" spans="1:20" ht="15.75" customHeight="1">
      <c r="A994" s="419" t="s">
        <v>73</v>
      </c>
      <c r="B994" s="419" t="s">
        <v>2660</v>
      </c>
      <c r="C994" s="419" t="s">
        <v>456</v>
      </c>
      <c r="D994" s="419" t="s">
        <v>13654</v>
      </c>
      <c r="E994" s="419" t="s">
        <v>750</v>
      </c>
      <c r="F994" s="442" t="s">
        <v>13620</v>
      </c>
      <c r="G994" s="419" t="s">
        <v>761</v>
      </c>
      <c r="H994" s="464" t="s">
        <v>13724</v>
      </c>
      <c r="I994" s="420" t="s">
        <v>9786</v>
      </c>
      <c r="J994" s="420" t="s">
        <v>12708</v>
      </c>
      <c r="K994" s="421">
        <v>138.19999999999999</v>
      </c>
      <c r="L994" s="421">
        <v>175</v>
      </c>
      <c r="M994" s="422">
        <v>32991</v>
      </c>
      <c r="N994" s="419" t="s">
        <v>11139</v>
      </c>
      <c r="O994" s="422">
        <v>2021</v>
      </c>
      <c r="P994" s="426">
        <v>44386</v>
      </c>
      <c r="Q994" s="440">
        <v>45207</v>
      </c>
      <c r="R994" s="424">
        <v>44562</v>
      </c>
      <c r="S994" s="413"/>
      <c r="T994" s="428">
        <v>44887</v>
      </c>
    </row>
    <row r="995" spans="1:20" ht="15.75" customHeight="1">
      <c r="A995" s="419" t="s">
        <v>73</v>
      </c>
      <c r="B995" s="419" t="s">
        <v>2660</v>
      </c>
      <c r="C995" s="419" t="s">
        <v>456</v>
      </c>
      <c r="D995" s="419" t="s">
        <v>13654</v>
      </c>
      <c r="E995" s="419" t="s">
        <v>738</v>
      </c>
      <c r="F995" s="442" t="s">
        <v>13725</v>
      </c>
      <c r="G995" s="419" t="s">
        <v>739</v>
      </c>
      <c r="H995" s="464" t="s">
        <v>13726</v>
      </c>
      <c r="I995" s="420" t="s">
        <v>9786</v>
      </c>
      <c r="J995" s="420" t="s">
        <v>13727</v>
      </c>
      <c r="K995" s="421">
        <v>1658.4199000000001</v>
      </c>
      <c r="L995" s="421">
        <v>772</v>
      </c>
      <c r="M995" s="422">
        <v>46604</v>
      </c>
      <c r="N995" s="419" t="s">
        <v>11577</v>
      </c>
      <c r="O995" s="422">
        <v>2019</v>
      </c>
      <c r="P995" s="423">
        <v>43657</v>
      </c>
      <c r="Q995" s="440">
        <v>45184</v>
      </c>
      <c r="R995" s="424">
        <v>43831</v>
      </c>
      <c r="S995" s="413"/>
      <c r="T995" s="428">
        <v>43900</v>
      </c>
    </row>
    <row r="996" spans="1:20" ht="15.75" customHeight="1">
      <c r="A996" s="419" t="s">
        <v>73</v>
      </c>
      <c r="B996" s="419" t="s">
        <v>2660</v>
      </c>
      <c r="C996" s="419" t="s">
        <v>456</v>
      </c>
      <c r="D996" s="419" t="s">
        <v>13654</v>
      </c>
      <c r="E996" s="419" t="s">
        <v>738</v>
      </c>
      <c r="F996" s="442" t="s">
        <v>13725</v>
      </c>
      <c r="G996" s="419" t="s">
        <v>740</v>
      </c>
      <c r="H996" s="464" t="s">
        <v>13728</v>
      </c>
      <c r="I996" s="420" t="s">
        <v>9786</v>
      </c>
      <c r="J996" s="420" t="s">
        <v>13729</v>
      </c>
      <c r="K996" s="421">
        <v>643.10230000000001</v>
      </c>
      <c r="L996" s="421">
        <v>329</v>
      </c>
      <c r="M996" s="422">
        <v>40286</v>
      </c>
      <c r="N996" s="419" t="s">
        <v>11577</v>
      </c>
      <c r="O996" s="422">
        <v>2019</v>
      </c>
      <c r="P996" s="426">
        <v>43819</v>
      </c>
      <c r="Q996" s="421" t="s">
        <v>13730</v>
      </c>
      <c r="R996" s="424">
        <v>43831</v>
      </c>
      <c r="S996" s="413"/>
      <c r="T996" s="428">
        <v>43901</v>
      </c>
    </row>
    <row r="997" spans="1:20" ht="15.75" customHeight="1">
      <c r="A997" s="419" t="s">
        <v>73</v>
      </c>
      <c r="B997" s="419" t="s">
        <v>2660</v>
      </c>
      <c r="C997" s="419" t="s">
        <v>456</v>
      </c>
      <c r="D997" s="419" t="s">
        <v>13654</v>
      </c>
      <c r="E997" s="419" t="s">
        <v>738</v>
      </c>
      <c r="F997" s="442" t="s">
        <v>13731</v>
      </c>
      <c r="G997" s="419" t="s">
        <v>746</v>
      </c>
      <c r="H997" s="464" t="s">
        <v>13732</v>
      </c>
      <c r="I997" s="420" t="s">
        <v>9786</v>
      </c>
      <c r="J997" s="420" t="s">
        <v>13733</v>
      </c>
      <c r="K997" s="421">
        <v>341.5</v>
      </c>
      <c r="L997" s="421">
        <v>618</v>
      </c>
      <c r="M997" s="422">
        <v>7100</v>
      </c>
      <c r="N997" s="419" t="s">
        <v>11082</v>
      </c>
      <c r="O997" s="422">
        <v>2010</v>
      </c>
      <c r="P997" s="423">
        <v>40570</v>
      </c>
      <c r="Q997" s="421" t="s">
        <v>13734</v>
      </c>
      <c r="R997" s="424">
        <v>40544</v>
      </c>
      <c r="S997" s="413"/>
      <c r="T997" s="425"/>
    </row>
    <row r="998" spans="1:20" ht="15.75" customHeight="1">
      <c r="A998" s="419" t="s">
        <v>73</v>
      </c>
      <c r="B998" s="419" t="s">
        <v>2660</v>
      </c>
      <c r="C998" s="419" t="s">
        <v>456</v>
      </c>
      <c r="D998" s="419" t="s">
        <v>13654</v>
      </c>
      <c r="E998" s="419" t="s">
        <v>738</v>
      </c>
      <c r="F998" s="442" t="s">
        <v>13725</v>
      </c>
      <c r="G998" s="419" t="s">
        <v>744</v>
      </c>
      <c r="H998" s="464" t="s">
        <v>13735</v>
      </c>
      <c r="I998" s="420" t="s">
        <v>9786</v>
      </c>
      <c r="J998" s="420" t="s">
        <v>13736</v>
      </c>
      <c r="K998" s="421">
        <v>241.4264</v>
      </c>
      <c r="L998" s="421">
        <v>46</v>
      </c>
      <c r="M998" s="422">
        <v>29677</v>
      </c>
      <c r="N998" s="419" t="s">
        <v>11577</v>
      </c>
      <c r="O998" s="422">
        <v>2020</v>
      </c>
      <c r="P998" s="426">
        <v>44328</v>
      </c>
      <c r="Q998" s="421" t="s">
        <v>13737</v>
      </c>
      <c r="R998" s="424">
        <v>44562</v>
      </c>
      <c r="S998" s="413"/>
      <c r="T998" s="425">
        <v>45056</v>
      </c>
    </row>
    <row r="999" spans="1:20" ht="15.75" customHeight="1">
      <c r="A999" s="419" t="s">
        <v>73</v>
      </c>
      <c r="B999" s="419" t="s">
        <v>2660</v>
      </c>
      <c r="C999" s="419" t="s">
        <v>456</v>
      </c>
      <c r="D999" s="419" t="s">
        <v>13654</v>
      </c>
      <c r="E999" s="419" t="s">
        <v>750</v>
      </c>
      <c r="F999" s="442" t="s">
        <v>13738</v>
      </c>
      <c r="G999" s="419" t="s">
        <v>751</v>
      </c>
      <c r="H999" s="464" t="s">
        <v>13739</v>
      </c>
      <c r="I999" s="420" t="s">
        <v>9786</v>
      </c>
      <c r="J999" s="420" t="s">
        <v>13740</v>
      </c>
      <c r="K999" s="421">
        <v>1667.58</v>
      </c>
      <c r="L999" s="421">
        <v>1863</v>
      </c>
      <c r="M999" s="422">
        <v>79878</v>
      </c>
      <c r="N999" s="419" t="s">
        <v>11082</v>
      </c>
      <c r="O999" s="422">
        <v>2019</v>
      </c>
      <c r="P999" s="423">
        <v>43658</v>
      </c>
      <c r="Q999" s="421" t="s">
        <v>11909</v>
      </c>
      <c r="R999" s="424">
        <v>43831</v>
      </c>
      <c r="S999" s="413"/>
      <c r="T999" s="428">
        <v>43873</v>
      </c>
    </row>
    <row r="1000" spans="1:20" ht="15.75" customHeight="1">
      <c r="A1000" s="419" t="s">
        <v>73</v>
      </c>
      <c r="B1000" s="419" t="s">
        <v>2660</v>
      </c>
      <c r="C1000" s="419" t="s">
        <v>456</v>
      </c>
      <c r="D1000" s="419" t="s">
        <v>13654</v>
      </c>
      <c r="E1000" s="419" t="s">
        <v>750</v>
      </c>
      <c r="F1000" s="442" t="s">
        <v>13738</v>
      </c>
      <c r="G1000" s="419" t="s">
        <v>757</v>
      </c>
      <c r="H1000" s="464" t="s">
        <v>13741</v>
      </c>
      <c r="I1000" s="420" t="s">
        <v>9786</v>
      </c>
      <c r="J1000" s="420" t="s">
        <v>13742</v>
      </c>
      <c r="K1000" s="421">
        <v>175.74</v>
      </c>
      <c r="L1000" s="421">
        <v>184</v>
      </c>
      <c r="M1000" s="422">
        <v>19822</v>
      </c>
      <c r="N1000" s="419" t="s">
        <v>11082</v>
      </c>
      <c r="O1000" s="422">
        <v>2019</v>
      </c>
      <c r="P1000" s="423">
        <v>43658</v>
      </c>
      <c r="Q1000" s="421" t="s">
        <v>13743</v>
      </c>
      <c r="R1000" s="424">
        <v>43831</v>
      </c>
      <c r="S1000" s="413"/>
      <c r="T1000" s="428">
        <v>43767</v>
      </c>
    </row>
    <row r="1001" spans="1:20" ht="15.75" customHeight="1">
      <c r="A1001" s="419" t="s">
        <v>73</v>
      </c>
      <c r="B1001" s="419" t="s">
        <v>2660</v>
      </c>
      <c r="C1001" s="419" t="s">
        <v>456</v>
      </c>
      <c r="D1001" s="419" t="s">
        <v>13654</v>
      </c>
      <c r="E1001" s="419" t="s">
        <v>738</v>
      </c>
      <c r="F1001" s="442" t="s">
        <v>13744</v>
      </c>
      <c r="G1001" s="419" t="s">
        <v>742</v>
      </c>
      <c r="H1001" s="464" t="s">
        <v>13745</v>
      </c>
      <c r="I1001" s="420" t="s">
        <v>9786</v>
      </c>
      <c r="J1001" s="420" t="s">
        <v>13746</v>
      </c>
      <c r="K1001" s="421">
        <v>170.3973</v>
      </c>
      <c r="L1001" s="421">
        <v>113</v>
      </c>
      <c r="M1001" s="422">
        <v>5484</v>
      </c>
      <c r="N1001" s="419" t="s">
        <v>11258</v>
      </c>
      <c r="O1001" s="422">
        <v>2016</v>
      </c>
      <c r="P1001" s="423">
        <v>42563</v>
      </c>
      <c r="Q1001" s="440">
        <v>45084</v>
      </c>
      <c r="R1001" s="424">
        <v>42736</v>
      </c>
      <c r="S1001" s="413"/>
      <c r="T1001" s="425"/>
    </row>
    <row r="1002" spans="1:20" ht="15.75" customHeight="1">
      <c r="A1002" s="419" t="s">
        <v>73</v>
      </c>
      <c r="B1002" s="419" t="s">
        <v>2660</v>
      </c>
      <c r="C1002" s="419" t="s">
        <v>456</v>
      </c>
      <c r="D1002" s="419" t="s">
        <v>13654</v>
      </c>
      <c r="E1002" s="419" t="s">
        <v>738</v>
      </c>
      <c r="F1002" s="442" t="s">
        <v>13744</v>
      </c>
      <c r="G1002" s="419" t="s">
        <v>745</v>
      </c>
      <c r="H1002" s="464" t="s">
        <v>13747</v>
      </c>
      <c r="I1002" s="420" t="s">
        <v>9786</v>
      </c>
      <c r="J1002" s="420" t="s">
        <v>13748</v>
      </c>
      <c r="K1002" s="421">
        <v>221.0478</v>
      </c>
      <c r="L1002" s="421">
        <v>121</v>
      </c>
      <c r="M1002" s="422">
        <v>5757</v>
      </c>
      <c r="N1002" s="419" t="s">
        <v>11258</v>
      </c>
      <c r="O1002" s="422">
        <v>2016</v>
      </c>
      <c r="P1002" s="423">
        <v>42563</v>
      </c>
      <c r="Q1002" s="440">
        <v>45053</v>
      </c>
      <c r="R1002" s="424">
        <v>42736</v>
      </c>
      <c r="S1002" s="413"/>
      <c r="T1002" s="425"/>
    </row>
    <row r="1003" spans="1:20" ht="15.75" customHeight="1">
      <c r="A1003" s="419" t="s">
        <v>73</v>
      </c>
      <c r="B1003" s="419" t="s">
        <v>2660</v>
      </c>
      <c r="C1003" s="419" t="s">
        <v>456</v>
      </c>
      <c r="D1003" s="419" t="s">
        <v>13654</v>
      </c>
      <c r="E1003" s="419" t="s">
        <v>738</v>
      </c>
      <c r="F1003" s="442" t="s">
        <v>13744</v>
      </c>
      <c r="G1003" s="419" t="s">
        <v>747</v>
      </c>
      <c r="H1003" s="464" t="s">
        <v>13749</v>
      </c>
      <c r="I1003" s="420" t="s">
        <v>9786</v>
      </c>
      <c r="J1003" s="420" t="s">
        <v>13750</v>
      </c>
      <c r="K1003" s="421">
        <v>210.7655</v>
      </c>
      <c r="L1003" s="421">
        <v>197</v>
      </c>
      <c r="M1003" s="422">
        <v>7676</v>
      </c>
      <c r="N1003" s="419" t="s">
        <v>11258</v>
      </c>
      <c r="O1003" s="422">
        <v>2016</v>
      </c>
      <c r="P1003" s="423">
        <v>42563</v>
      </c>
      <c r="Q1003" s="440">
        <v>44992</v>
      </c>
      <c r="R1003" s="424">
        <v>42736</v>
      </c>
      <c r="S1003" s="413"/>
      <c r="T1003" s="425"/>
    </row>
    <row r="1004" spans="1:20" ht="15.75" customHeight="1">
      <c r="A1004" s="419" t="s">
        <v>73</v>
      </c>
      <c r="B1004" s="419" t="s">
        <v>2660</v>
      </c>
      <c r="C1004" s="419" t="s">
        <v>456</v>
      </c>
      <c r="D1004" s="419" t="s">
        <v>13654</v>
      </c>
      <c r="E1004" s="419" t="s">
        <v>738</v>
      </c>
      <c r="F1004" s="442" t="s">
        <v>13744</v>
      </c>
      <c r="G1004" s="419" t="s">
        <v>749</v>
      </c>
      <c r="H1004" s="464" t="s">
        <v>13751</v>
      </c>
      <c r="I1004" s="420" t="s">
        <v>9786</v>
      </c>
      <c r="J1004" s="420" t="s">
        <v>13752</v>
      </c>
      <c r="K1004" s="421">
        <v>272.39690000000002</v>
      </c>
      <c r="L1004" s="421">
        <v>189</v>
      </c>
      <c r="M1004" s="422">
        <v>7402</v>
      </c>
      <c r="N1004" s="419" t="s">
        <v>11258</v>
      </c>
      <c r="O1004" s="422">
        <v>2016</v>
      </c>
      <c r="P1004" s="423">
        <v>42563</v>
      </c>
      <c r="Q1004" s="440">
        <v>45023</v>
      </c>
      <c r="R1004" s="424">
        <v>42736</v>
      </c>
      <c r="S1004" s="413"/>
      <c r="T1004" s="425"/>
    </row>
    <row r="1005" spans="1:20" ht="15.75" customHeight="1">
      <c r="A1005" s="419" t="s">
        <v>73</v>
      </c>
      <c r="B1005" s="419" t="s">
        <v>2660</v>
      </c>
      <c r="C1005" s="419" t="s">
        <v>456</v>
      </c>
      <c r="D1005" s="419" t="s">
        <v>13654</v>
      </c>
      <c r="E1005" s="419" t="s">
        <v>738</v>
      </c>
      <c r="F1005" s="442" t="s">
        <v>13753</v>
      </c>
      <c r="G1005" s="419" t="s">
        <v>741</v>
      </c>
      <c r="H1005" s="464" t="s">
        <v>13754</v>
      </c>
      <c r="I1005" s="420" t="s">
        <v>9786</v>
      </c>
      <c r="J1005" s="420" t="s">
        <v>13204</v>
      </c>
      <c r="K1005" s="421">
        <v>138</v>
      </c>
      <c r="L1005" s="421">
        <v>238</v>
      </c>
      <c r="M1005" s="422">
        <v>3900</v>
      </c>
      <c r="N1005" s="419" t="s">
        <v>11082</v>
      </c>
      <c r="O1005" s="422">
        <v>2011</v>
      </c>
      <c r="P1005" s="426">
        <v>40893</v>
      </c>
      <c r="Q1005" s="421" t="s">
        <v>12443</v>
      </c>
      <c r="R1005" s="424">
        <v>40909</v>
      </c>
      <c r="S1005" s="413"/>
      <c r="T1005" s="425"/>
    </row>
    <row r="1006" spans="1:20" ht="15.75" customHeight="1">
      <c r="A1006" s="419" t="s">
        <v>73</v>
      </c>
      <c r="B1006" s="419" t="s">
        <v>2660</v>
      </c>
      <c r="C1006" s="419" t="s">
        <v>456</v>
      </c>
      <c r="D1006" s="419" t="s">
        <v>13654</v>
      </c>
      <c r="E1006" s="419" t="s">
        <v>738</v>
      </c>
      <c r="F1006" s="442" t="s">
        <v>13753</v>
      </c>
      <c r="G1006" s="419" t="s">
        <v>743</v>
      </c>
      <c r="H1006" s="464" t="s">
        <v>13755</v>
      </c>
      <c r="I1006" s="420" t="s">
        <v>9786</v>
      </c>
      <c r="J1006" s="420" t="s">
        <v>13756</v>
      </c>
      <c r="K1006" s="421">
        <v>235.4</v>
      </c>
      <c r="L1006" s="421">
        <v>329</v>
      </c>
      <c r="M1006" s="422">
        <v>4800</v>
      </c>
      <c r="N1006" s="419" t="s">
        <v>11082</v>
      </c>
      <c r="O1006" s="422">
        <v>2011</v>
      </c>
      <c r="P1006" s="426">
        <v>40893</v>
      </c>
      <c r="Q1006" s="421" t="s">
        <v>13757</v>
      </c>
      <c r="R1006" s="424">
        <v>40909</v>
      </c>
      <c r="S1006" s="413"/>
      <c r="T1006" s="425"/>
    </row>
    <row r="1007" spans="1:20" ht="15.75" customHeight="1">
      <c r="A1007" s="419" t="s">
        <v>73</v>
      </c>
      <c r="B1007" s="419" t="s">
        <v>2660</v>
      </c>
      <c r="C1007" s="419" t="s">
        <v>456</v>
      </c>
      <c r="D1007" s="419" t="s">
        <v>13654</v>
      </c>
      <c r="E1007" s="419" t="s">
        <v>738</v>
      </c>
      <c r="F1007" s="442" t="s">
        <v>13753</v>
      </c>
      <c r="G1007" s="419" t="s">
        <v>748</v>
      </c>
      <c r="H1007" s="464" t="s">
        <v>13758</v>
      </c>
      <c r="I1007" s="420" t="s">
        <v>9786</v>
      </c>
      <c r="J1007" s="420" t="s">
        <v>13759</v>
      </c>
      <c r="K1007" s="421">
        <v>307.89999999999998</v>
      </c>
      <c r="L1007" s="421">
        <v>400</v>
      </c>
      <c r="M1007" s="422">
        <v>6200</v>
      </c>
      <c r="N1007" s="419" t="s">
        <v>11082</v>
      </c>
      <c r="O1007" s="422">
        <v>2011</v>
      </c>
      <c r="P1007" s="426">
        <v>40893</v>
      </c>
      <c r="Q1007" s="421" t="s">
        <v>13760</v>
      </c>
      <c r="R1007" s="424">
        <v>40909</v>
      </c>
      <c r="S1007" s="413"/>
      <c r="T1007" s="425"/>
    </row>
    <row r="1008" spans="1:20" ht="15.75" customHeight="1">
      <c r="A1008" s="419" t="s">
        <v>73</v>
      </c>
      <c r="B1008" s="419" t="s">
        <v>2660</v>
      </c>
      <c r="C1008" s="419" t="s">
        <v>456</v>
      </c>
      <c r="D1008" s="419" t="s">
        <v>13654</v>
      </c>
      <c r="E1008" s="419" t="s">
        <v>762</v>
      </c>
      <c r="F1008" s="442" t="s">
        <v>13761</v>
      </c>
      <c r="G1008" s="419" t="s">
        <v>765</v>
      </c>
      <c r="H1008" s="464" t="s">
        <v>13762</v>
      </c>
      <c r="I1008" s="420" t="s">
        <v>9786</v>
      </c>
      <c r="J1008" s="420" t="s">
        <v>13763</v>
      </c>
      <c r="K1008" s="421">
        <v>282.14609999999999</v>
      </c>
      <c r="L1008" s="421">
        <v>377</v>
      </c>
      <c r="M1008" s="422">
        <v>4841</v>
      </c>
      <c r="N1008" s="419" t="s">
        <v>11577</v>
      </c>
      <c r="O1008" s="422">
        <v>2016</v>
      </c>
      <c r="P1008" s="423">
        <v>42565</v>
      </c>
      <c r="Q1008" s="440">
        <v>44964</v>
      </c>
      <c r="R1008" s="424">
        <v>42736</v>
      </c>
      <c r="S1008" s="413"/>
      <c r="T1008" s="425"/>
    </row>
    <row r="1009" spans="1:20" ht="15.75" customHeight="1">
      <c r="A1009" s="419" t="s">
        <v>73</v>
      </c>
      <c r="B1009" s="419" t="s">
        <v>2660</v>
      </c>
      <c r="C1009" s="419" t="s">
        <v>456</v>
      </c>
      <c r="D1009" s="419" t="s">
        <v>13654</v>
      </c>
      <c r="E1009" s="419" t="s">
        <v>762</v>
      </c>
      <c r="F1009" s="442" t="s">
        <v>13761</v>
      </c>
      <c r="G1009" s="419" t="s">
        <v>768</v>
      </c>
      <c r="H1009" s="464" t="s">
        <v>13764</v>
      </c>
      <c r="I1009" s="420" t="s">
        <v>9786</v>
      </c>
      <c r="J1009" s="420" t="s">
        <v>13765</v>
      </c>
      <c r="K1009" s="421">
        <v>74.8</v>
      </c>
      <c r="L1009" s="421">
        <v>57</v>
      </c>
      <c r="M1009" s="422">
        <v>10210</v>
      </c>
      <c r="N1009" s="419" t="s">
        <v>11082</v>
      </c>
      <c r="O1009" s="422">
        <v>2010</v>
      </c>
      <c r="P1009" s="423">
        <v>40578</v>
      </c>
      <c r="Q1009" s="421" t="s">
        <v>11083</v>
      </c>
      <c r="R1009" s="424">
        <v>40544</v>
      </c>
      <c r="S1009" s="413"/>
      <c r="T1009" s="425"/>
    </row>
    <row r="1010" spans="1:20" ht="15.75" customHeight="1">
      <c r="A1010" s="419" t="s">
        <v>73</v>
      </c>
      <c r="B1010" s="419" t="s">
        <v>2660</v>
      </c>
      <c r="C1010" s="419" t="s">
        <v>456</v>
      </c>
      <c r="D1010" s="419" t="s">
        <v>13654</v>
      </c>
      <c r="E1010" s="419" t="s">
        <v>762</v>
      </c>
      <c r="F1010" s="442" t="s">
        <v>13761</v>
      </c>
      <c r="G1010" s="419" t="s">
        <v>763</v>
      </c>
      <c r="H1010" s="464" t="s">
        <v>13766</v>
      </c>
      <c r="I1010" s="420" t="s">
        <v>10789</v>
      </c>
      <c r="J1010" s="420" t="s">
        <v>13767</v>
      </c>
      <c r="K1010" s="421">
        <v>1165.2483</v>
      </c>
      <c r="L1010" s="421">
        <v>5302</v>
      </c>
      <c r="M1010" s="422">
        <v>16244</v>
      </c>
      <c r="N1010" s="419" t="s">
        <v>11577</v>
      </c>
      <c r="O1010" s="422">
        <v>2016</v>
      </c>
      <c r="P1010" s="423">
        <v>42565</v>
      </c>
      <c r="Q1010" s="440">
        <v>44933</v>
      </c>
      <c r="R1010" s="424">
        <v>42736</v>
      </c>
      <c r="S1010" s="413"/>
      <c r="T1010" s="425"/>
    </row>
    <row r="1011" spans="1:20" ht="15.75" customHeight="1">
      <c r="A1011" s="419" t="s">
        <v>73</v>
      </c>
      <c r="B1011" s="419" t="s">
        <v>2660</v>
      </c>
      <c r="C1011" s="419" t="s">
        <v>456</v>
      </c>
      <c r="D1011" s="419" t="s">
        <v>12969</v>
      </c>
      <c r="E1011" s="419" t="s">
        <v>762</v>
      </c>
      <c r="F1011" s="442" t="s">
        <v>13761</v>
      </c>
      <c r="G1011" s="419" t="s">
        <v>763</v>
      </c>
      <c r="H1011" s="464" t="s">
        <v>13766</v>
      </c>
      <c r="I1011" s="420" t="s">
        <v>10789</v>
      </c>
      <c r="J1011" s="420" t="s">
        <v>13767</v>
      </c>
      <c r="K1011" s="421">
        <v>1165.2483</v>
      </c>
      <c r="L1011" s="421">
        <v>5150</v>
      </c>
      <c r="M1011" s="422"/>
      <c r="N1011" s="419" t="s">
        <v>11355</v>
      </c>
      <c r="O1011" s="422">
        <v>2023</v>
      </c>
      <c r="P1011" s="423">
        <v>45285</v>
      </c>
      <c r="Q1011" s="421" t="s">
        <v>13768</v>
      </c>
      <c r="R1011" s="456">
        <v>45658</v>
      </c>
      <c r="S1011" s="413"/>
      <c r="T1011" s="425">
        <v>45435</v>
      </c>
    </row>
    <row r="1012" spans="1:20" ht="15.75" customHeight="1">
      <c r="A1012" s="419" t="s">
        <v>73</v>
      </c>
      <c r="B1012" s="419" t="s">
        <v>2660</v>
      </c>
      <c r="C1012" s="419" t="s">
        <v>456</v>
      </c>
      <c r="D1012" s="419" t="s">
        <v>13654</v>
      </c>
      <c r="E1012" s="419" t="s">
        <v>762</v>
      </c>
      <c r="F1012" s="442" t="s">
        <v>13769</v>
      </c>
      <c r="G1012" s="419" t="s">
        <v>775</v>
      </c>
      <c r="H1012" s="464" t="s">
        <v>13770</v>
      </c>
      <c r="I1012" s="420" t="s">
        <v>9786</v>
      </c>
      <c r="J1012" s="420" t="s">
        <v>13771</v>
      </c>
      <c r="K1012" s="421">
        <v>746.35</v>
      </c>
      <c r="L1012" s="421">
        <v>1080</v>
      </c>
      <c r="M1012" s="422">
        <v>6181</v>
      </c>
      <c r="N1012" s="419" t="s">
        <v>11577</v>
      </c>
      <c r="O1012" s="422">
        <v>2016</v>
      </c>
      <c r="P1012" s="423">
        <v>42563</v>
      </c>
      <c r="Q1012" s="440">
        <v>44932</v>
      </c>
      <c r="R1012" s="424">
        <v>42736</v>
      </c>
      <c r="S1012" s="413"/>
      <c r="T1012" s="425"/>
    </row>
    <row r="1013" spans="1:20" ht="15.75" customHeight="1">
      <c r="A1013" s="419" t="s">
        <v>73</v>
      </c>
      <c r="B1013" s="419" t="s">
        <v>2660</v>
      </c>
      <c r="C1013" s="419" t="s">
        <v>456</v>
      </c>
      <c r="D1013" s="419" t="s">
        <v>13654</v>
      </c>
      <c r="E1013" s="419" t="s">
        <v>762</v>
      </c>
      <c r="F1013" s="442" t="s">
        <v>13769</v>
      </c>
      <c r="G1013" s="419" t="s">
        <v>776</v>
      </c>
      <c r="H1013" s="464" t="s">
        <v>13772</v>
      </c>
      <c r="I1013" s="420" t="s">
        <v>9786</v>
      </c>
      <c r="J1013" s="420" t="s">
        <v>13773</v>
      </c>
      <c r="K1013" s="421">
        <v>122.4</v>
      </c>
      <c r="L1013" s="421">
        <v>289</v>
      </c>
      <c r="M1013" s="422">
        <v>3130</v>
      </c>
      <c r="N1013" s="419" t="s">
        <v>11082</v>
      </c>
      <c r="O1013" s="422">
        <v>2012</v>
      </c>
      <c r="P1013" s="426">
        <v>41227</v>
      </c>
      <c r="Q1013" s="421" t="s">
        <v>11233</v>
      </c>
      <c r="R1013" s="424">
        <v>41275</v>
      </c>
      <c r="S1013" s="413"/>
      <c r="T1013" s="425"/>
    </row>
    <row r="1014" spans="1:20" ht="15.75" customHeight="1">
      <c r="A1014" s="419" t="s">
        <v>73</v>
      </c>
      <c r="B1014" s="419" t="s">
        <v>2660</v>
      </c>
      <c r="C1014" s="419" t="s">
        <v>456</v>
      </c>
      <c r="D1014" s="419" t="s">
        <v>13774</v>
      </c>
      <c r="E1014" s="419" t="s">
        <v>780</v>
      </c>
      <c r="F1014" s="442" t="s">
        <v>13775</v>
      </c>
      <c r="G1014" s="419" t="s">
        <v>783</v>
      </c>
      <c r="H1014" s="464" t="s">
        <v>13776</v>
      </c>
      <c r="I1014" s="420" t="s">
        <v>9786</v>
      </c>
      <c r="J1014" s="420" t="s">
        <v>13777</v>
      </c>
      <c r="K1014" s="421">
        <v>668</v>
      </c>
      <c r="L1014" s="421">
        <v>910</v>
      </c>
      <c r="M1014" s="422">
        <v>6690</v>
      </c>
      <c r="N1014" s="419" t="s">
        <v>11082</v>
      </c>
      <c r="O1014" s="422">
        <v>2011</v>
      </c>
      <c r="P1014" s="423">
        <v>40554</v>
      </c>
      <c r="Q1014" s="421" t="s">
        <v>12143</v>
      </c>
      <c r="R1014" s="424">
        <v>40909</v>
      </c>
      <c r="S1014" s="413"/>
      <c r="T1014" s="425"/>
    </row>
    <row r="1015" spans="1:20" ht="15.75" customHeight="1">
      <c r="A1015" s="419" t="s">
        <v>73</v>
      </c>
      <c r="B1015" s="419" t="s">
        <v>2660</v>
      </c>
      <c r="C1015" s="419" t="s">
        <v>456</v>
      </c>
      <c r="D1015" s="419" t="s">
        <v>13774</v>
      </c>
      <c r="E1015" s="419" t="s">
        <v>780</v>
      </c>
      <c r="F1015" s="442" t="s">
        <v>13775</v>
      </c>
      <c r="G1015" s="419" t="s">
        <v>807</v>
      </c>
      <c r="H1015" s="464" t="s">
        <v>13778</v>
      </c>
      <c r="I1015" s="420" t="s">
        <v>9786</v>
      </c>
      <c r="J1015" s="420" t="s">
        <v>13779</v>
      </c>
      <c r="K1015" s="421">
        <v>195.4</v>
      </c>
      <c r="L1015" s="421">
        <v>212</v>
      </c>
      <c r="M1015" s="422">
        <v>2190</v>
      </c>
      <c r="N1015" s="419" t="s">
        <v>11082</v>
      </c>
      <c r="O1015" s="422">
        <v>2011</v>
      </c>
      <c r="P1015" s="423">
        <v>40554</v>
      </c>
      <c r="Q1015" s="421" t="s">
        <v>13780</v>
      </c>
      <c r="R1015" s="424">
        <v>40909</v>
      </c>
      <c r="S1015" s="413"/>
      <c r="T1015" s="425"/>
    </row>
    <row r="1016" spans="1:20" ht="15.75" customHeight="1">
      <c r="A1016" s="419" t="s">
        <v>73</v>
      </c>
      <c r="B1016" s="419" t="s">
        <v>2660</v>
      </c>
      <c r="C1016" s="419" t="s">
        <v>456</v>
      </c>
      <c r="D1016" s="419" t="s">
        <v>13774</v>
      </c>
      <c r="E1016" s="419" t="s">
        <v>780</v>
      </c>
      <c r="F1016" s="442" t="s">
        <v>13775</v>
      </c>
      <c r="G1016" s="419" t="s">
        <v>817</v>
      </c>
      <c r="H1016" s="464" t="s">
        <v>13781</v>
      </c>
      <c r="I1016" s="420" t="s">
        <v>9786</v>
      </c>
      <c r="J1016" s="420" t="s">
        <v>13782</v>
      </c>
      <c r="K1016" s="421">
        <v>101.6</v>
      </c>
      <c r="L1016" s="421">
        <v>140</v>
      </c>
      <c r="M1016" s="422">
        <v>1730</v>
      </c>
      <c r="N1016" s="419" t="s">
        <v>11082</v>
      </c>
      <c r="O1016" s="422">
        <v>2011</v>
      </c>
      <c r="P1016" s="423">
        <v>40554</v>
      </c>
      <c r="Q1016" s="421" t="s">
        <v>13783</v>
      </c>
      <c r="R1016" s="424">
        <v>40909</v>
      </c>
      <c r="S1016" s="413"/>
      <c r="T1016" s="425"/>
    </row>
    <row r="1017" spans="1:20" ht="15.75" customHeight="1">
      <c r="A1017" s="419" t="s">
        <v>73</v>
      </c>
      <c r="B1017" s="419" t="s">
        <v>2660</v>
      </c>
      <c r="C1017" s="419" t="s">
        <v>74</v>
      </c>
      <c r="D1017" s="419" t="s">
        <v>13774</v>
      </c>
      <c r="E1017" s="419" t="s">
        <v>200</v>
      </c>
      <c r="F1017" s="442" t="s">
        <v>13784</v>
      </c>
      <c r="G1017" s="419" t="s">
        <v>205</v>
      </c>
      <c r="H1017" s="464" t="s">
        <v>13785</v>
      </c>
      <c r="I1017" s="420" t="s">
        <v>9786</v>
      </c>
      <c r="J1017" s="420" t="s">
        <v>13786</v>
      </c>
      <c r="K1017" s="421">
        <v>106.2</v>
      </c>
      <c r="L1017" s="421">
        <v>209</v>
      </c>
      <c r="M1017" s="422">
        <v>2600</v>
      </c>
      <c r="N1017" s="419" t="s">
        <v>11082</v>
      </c>
      <c r="O1017" s="422">
        <v>2012</v>
      </c>
      <c r="P1017" s="423">
        <v>41136</v>
      </c>
      <c r="Q1017" s="421" t="s">
        <v>13133</v>
      </c>
      <c r="R1017" s="424">
        <v>41640</v>
      </c>
      <c r="S1017" s="413"/>
      <c r="T1017" s="425"/>
    </row>
    <row r="1018" spans="1:20" ht="15.75" customHeight="1">
      <c r="A1018" s="419" t="s">
        <v>73</v>
      </c>
      <c r="B1018" s="419" t="s">
        <v>2660</v>
      </c>
      <c r="C1018" s="419" t="s">
        <v>74</v>
      </c>
      <c r="D1018" s="419" t="s">
        <v>13774</v>
      </c>
      <c r="E1018" s="419" t="s">
        <v>200</v>
      </c>
      <c r="F1018" s="442" t="s">
        <v>13784</v>
      </c>
      <c r="G1018" s="419" t="s">
        <v>208</v>
      </c>
      <c r="H1018" s="464" t="s">
        <v>13787</v>
      </c>
      <c r="I1018" s="420" t="s">
        <v>9786</v>
      </c>
      <c r="J1018" s="420" t="s">
        <v>13788</v>
      </c>
      <c r="K1018" s="421">
        <v>46.4</v>
      </c>
      <c r="L1018" s="421">
        <v>37</v>
      </c>
      <c r="M1018" s="422">
        <v>1460</v>
      </c>
      <c r="N1018" s="419" t="s">
        <v>11082</v>
      </c>
      <c r="O1018" s="422">
        <v>2012</v>
      </c>
      <c r="P1018" s="423">
        <v>41136</v>
      </c>
      <c r="Q1018" s="421" t="s">
        <v>13158</v>
      </c>
      <c r="R1018" s="424">
        <v>41640</v>
      </c>
      <c r="S1018" s="413"/>
      <c r="T1018" s="425"/>
    </row>
    <row r="1019" spans="1:20" ht="15.75" customHeight="1">
      <c r="A1019" s="419" t="s">
        <v>73</v>
      </c>
      <c r="B1019" s="419" t="s">
        <v>2660</v>
      </c>
      <c r="C1019" s="419" t="s">
        <v>74</v>
      </c>
      <c r="D1019" s="419" t="s">
        <v>13774</v>
      </c>
      <c r="E1019" s="419" t="s">
        <v>200</v>
      </c>
      <c r="F1019" s="442" t="s">
        <v>13784</v>
      </c>
      <c r="G1019" s="419" t="s">
        <v>217</v>
      </c>
      <c r="H1019" s="464" t="s">
        <v>13789</v>
      </c>
      <c r="I1019" s="420" t="s">
        <v>9786</v>
      </c>
      <c r="J1019" s="420" t="s">
        <v>13118</v>
      </c>
      <c r="K1019" s="421">
        <v>38.700000000000003</v>
      </c>
      <c r="L1019" s="421">
        <v>36</v>
      </c>
      <c r="M1019" s="422">
        <v>2650</v>
      </c>
      <c r="N1019" s="419" t="s">
        <v>11082</v>
      </c>
      <c r="O1019" s="422">
        <v>2012</v>
      </c>
      <c r="P1019" s="423">
        <v>41136</v>
      </c>
      <c r="Q1019" s="421" t="s">
        <v>11533</v>
      </c>
      <c r="R1019" s="424">
        <v>41640</v>
      </c>
      <c r="S1019" s="413"/>
      <c r="T1019" s="425"/>
    </row>
    <row r="1020" spans="1:20" ht="15.75" customHeight="1">
      <c r="A1020" s="419" t="s">
        <v>73</v>
      </c>
      <c r="B1020" s="419" t="s">
        <v>2660</v>
      </c>
      <c r="C1020" s="419" t="s">
        <v>74</v>
      </c>
      <c r="D1020" s="419" t="s">
        <v>13774</v>
      </c>
      <c r="E1020" s="419" t="s">
        <v>200</v>
      </c>
      <c r="F1020" s="442" t="s">
        <v>13784</v>
      </c>
      <c r="G1020" s="419" t="s">
        <v>221</v>
      </c>
      <c r="H1020" s="464" t="s">
        <v>13790</v>
      </c>
      <c r="I1020" s="420" t="s">
        <v>9786</v>
      </c>
      <c r="J1020" s="420" t="s">
        <v>13791</v>
      </c>
      <c r="K1020" s="421">
        <v>111.4</v>
      </c>
      <c r="L1020" s="421">
        <v>60</v>
      </c>
      <c r="M1020" s="422">
        <v>1610</v>
      </c>
      <c r="N1020" s="419" t="s">
        <v>11082</v>
      </c>
      <c r="O1020" s="422">
        <v>2012</v>
      </c>
      <c r="P1020" s="423">
        <v>41136</v>
      </c>
      <c r="Q1020" s="421" t="s">
        <v>11132</v>
      </c>
      <c r="R1020" s="424">
        <v>41640</v>
      </c>
      <c r="S1020" s="413"/>
      <c r="T1020" s="425"/>
    </row>
    <row r="1021" spans="1:20" ht="15.75" customHeight="1">
      <c r="A1021" s="419" t="s">
        <v>73</v>
      </c>
      <c r="B1021" s="419" t="s">
        <v>2660</v>
      </c>
      <c r="C1021" s="419" t="s">
        <v>456</v>
      </c>
      <c r="D1021" s="419" t="s">
        <v>13774</v>
      </c>
      <c r="E1021" s="419" t="s">
        <v>780</v>
      </c>
      <c r="F1021" s="442" t="s">
        <v>12859</v>
      </c>
      <c r="G1021" s="419" t="s">
        <v>788</v>
      </c>
      <c r="H1021" s="464" t="s">
        <v>13792</v>
      </c>
      <c r="I1021" s="420" t="s">
        <v>9786</v>
      </c>
      <c r="J1021" s="420" t="s">
        <v>12884</v>
      </c>
      <c r="K1021" s="421">
        <v>416.5</v>
      </c>
      <c r="L1021" s="421">
        <v>486</v>
      </c>
      <c r="M1021" s="422">
        <v>3740</v>
      </c>
      <c r="N1021" s="419" t="s">
        <v>12007</v>
      </c>
      <c r="O1021" s="422">
        <v>2011</v>
      </c>
      <c r="P1021" s="426">
        <v>40905</v>
      </c>
      <c r="Q1021" s="421" t="s">
        <v>11968</v>
      </c>
      <c r="R1021" s="424">
        <v>41275</v>
      </c>
      <c r="S1021" s="413"/>
      <c r="T1021" s="425"/>
    </row>
    <row r="1022" spans="1:20" ht="15.75" customHeight="1">
      <c r="A1022" s="419" t="s">
        <v>73</v>
      </c>
      <c r="B1022" s="419" t="s">
        <v>2660</v>
      </c>
      <c r="C1022" s="419" t="s">
        <v>456</v>
      </c>
      <c r="D1022" s="419" t="s">
        <v>13774</v>
      </c>
      <c r="E1022" s="419" t="s">
        <v>780</v>
      </c>
      <c r="F1022" s="442" t="s">
        <v>12859</v>
      </c>
      <c r="G1022" s="419" t="s">
        <v>816</v>
      </c>
      <c r="H1022" s="464" t="s">
        <v>13793</v>
      </c>
      <c r="I1022" s="420" t="s">
        <v>9786</v>
      </c>
      <c r="J1022" s="420" t="s">
        <v>13794</v>
      </c>
      <c r="K1022" s="421">
        <v>163.6</v>
      </c>
      <c r="L1022" s="421">
        <v>236</v>
      </c>
      <c r="M1022" s="422">
        <v>2280</v>
      </c>
      <c r="N1022" s="419" t="s">
        <v>12007</v>
      </c>
      <c r="O1022" s="422">
        <v>2011</v>
      </c>
      <c r="P1022" s="426">
        <v>40905</v>
      </c>
      <c r="Q1022" s="421" t="s">
        <v>11968</v>
      </c>
      <c r="R1022" s="424">
        <v>41275</v>
      </c>
      <c r="S1022" s="413"/>
      <c r="T1022" s="425"/>
    </row>
    <row r="1023" spans="1:20" ht="15.75" customHeight="1">
      <c r="A1023" s="419" t="s">
        <v>73</v>
      </c>
      <c r="B1023" s="419" t="s">
        <v>2660</v>
      </c>
      <c r="C1023" s="419" t="s">
        <v>456</v>
      </c>
      <c r="D1023" s="419" t="s">
        <v>13774</v>
      </c>
      <c r="E1023" s="419" t="s">
        <v>780</v>
      </c>
      <c r="F1023" s="442" t="s">
        <v>13795</v>
      </c>
      <c r="G1023" s="419" t="s">
        <v>789</v>
      </c>
      <c r="H1023" s="464" t="s">
        <v>13796</v>
      </c>
      <c r="I1023" s="420" t="s">
        <v>9786</v>
      </c>
      <c r="J1023" s="420" t="s">
        <v>13797</v>
      </c>
      <c r="K1023" s="421">
        <v>282.89999999999998</v>
      </c>
      <c r="L1023" s="421">
        <v>520</v>
      </c>
      <c r="M1023" s="422">
        <v>4350</v>
      </c>
      <c r="N1023" s="419" t="s">
        <v>11082</v>
      </c>
      <c r="O1023" s="422">
        <v>2011</v>
      </c>
      <c r="P1023" s="423">
        <v>40693</v>
      </c>
      <c r="Q1023" s="421" t="s">
        <v>11616</v>
      </c>
      <c r="R1023" s="424">
        <v>40909</v>
      </c>
      <c r="S1023" s="413"/>
      <c r="T1023" s="425"/>
    </row>
    <row r="1024" spans="1:20" ht="15.75" customHeight="1">
      <c r="A1024" s="419" t="s">
        <v>73</v>
      </c>
      <c r="B1024" s="419" t="s">
        <v>2660</v>
      </c>
      <c r="C1024" s="419" t="s">
        <v>456</v>
      </c>
      <c r="D1024" s="419" t="s">
        <v>13774</v>
      </c>
      <c r="E1024" s="419" t="s">
        <v>780</v>
      </c>
      <c r="F1024" s="442" t="s">
        <v>13795</v>
      </c>
      <c r="G1024" s="419" t="s">
        <v>829</v>
      </c>
      <c r="H1024" s="464" t="s">
        <v>13798</v>
      </c>
      <c r="I1024" s="420" t="s">
        <v>9786</v>
      </c>
      <c r="J1024" s="420" t="s">
        <v>13799</v>
      </c>
      <c r="K1024" s="421">
        <v>201.5</v>
      </c>
      <c r="L1024" s="421">
        <v>185</v>
      </c>
      <c r="M1024" s="422">
        <v>2040</v>
      </c>
      <c r="N1024" s="419" t="s">
        <v>11082</v>
      </c>
      <c r="O1024" s="422">
        <v>2011</v>
      </c>
      <c r="P1024" s="423">
        <v>40693</v>
      </c>
      <c r="Q1024" s="421" t="s">
        <v>11708</v>
      </c>
      <c r="R1024" s="424">
        <v>40909</v>
      </c>
      <c r="S1024" s="413"/>
      <c r="T1024" s="425"/>
    </row>
    <row r="1025" spans="1:20" ht="15.75" customHeight="1">
      <c r="A1025" s="419" t="s">
        <v>73</v>
      </c>
      <c r="B1025" s="419" t="s">
        <v>2660</v>
      </c>
      <c r="C1025" s="419" t="s">
        <v>456</v>
      </c>
      <c r="D1025" s="419" t="s">
        <v>13774</v>
      </c>
      <c r="E1025" s="419" t="s">
        <v>780</v>
      </c>
      <c r="F1025" s="442" t="s">
        <v>13800</v>
      </c>
      <c r="G1025" s="419" t="s">
        <v>785</v>
      </c>
      <c r="H1025" s="464" t="s">
        <v>13801</v>
      </c>
      <c r="I1025" s="420" t="s">
        <v>9786</v>
      </c>
      <c r="J1025" s="420" t="s">
        <v>11626</v>
      </c>
      <c r="K1025" s="421">
        <v>86.7</v>
      </c>
      <c r="L1025" s="421">
        <v>102</v>
      </c>
      <c r="M1025" s="422">
        <v>1890</v>
      </c>
      <c r="N1025" s="419" t="s">
        <v>11082</v>
      </c>
      <c r="O1025" s="422">
        <v>2012</v>
      </c>
      <c r="P1025" s="423">
        <v>41138</v>
      </c>
      <c r="Q1025" s="421" t="s">
        <v>13802</v>
      </c>
      <c r="R1025" s="424">
        <v>41640</v>
      </c>
      <c r="S1025" s="413"/>
      <c r="T1025" s="425"/>
    </row>
    <row r="1026" spans="1:20" ht="15.75" customHeight="1">
      <c r="A1026" s="419" t="s">
        <v>73</v>
      </c>
      <c r="B1026" s="419" t="s">
        <v>2660</v>
      </c>
      <c r="C1026" s="419" t="s">
        <v>456</v>
      </c>
      <c r="D1026" s="419" t="s">
        <v>13774</v>
      </c>
      <c r="E1026" s="419" t="s">
        <v>780</v>
      </c>
      <c r="F1026" s="442" t="s">
        <v>13800</v>
      </c>
      <c r="G1026" s="419" t="s">
        <v>786</v>
      </c>
      <c r="H1026" s="464" t="s">
        <v>13803</v>
      </c>
      <c r="I1026" s="420" t="s">
        <v>9786</v>
      </c>
      <c r="J1026" s="420" t="s">
        <v>13804</v>
      </c>
      <c r="K1026" s="421">
        <v>81.5</v>
      </c>
      <c r="L1026" s="421">
        <v>164</v>
      </c>
      <c r="M1026" s="422">
        <v>2310</v>
      </c>
      <c r="N1026" s="419" t="s">
        <v>11082</v>
      </c>
      <c r="O1026" s="422">
        <v>2012</v>
      </c>
      <c r="P1026" s="423">
        <v>41138</v>
      </c>
      <c r="Q1026" s="421" t="s">
        <v>13802</v>
      </c>
      <c r="R1026" s="424">
        <v>41640</v>
      </c>
      <c r="S1026" s="413"/>
      <c r="T1026" s="425"/>
    </row>
    <row r="1027" spans="1:20" ht="15.75" customHeight="1">
      <c r="A1027" s="419" t="s">
        <v>73</v>
      </c>
      <c r="B1027" s="419" t="s">
        <v>2660</v>
      </c>
      <c r="C1027" s="419" t="s">
        <v>456</v>
      </c>
      <c r="D1027" s="419" t="s">
        <v>13774</v>
      </c>
      <c r="E1027" s="419" t="s">
        <v>780</v>
      </c>
      <c r="F1027" s="442" t="s">
        <v>13800</v>
      </c>
      <c r="G1027" s="419" t="s">
        <v>791</v>
      </c>
      <c r="H1027" s="464" t="s">
        <v>13805</v>
      </c>
      <c r="I1027" s="420" t="s">
        <v>9786</v>
      </c>
      <c r="J1027" s="420" t="s">
        <v>13806</v>
      </c>
      <c r="K1027" s="421">
        <v>169.1</v>
      </c>
      <c r="L1027" s="421">
        <v>269</v>
      </c>
      <c r="M1027" s="422">
        <v>3110</v>
      </c>
      <c r="N1027" s="419" t="s">
        <v>11082</v>
      </c>
      <c r="O1027" s="422">
        <v>2012</v>
      </c>
      <c r="P1027" s="423">
        <v>41138</v>
      </c>
      <c r="Q1027" s="421" t="s">
        <v>13802</v>
      </c>
      <c r="R1027" s="424">
        <v>41640</v>
      </c>
      <c r="S1027" s="413"/>
      <c r="T1027" s="425"/>
    </row>
    <row r="1028" spans="1:20" ht="15.75" customHeight="1">
      <c r="A1028" s="419" t="s">
        <v>73</v>
      </c>
      <c r="B1028" s="419" t="s">
        <v>2660</v>
      </c>
      <c r="C1028" s="419" t="s">
        <v>456</v>
      </c>
      <c r="D1028" s="419" t="s">
        <v>13774</v>
      </c>
      <c r="E1028" s="419" t="s">
        <v>780</v>
      </c>
      <c r="F1028" s="442" t="s">
        <v>13800</v>
      </c>
      <c r="G1028" s="419" t="s">
        <v>826</v>
      </c>
      <c r="H1028" s="464" t="s">
        <v>13807</v>
      </c>
      <c r="I1028" s="420" t="s">
        <v>9786</v>
      </c>
      <c r="J1028" s="420" t="s">
        <v>13808</v>
      </c>
      <c r="K1028" s="421">
        <v>153</v>
      </c>
      <c r="L1028" s="421">
        <v>289</v>
      </c>
      <c r="M1028" s="422">
        <v>3130</v>
      </c>
      <c r="N1028" s="419" t="s">
        <v>11082</v>
      </c>
      <c r="O1028" s="422">
        <v>2012</v>
      </c>
      <c r="P1028" s="423">
        <v>41138</v>
      </c>
      <c r="Q1028" s="421" t="s">
        <v>13802</v>
      </c>
      <c r="R1028" s="424">
        <v>41640</v>
      </c>
      <c r="S1028" s="413"/>
      <c r="T1028" s="425"/>
    </row>
    <row r="1029" spans="1:20" ht="15.75" customHeight="1">
      <c r="A1029" s="419" t="s">
        <v>73</v>
      </c>
      <c r="B1029" s="419" t="s">
        <v>2660</v>
      </c>
      <c r="C1029" s="419" t="s">
        <v>456</v>
      </c>
      <c r="D1029" s="419" t="s">
        <v>13774</v>
      </c>
      <c r="E1029" s="419" t="s">
        <v>780</v>
      </c>
      <c r="F1029" s="442" t="s">
        <v>13809</v>
      </c>
      <c r="G1029" s="419" t="s">
        <v>792</v>
      </c>
      <c r="H1029" s="464" t="s">
        <v>13810</v>
      </c>
      <c r="I1029" s="420" t="s">
        <v>9786</v>
      </c>
      <c r="J1029" s="420" t="s">
        <v>12010</v>
      </c>
      <c r="K1029" s="421">
        <v>377.7</v>
      </c>
      <c r="L1029" s="421">
        <v>518</v>
      </c>
      <c r="M1029" s="422">
        <v>4710</v>
      </c>
      <c r="N1029" s="419" t="s">
        <v>11082</v>
      </c>
      <c r="O1029" s="422">
        <v>2012</v>
      </c>
      <c r="P1029" s="423">
        <v>41134</v>
      </c>
      <c r="Q1029" s="421" t="s">
        <v>13811</v>
      </c>
      <c r="R1029" s="424">
        <v>41640</v>
      </c>
      <c r="S1029" s="413"/>
      <c r="T1029" s="425"/>
    </row>
    <row r="1030" spans="1:20" ht="15.75" customHeight="1">
      <c r="A1030" s="419" t="s">
        <v>73</v>
      </c>
      <c r="B1030" s="419" t="s">
        <v>2660</v>
      </c>
      <c r="C1030" s="419" t="s">
        <v>456</v>
      </c>
      <c r="D1030" s="419" t="s">
        <v>13774</v>
      </c>
      <c r="E1030" s="419" t="s">
        <v>780</v>
      </c>
      <c r="F1030" s="442" t="s">
        <v>13809</v>
      </c>
      <c r="G1030" s="419" t="s">
        <v>799</v>
      </c>
      <c r="H1030" s="464" t="s">
        <v>13812</v>
      </c>
      <c r="I1030" s="420" t="s">
        <v>9786</v>
      </c>
      <c r="J1030" s="420" t="s">
        <v>13813</v>
      </c>
      <c r="K1030" s="421">
        <v>45.3</v>
      </c>
      <c r="L1030" s="421">
        <v>79</v>
      </c>
      <c r="M1030" s="422">
        <v>1750</v>
      </c>
      <c r="N1030" s="419" t="s">
        <v>11082</v>
      </c>
      <c r="O1030" s="422">
        <v>2012</v>
      </c>
      <c r="P1030" s="423">
        <v>41134</v>
      </c>
      <c r="Q1030" s="421" t="s">
        <v>13811</v>
      </c>
      <c r="R1030" s="424">
        <v>41640</v>
      </c>
      <c r="S1030" s="413"/>
      <c r="T1030" s="425"/>
    </row>
    <row r="1031" spans="1:20" ht="15.75" customHeight="1">
      <c r="A1031" s="419" t="s">
        <v>73</v>
      </c>
      <c r="B1031" s="419" t="s">
        <v>2660</v>
      </c>
      <c r="C1031" s="419" t="s">
        <v>456</v>
      </c>
      <c r="D1031" s="419" t="s">
        <v>13774</v>
      </c>
      <c r="E1031" s="419" t="s">
        <v>780</v>
      </c>
      <c r="F1031" s="442" t="s">
        <v>13809</v>
      </c>
      <c r="G1031" s="419" t="s">
        <v>824</v>
      </c>
      <c r="H1031" s="464" t="s">
        <v>13814</v>
      </c>
      <c r="I1031" s="420" t="s">
        <v>9786</v>
      </c>
      <c r="J1031" s="420" t="s">
        <v>11984</v>
      </c>
      <c r="K1031" s="421">
        <v>75.900000000000006</v>
      </c>
      <c r="L1031" s="421">
        <v>139</v>
      </c>
      <c r="M1031" s="422">
        <v>2200</v>
      </c>
      <c r="N1031" s="419" t="s">
        <v>11082</v>
      </c>
      <c r="O1031" s="422">
        <v>2012</v>
      </c>
      <c r="P1031" s="423">
        <v>41134</v>
      </c>
      <c r="Q1031" s="421" t="s">
        <v>13811</v>
      </c>
      <c r="R1031" s="424">
        <v>41640</v>
      </c>
      <c r="S1031" s="413"/>
      <c r="T1031" s="425"/>
    </row>
    <row r="1032" spans="1:20" ht="15.75" customHeight="1">
      <c r="A1032" s="419" t="s">
        <v>73</v>
      </c>
      <c r="B1032" s="419" t="s">
        <v>2660</v>
      </c>
      <c r="C1032" s="419" t="s">
        <v>456</v>
      </c>
      <c r="D1032" s="419" t="s">
        <v>13774</v>
      </c>
      <c r="E1032" s="419" t="s">
        <v>780</v>
      </c>
      <c r="F1032" s="442" t="s">
        <v>13815</v>
      </c>
      <c r="G1032" s="419" t="s">
        <v>793</v>
      </c>
      <c r="H1032" s="464" t="s">
        <v>13816</v>
      </c>
      <c r="I1032" s="420" t="s">
        <v>9786</v>
      </c>
      <c r="J1032" s="420" t="s">
        <v>13817</v>
      </c>
      <c r="K1032" s="421">
        <v>256.5</v>
      </c>
      <c r="L1032" s="421">
        <v>852</v>
      </c>
      <c r="M1032" s="422">
        <v>6450</v>
      </c>
      <c r="N1032" s="419" t="s">
        <v>11082</v>
      </c>
      <c r="O1032" s="422">
        <v>2011</v>
      </c>
      <c r="P1032" s="423">
        <v>40730</v>
      </c>
      <c r="Q1032" s="421" t="s">
        <v>12809</v>
      </c>
      <c r="R1032" s="424">
        <v>40909</v>
      </c>
      <c r="S1032" s="413"/>
      <c r="T1032" s="425"/>
    </row>
    <row r="1033" spans="1:20" ht="15.75" customHeight="1">
      <c r="A1033" s="419" t="s">
        <v>73</v>
      </c>
      <c r="B1033" s="419" t="s">
        <v>2660</v>
      </c>
      <c r="C1033" s="419" t="s">
        <v>456</v>
      </c>
      <c r="D1033" s="419" t="s">
        <v>13774</v>
      </c>
      <c r="E1033" s="419" t="s">
        <v>780</v>
      </c>
      <c r="F1033" s="442" t="s">
        <v>13815</v>
      </c>
      <c r="G1033" s="419" t="s">
        <v>803</v>
      </c>
      <c r="H1033" s="464" t="s">
        <v>13818</v>
      </c>
      <c r="I1033" s="420" t="s">
        <v>9786</v>
      </c>
      <c r="J1033" s="420" t="s">
        <v>13819</v>
      </c>
      <c r="K1033" s="421">
        <v>83.1</v>
      </c>
      <c r="L1033" s="421">
        <v>102</v>
      </c>
      <c r="M1033" s="422">
        <v>1420</v>
      </c>
      <c r="N1033" s="419" t="s">
        <v>11082</v>
      </c>
      <c r="O1033" s="422">
        <v>2011</v>
      </c>
      <c r="P1033" s="426">
        <v>40871</v>
      </c>
      <c r="Q1033" s="421" t="s">
        <v>11062</v>
      </c>
      <c r="R1033" s="424">
        <v>41275</v>
      </c>
      <c r="S1033" s="413"/>
      <c r="T1033" s="425"/>
    </row>
    <row r="1034" spans="1:20" ht="15.75" customHeight="1">
      <c r="A1034" s="419" t="s">
        <v>73</v>
      </c>
      <c r="B1034" s="419" t="s">
        <v>2660</v>
      </c>
      <c r="C1034" s="419" t="s">
        <v>456</v>
      </c>
      <c r="D1034" s="419" t="s">
        <v>13774</v>
      </c>
      <c r="E1034" s="419" t="s">
        <v>780</v>
      </c>
      <c r="F1034" s="442" t="s">
        <v>13815</v>
      </c>
      <c r="G1034" s="419" t="s">
        <v>818</v>
      </c>
      <c r="H1034" s="464" t="s">
        <v>13820</v>
      </c>
      <c r="I1034" s="420" t="s">
        <v>9786</v>
      </c>
      <c r="J1034" s="420" t="s">
        <v>13821</v>
      </c>
      <c r="K1034" s="421">
        <v>254.5</v>
      </c>
      <c r="L1034" s="421">
        <v>379</v>
      </c>
      <c r="M1034" s="422">
        <v>3220</v>
      </c>
      <c r="N1034" s="419" t="s">
        <v>11082</v>
      </c>
      <c r="O1034" s="422">
        <v>2011</v>
      </c>
      <c r="P1034" s="426">
        <v>40871</v>
      </c>
      <c r="Q1034" s="421" t="s">
        <v>11446</v>
      </c>
      <c r="R1034" s="424">
        <v>41275</v>
      </c>
      <c r="S1034" s="413"/>
      <c r="T1034" s="425"/>
    </row>
    <row r="1035" spans="1:20" ht="15.75" customHeight="1">
      <c r="A1035" s="419" t="s">
        <v>73</v>
      </c>
      <c r="B1035" s="419" t="s">
        <v>2660</v>
      </c>
      <c r="C1035" s="419" t="s">
        <v>456</v>
      </c>
      <c r="D1035" s="419" t="s">
        <v>13774</v>
      </c>
      <c r="E1035" s="419" t="s">
        <v>780</v>
      </c>
      <c r="F1035" s="442" t="s">
        <v>13815</v>
      </c>
      <c r="G1035" s="419" t="s">
        <v>832</v>
      </c>
      <c r="H1035" s="464" t="s">
        <v>13822</v>
      </c>
      <c r="I1035" s="420" t="s">
        <v>9786</v>
      </c>
      <c r="J1035" s="420" t="s">
        <v>13823</v>
      </c>
      <c r="K1035" s="421">
        <v>162.1</v>
      </c>
      <c r="L1035" s="421">
        <v>267</v>
      </c>
      <c r="M1035" s="422">
        <v>2490</v>
      </c>
      <c r="N1035" s="419" t="s">
        <v>11082</v>
      </c>
      <c r="O1035" s="422">
        <v>2011</v>
      </c>
      <c r="P1035" s="426">
        <v>40871</v>
      </c>
      <c r="Q1035" s="421" t="s">
        <v>11968</v>
      </c>
      <c r="R1035" s="424">
        <v>41275</v>
      </c>
      <c r="S1035" s="413"/>
      <c r="T1035" s="425"/>
    </row>
    <row r="1036" spans="1:20" ht="15.75" customHeight="1">
      <c r="A1036" s="419" t="s">
        <v>73</v>
      </c>
      <c r="B1036" s="419" t="s">
        <v>2660</v>
      </c>
      <c r="C1036" s="419" t="s">
        <v>456</v>
      </c>
      <c r="D1036" s="419" t="s">
        <v>13774</v>
      </c>
      <c r="E1036" s="419" t="s">
        <v>618</v>
      </c>
      <c r="F1036" s="442" t="s">
        <v>13549</v>
      </c>
      <c r="G1036" s="419" t="s">
        <v>619</v>
      </c>
      <c r="H1036" s="464" t="s">
        <v>13824</v>
      </c>
      <c r="I1036" s="420" t="s">
        <v>10789</v>
      </c>
      <c r="J1036" s="420" t="s">
        <v>13553</v>
      </c>
      <c r="K1036" s="421">
        <v>1067.05</v>
      </c>
      <c r="L1036" s="421">
        <v>3400</v>
      </c>
      <c r="M1036" s="422">
        <v>27073</v>
      </c>
      <c r="N1036" s="419" t="s">
        <v>11355</v>
      </c>
      <c r="O1036" s="422">
        <v>2015</v>
      </c>
      <c r="P1036" s="423">
        <v>42174</v>
      </c>
      <c r="Q1036" s="421" t="s">
        <v>13825</v>
      </c>
      <c r="R1036" s="424">
        <v>42370</v>
      </c>
      <c r="S1036" s="413"/>
      <c r="T1036" s="425"/>
    </row>
    <row r="1037" spans="1:20" ht="15.75" customHeight="1">
      <c r="A1037" s="419" t="s">
        <v>73</v>
      </c>
      <c r="B1037" s="419" t="s">
        <v>2660</v>
      </c>
      <c r="C1037" s="419" t="s">
        <v>456</v>
      </c>
      <c r="D1037" s="419" t="s">
        <v>13774</v>
      </c>
      <c r="E1037" s="419" t="s">
        <v>780</v>
      </c>
      <c r="F1037" s="442" t="s">
        <v>13826</v>
      </c>
      <c r="G1037" s="419" t="s">
        <v>795</v>
      </c>
      <c r="H1037" s="464" t="s">
        <v>13827</v>
      </c>
      <c r="I1037" s="420" t="s">
        <v>9786</v>
      </c>
      <c r="J1037" s="420" t="s">
        <v>11450</v>
      </c>
      <c r="K1037" s="421">
        <v>91.8</v>
      </c>
      <c r="L1037" s="421">
        <v>261</v>
      </c>
      <c r="M1037" s="422">
        <v>2430</v>
      </c>
      <c r="N1037" s="419" t="s">
        <v>12007</v>
      </c>
      <c r="O1037" s="422">
        <v>2011</v>
      </c>
      <c r="P1037" s="423">
        <v>40918</v>
      </c>
      <c r="Q1037" s="421" t="s">
        <v>11319</v>
      </c>
      <c r="R1037" s="424">
        <v>41275</v>
      </c>
      <c r="S1037" s="413"/>
      <c r="T1037" s="425"/>
    </row>
    <row r="1038" spans="1:20" ht="15.75" customHeight="1">
      <c r="A1038" s="419" t="s">
        <v>73</v>
      </c>
      <c r="B1038" s="419" t="s">
        <v>2660</v>
      </c>
      <c r="C1038" s="419" t="s">
        <v>456</v>
      </c>
      <c r="D1038" s="419" t="s">
        <v>13774</v>
      </c>
      <c r="E1038" s="419" t="s">
        <v>780</v>
      </c>
      <c r="F1038" s="442" t="s">
        <v>13826</v>
      </c>
      <c r="G1038" s="419" t="s">
        <v>798</v>
      </c>
      <c r="H1038" s="464" t="s">
        <v>13828</v>
      </c>
      <c r="I1038" s="420" t="s">
        <v>9786</v>
      </c>
      <c r="J1038" s="420" t="s">
        <v>13829</v>
      </c>
      <c r="K1038" s="421">
        <v>116</v>
      </c>
      <c r="L1038" s="421">
        <v>296</v>
      </c>
      <c r="M1038" s="422">
        <v>2630</v>
      </c>
      <c r="N1038" s="419" t="s">
        <v>12007</v>
      </c>
      <c r="O1038" s="422">
        <v>2011</v>
      </c>
      <c r="P1038" s="423">
        <v>40918</v>
      </c>
      <c r="Q1038" s="421" t="s">
        <v>11319</v>
      </c>
      <c r="R1038" s="424">
        <v>41275</v>
      </c>
      <c r="S1038" s="413"/>
      <c r="T1038" s="425"/>
    </row>
    <row r="1039" spans="1:20" ht="15.75" customHeight="1">
      <c r="A1039" s="419" t="s">
        <v>73</v>
      </c>
      <c r="B1039" s="419" t="s">
        <v>2660</v>
      </c>
      <c r="C1039" s="419" t="s">
        <v>456</v>
      </c>
      <c r="D1039" s="419" t="s">
        <v>13774</v>
      </c>
      <c r="E1039" s="419" t="s">
        <v>780</v>
      </c>
      <c r="F1039" s="442" t="s">
        <v>13826</v>
      </c>
      <c r="G1039" s="419" t="s">
        <v>802</v>
      </c>
      <c r="H1039" s="464" t="s">
        <v>13830</v>
      </c>
      <c r="I1039" s="420" t="s">
        <v>9786</v>
      </c>
      <c r="J1039" s="420" t="s">
        <v>13831</v>
      </c>
      <c r="K1039" s="421">
        <v>128.9</v>
      </c>
      <c r="L1039" s="421">
        <v>211</v>
      </c>
      <c r="M1039" s="422">
        <v>2140</v>
      </c>
      <c r="N1039" s="419" t="s">
        <v>12007</v>
      </c>
      <c r="O1039" s="422">
        <v>2011</v>
      </c>
      <c r="P1039" s="423">
        <v>40918</v>
      </c>
      <c r="Q1039" s="421" t="s">
        <v>11319</v>
      </c>
      <c r="R1039" s="424">
        <v>41275</v>
      </c>
      <c r="S1039" s="413"/>
      <c r="T1039" s="425"/>
    </row>
    <row r="1040" spans="1:20" ht="15.75" customHeight="1">
      <c r="A1040" s="419" t="s">
        <v>73</v>
      </c>
      <c r="B1040" s="419" t="s">
        <v>2660</v>
      </c>
      <c r="C1040" s="419" t="s">
        <v>456</v>
      </c>
      <c r="D1040" s="419" t="s">
        <v>13774</v>
      </c>
      <c r="E1040" s="419" t="s">
        <v>780</v>
      </c>
      <c r="F1040" s="442" t="s">
        <v>13826</v>
      </c>
      <c r="G1040" s="419" t="s">
        <v>808</v>
      </c>
      <c r="H1040" s="464" t="s">
        <v>13832</v>
      </c>
      <c r="I1040" s="420" t="s">
        <v>9786</v>
      </c>
      <c r="J1040" s="420" t="s">
        <v>13833</v>
      </c>
      <c r="K1040" s="421">
        <v>55.7</v>
      </c>
      <c r="L1040" s="421">
        <v>96</v>
      </c>
      <c r="M1040" s="422">
        <v>1470</v>
      </c>
      <c r="N1040" s="419" t="s">
        <v>12007</v>
      </c>
      <c r="O1040" s="422">
        <v>2011</v>
      </c>
      <c r="P1040" s="423">
        <v>40918</v>
      </c>
      <c r="Q1040" s="421" t="s">
        <v>11319</v>
      </c>
      <c r="R1040" s="424">
        <v>41275</v>
      </c>
      <c r="S1040" s="413"/>
      <c r="T1040" s="425"/>
    </row>
    <row r="1041" spans="1:20" ht="15.75" customHeight="1">
      <c r="A1041" s="419" t="s">
        <v>73</v>
      </c>
      <c r="B1041" s="419" t="s">
        <v>2660</v>
      </c>
      <c r="C1041" s="419" t="s">
        <v>456</v>
      </c>
      <c r="D1041" s="419" t="s">
        <v>13774</v>
      </c>
      <c r="E1041" s="419" t="s">
        <v>780</v>
      </c>
      <c r="F1041" s="442" t="s">
        <v>13826</v>
      </c>
      <c r="G1041" s="419" t="s">
        <v>821</v>
      </c>
      <c r="H1041" s="464" t="s">
        <v>13834</v>
      </c>
      <c r="I1041" s="420" t="s">
        <v>9786</v>
      </c>
      <c r="J1041" s="420" t="s">
        <v>13835</v>
      </c>
      <c r="K1041" s="421">
        <v>48.8</v>
      </c>
      <c r="L1041" s="421">
        <v>36</v>
      </c>
      <c r="M1041" s="422">
        <v>1120</v>
      </c>
      <c r="N1041" s="419" t="s">
        <v>12007</v>
      </c>
      <c r="O1041" s="422">
        <v>2011</v>
      </c>
      <c r="P1041" s="423">
        <v>40918</v>
      </c>
      <c r="Q1041" s="421" t="s">
        <v>11319</v>
      </c>
      <c r="R1041" s="424">
        <v>41275</v>
      </c>
      <c r="S1041" s="413"/>
      <c r="T1041" s="425"/>
    </row>
    <row r="1042" spans="1:20" ht="15.75" customHeight="1">
      <c r="A1042" s="419" t="s">
        <v>73</v>
      </c>
      <c r="B1042" s="419" t="s">
        <v>2660</v>
      </c>
      <c r="C1042" s="419" t="s">
        <v>456</v>
      </c>
      <c r="D1042" s="419" t="s">
        <v>13774</v>
      </c>
      <c r="E1042" s="419" t="s">
        <v>618</v>
      </c>
      <c r="F1042" s="442" t="s">
        <v>13836</v>
      </c>
      <c r="G1042" s="419" t="s">
        <v>621</v>
      </c>
      <c r="H1042" s="464" t="s">
        <v>13837</v>
      </c>
      <c r="I1042" s="420" t="s">
        <v>9786</v>
      </c>
      <c r="J1042" s="420" t="s">
        <v>13838</v>
      </c>
      <c r="K1042" s="421">
        <v>136.19999999999999</v>
      </c>
      <c r="L1042" s="421">
        <v>222</v>
      </c>
      <c r="M1042" s="422">
        <v>2680</v>
      </c>
      <c r="N1042" s="419" t="s">
        <v>11082</v>
      </c>
      <c r="O1042" s="422">
        <v>2012</v>
      </c>
      <c r="P1042" s="423">
        <v>41151</v>
      </c>
      <c r="Q1042" s="421" t="s">
        <v>11233</v>
      </c>
      <c r="R1042" s="424">
        <v>41640</v>
      </c>
      <c r="S1042" s="413"/>
      <c r="T1042" s="425"/>
    </row>
    <row r="1043" spans="1:20" ht="15.75" customHeight="1">
      <c r="A1043" s="419" t="s">
        <v>73</v>
      </c>
      <c r="B1043" s="419" t="s">
        <v>2660</v>
      </c>
      <c r="C1043" s="419" t="s">
        <v>456</v>
      </c>
      <c r="D1043" s="419" t="s">
        <v>13774</v>
      </c>
      <c r="E1043" s="419" t="s">
        <v>618</v>
      </c>
      <c r="F1043" s="442" t="s">
        <v>13836</v>
      </c>
      <c r="G1043" s="419" t="s">
        <v>622</v>
      </c>
      <c r="H1043" s="464" t="s">
        <v>13839</v>
      </c>
      <c r="I1043" s="420" t="s">
        <v>9786</v>
      </c>
      <c r="J1043" s="420" t="s">
        <v>13512</v>
      </c>
      <c r="K1043" s="421">
        <v>66.3</v>
      </c>
      <c r="L1043" s="421">
        <v>40</v>
      </c>
      <c r="M1043" s="422">
        <v>1490</v>
      </c>
      <c r="N1043" s="419" t="s">
        <v>11082</v>
      </c>
      <c r="O1043" s="422">
        <v>2012</v>
      </c>
      <c r="P1043" s="423">
        <v>41151</v>
      </c>
      <c r="Q1043" s="421" t="s">
        <v>11233</v>
      </c>
      <c r="R1043" s="424">
        <v>41640</v>
      </c>
      <c r="S1043" s="413"/>
      <c r="T1043" s="425"/>
    </row>
    <row r="1044" spans="1:20" ht="15.75" customHeight="1">
      <c r="A1044" s="419" t="s">
        <v>73</v>
      </c>
      <c r="B1044" s="419" t="s">
        <v>2660</v>
      </c>
      <c r="C1044" s="419" t="s">
        <v>456</v>
      </c>
      <c r="D1044" s="419" t="s">
        <v>13774</v>
      </c>
      <c r="E1044" s="419" t="s">
        <v>618</v>
      </c>
      <c r="F1044" s="442" t="s">
        <v>13836</v>
      </c>
      <c r="G1044" s="419" t="s">
        <v>623</v>
      </c>
      <c r="H1044" s="464" t="s">
        <v>13840</v>
      </c>
      <c r="I1044" s="420" t="s">
        <v>9786</v>
      </c>
      <c r="J1044" s="420" t="s">
        <v>13841</v>
      </c>
      <c r="K1044" s="421">
        <v>41.6</v>
      </c>
      <c r="L1044" s="421">
        <v>44</v>
      </c>
      <c r="M1044" s="422">
        <v>1550</v>
      </c>
      <c r="N1044" s="419" t="s">
        <v>11082</v>
      </c>
      <c r="O1044" s="422">
        <v>2012</v>
      </c>
      <c r="P1044" s="423">
        <v>41151</v>
      </c>
      <c r="Q1044" s="421" t="s">
        <v>11233</v>
      </c>
      <c r="R1044" s="424">
        <v>41640</v>
      </c>
      <c r="S1044" s="413"/>
      <c r="T1044" s="425"/>
    </row>
    <row r="1045" spans="1:20" ht="15.75" customHeight="1">
      <c r="A1045" s="419" t="s">
        <v>73</v>
      </c>
      <c r="B1045" s="419" t="s">
        <v>2660</v>
      </c>
      <c r="C1045" s="419" t="s">
        <v>456</v>
      </c>
      <c r="D1045" s="419" t="s">
        <v>13774</v>
      </c>
      <c r="E1045" s="419" t="s">
        <v>618</v>
      </c>
      <c r="F1045" s="442" t="s">
        <v>13836</v>
      </c>
      <c r="G1045" s="419" t="s">
        <v>624</v>
      </c>
      <c r="H1045" s="464" t="s">
        <v>13842</v>
      </c>
      <c r="I1045" s="420" t="s">
        <v>9786</v>
      </c>
      <c r="J1045" s="420" t="s">
        <v>13843</v>
      </c>
      <c r="K1045" s="421">
        <v>69.7</v>
      </c>
      <c r="L1045" s="421">
        <v>24</v>
      </c>
      <c r="M1045" s="422">
        <v>1410</v>
      </c>
      <c r="N1045" s="419" t="s">
        <v>11082</v>
      </c>
      <c r="O1045" s="422">
        <v>2012</v>
      </c>
      <c r="P1045" s="423">
        <v>41151</v>
      </c>
      <c r="Q1045" s="421" t="s">
        <v>11233</v>
      </c>
      <c r="R1045" s="424">
        <v>41640</v>
      </c>
      <c r="S1045" s="413"/>
      <c r="T1045" s="425"/>
    </row>
    <row r="1046" spans="1:20" ht="15.75" customHeight="1">
      <c r="A1046" s="419" t="s">
        <v>73</v>
      </c>
      <c r="B1046" s="419" t="s">
        <v>2660</v>
      </c>
      <c r="C1046" s="419" t="s">
        <v>456</v>
      </c>
      <c r="D1046" s="419" t="s">
        <v>13774</v>
      </c>
      <c r="E1046" s="419" t="s">
        <v>618</v>
      </c>
      <c r="F1046" s="442" t="s">
        <v>13836</v>
      </c>
      <c r="G1046" s="419" t="s">
        <v>626</v>
      </c>
      <c r="H1046" s="464" t="s">
        <v>13844</v>
      </c>
      <c r="I1046" s="420" t="s">
        <v>9786</v>
      </c>
      <c r="J1046" s="420" t="s">
        <v>13845</v>
      </c>
      <c r="K1046" s="421">
        <v>215.8</v>
      </c>
      <c r="L1046" s="421">
        <v>296</v>
      </c>
      <c r="M1046" s="422">
        <v>3110</v>
      </c>
      <c r="N1046" s="419" t="s">
        <v>11082</v>
      </c>
      <c r="O1046" s="422">
        <v>2012</v>
      </c>
      <c r="P1046" s="423">
        <v>41151</v>
      </c>
      <c r="Q1046" s="421" t="s">
        <v>11233</v>
      </c>
      <c r="R1046" s="424">
        <v>41640</v>
      </c>
      <c r="S1046" s="413"/>
      <c r="T1046" s="425"/>
    </row>
    <row r="1047" spans="1:20" ht="15.75" customHeight="1">
      <c r="A1047" s="419" t="s">
        <v>73</v>
      </c>
      <c r="B1047" s="419" t="s">
        <v>2660</v>
      </c>
      <c r="C1047" s="419" t="s">
        <v>456</v>
      </c>
      <c r="D1047" s="419" t="s">
        <v>13774</v>
      </c>
      <c r="E1047" s="419" t="s">
        <v>618</v>
      </c>
      <c r="F1047" s="442" t="s">
        <v>13836</v>
      </c>
      <c r="G1047" s="419" t="s">
        <v>629</v>
      </c>
      <c r="H1047" s="464" t="s">
        <v>13846</v>
      </c>
      <c r="I1047" s="420" t="s">
        <v>9786</v>
      </c>
      <c r="J1047" s="420" t="s">
        <v>13847</v>
      </c>
      <c r="K1047" s="421">
        <v>85.1</v>
      </c>
      <c r="L1047" s="421">
        <v>121</v>
      </c>
      <c r="M1047" s="422">
        <v>1990</v>
      </c>
      <c r="N1047" s="419" t="s">
        <v>11082</v>
      </c>
      <c r="O1047" s="422">
        <v>2012</v>
      </c>
      <c r="P1047" s="423">
        <v>41151</v>
      </c>
      <c r="Q1047" s="421" t="s">
        <v>11233</v>
      </c>
      <c r="R1047" s="424">
        <v>41640</v>
      </c>
      <c r="S1047" s="413"/>
      <c r="T1047" s="425"/>
    </row>
    <row r="1048" spans="1:20" ht="15.75" customHeight="1">
      <c r="A1048" s="419" t="s">
        <v>73</v>
      </c>
      <c r="B1048" s="419" t="s">
        <v>2660</v>
      </c>
      <c r="C1048" s="419" t="s">
        <v>456</v>
      </c>
      <c r="D1048" s="419" t="s">
        <v>13774</v>
      </c>
      <c r="E1048" s="419" t="s">
        <v>618</v>
      </c>
      <c r="F1048" s="442" t="s">
        <v>13836</v>
      </c>
      <c r="G1048" s="419" t="s">
        <v>631</v>
      </c>
      <c r="H1048" s="464" t="s">
        <v>13848</v>
      </c>
      <c r="I1048" s="420" t="s">
        <v>9786</v>
      </c>
      <c r="J1048" s="420" t="s">
        <v>13849</v>
      </c>
      <c r="K1048" s="421">
        <v>146.9</v>
      </c>
      <c r="L1048" s="421">
        <v>155</v>
      </c>
      <c r="M1048" s="422">
        <v>2330</v>
      </c>
      <c r="N1048" s="419" t="s">
        <v>11082</v>
      </c>
      <c r="O1048" s="422">
        <v>2012</v>
      </c>
      <c r="P1048" s="423">
        <v>41151</v>
      </c>
      <c r="Q1048" s="421" t="s">
        <v>11233</v>
      </c>
      <c r="R1048" s="424">
        <v>41640</v>
      </c>
      <c r="S1048" s="413"/>
      <c r="T1048" s="425"/>
    </row>
    <row r="1049" spans="1:20" ht="15.75" customHeight="1">
      <c r="A1049" s="419" t="s">
        <v>73</v>
      </c>
      <c r="B1049" s="419" t="s">
        <v>2660</v>
      </c>
      <c r="C1049" s="419" t="s">
        <v>456</v>
      </c>
      <c r="D1049" s="419" t="s">
        <v>13774</v>
      </c>
      <c r="E1049" s="419" t="s">
        <v>618</v>
      </c>
      <c r="F1049" s="442" t="s">
        <v>13836</v>
      </c>
      <c r="G1049" s="419" t="s">
        <v>632</v>
      </c>
      <c r="H1049" s="464" t="s">
        <v>13850</v>
      </c>
      <c r="I1049" s="420" t="s">
        <v>9786</v>
      </c>
      <c r="J1049" s="420" t="s">
        <v>13851</v>
      </c>
      <c r="K1049" s="421">
        <v>113</v>
      </c>
      <c r="L1049" s="421">
        <v>130</v>
      </c>
      <c r="M1049" s="422">
        <v>2060</v>
      </c>
      <c r="N1049" s="419" t="s">
        <v>11082</v>
      </c>
      <c r="O1049" s="422">
        <v>2012</v>
      </c>
      <c r="P1049" s="423">
        <v>41151</v>
      </c>
      <c r="Q1049" s="421" t="s">
        <v>11233</v>
      </c>
      <c r="R1049" s="424">
        <v>41640</v>
      </c>
      <c r="S1049" s="413"/>
      <c r="T1049" s="425"/>
    </row>
    <row r="1050" spans="1:20" ht="15.75" customHeight="1">
      <c r="A1050" s="419" t="s">
        <v>73</v>
      </c>
      <c r="B1050" s="419" t="s">
        <v>2660</v>
      </c>
      <c r="C1050" s="419" t="s">
        <v>456</v>
      </c>
      <c r="D1050" s="419" t="s">
        <v>13774</v>
      </c>
      <c r="E1050" s="419" t="s">
        <v>780</v>
      </c>
      <c r="F1050" s="442" t="s">
        <v>13852</v>
      </c>
      <c r="G1050" s="419" t="s">
        <v>782</v>
      </c>
      <c r="H1050" s="464" t="s">
        <v>13853</v>
      </c>
      <c r="I1050" s="420" t="s">
        <v>9786</v>
      </c>
      <c r="J1050" s="420" t="s">
        <v>13854</v>
      </c>
      <c r="K1050" s="421">
        <v>76.3</v>
      </c>
      <c r="L1050" s="421">
        <v>150</v>
      </c>
      <c r="M1050" s="422">
        <v>2740</v>
      </c>
      <c r="N1050" s="419" t="s">
        <v>12007</v>
      </c>
      <c r="O1050" s="422">
        <v>2011</v>
      </c>
      <c r="P1050" s="423">
        <v>40596</v>
      </c>
      <c r="Q1050" s="421" t="s">
        <v>11668</v>
      </c>
      <c r="R1050" s="424">
        <v>40909</v>
      </c>
      <c r="S1050" s="413"/>
      <c r="T1050" s="425"/>
    </row>
    <row r="1051" spans="1:20" ht="15.75" customHeight="1">
      <c r="A1051" s="419" t="s">
        <v>73</v>
      </c>
      <c r="B1051" s="419" t="s">
        <v>2660</v>
      </c>
      <c r="C1051" s="419" t="s">
        <v>456</v>
      </c>
      <c r="D1051" s="419" t="s">
        <v>13774</v>
      </c>
      <c r="E1051" s="419" t="s">
        <v>780</v>
      </c>
      <c r="F1051" s="442" t="s">
        <v>13852</v>
      </c>
      <c r="G1051" s="419" t="s">
        <v>800</v>
      </c>
      <c r="H1051" s="464" t="s">
        <v>13855</v>
      </c>
      <c r="I1051" s="420" t="s">
        <v>9786</v>
      </c>
      <c r="J1051" s="420" t="s">
        <v>13856</v>
      </c>
      <c r="K1051" s="421">
        <v>341.2</v>
      </c>
      <c r="L1051" s="421">
        <v>746</v>
      </c>
      <c r="M1051" s="422">
        <v>4850</v>
      </c>
      <c r="N1051" s="419" t="s">
        <v>12007</v>
      </c>
      <c r="O1051" s="422">
        <v>2011</v>
      </c>
      <c r="P1051" s="423">
        <v>40596</v>
      </c>
      <c r="Q1051" s="421" t="s">
        <v>11087</v>
      </c>
      <c r="R1051" s="424">
        <v>40909</v>
      </c>
      <c r="S1051" s="413"/>
      <c r="T1051" s="425"/>
    </row>
    <row r="1052" spans="1:20" ht="15.75" customHeight="1">
      <c r="A1052" s="419" t="s">
        <v>73</v>
      </c>
      <c r="B1052" s="419" t="s">
        <v>2660</v>
      </c>
      <c r="C1052" s="419" t="s">
        <v>456</v>
      </c>
      <c r="D1052" s="419" t="s">
        <v>13774</v>
      </c>
      <c r="E1052" s="419" t="s">
        <v>780</v>
      </c>
      <c r="F1052" s="442" t="s">
        <v>13852</v>
      </c>
      <c r="G1052" s="419" t="s">
        <v>830</v>
      </c>
      <c r="H1052" s="464" t="s">
        <v>13857</v>
      </c>
      <c r="I1052" s="420" t="s">
        <v>9786</v>
      </c>
      <c r="J1052" s="420" t="s">
        <v>13858</v>
      </c>
      <c r="K1052" s="421">
        <v>74.5</v>
      </c>
      <c r="L1052" s="421">
        <v>119</v>
      </c>
      <c r="M1052" s="422">
        <v>1920</v>
      </c>
      <c r="N1052" s="419" t="s">
        <v>12007</v>
      </c>
      <c r="O1052" s="422">
        <v>2011</v>
      </c>
      <c r="P1052" s="423">
        <v>40596</v>
      </c>
      <c r="Q1052" s="421" t="s">
        <v>13737</v>
      </c>
      <c r="R1052" s="424">
        <v>40909</v>
      </c>
      <c r="S1052" s="413"/>
      <c r="T1052" s="425"/>
    </row>
    <row r="1053" spans="1:20" ht="15.75" customHeight="1">
      <c r="A1053" s="419" t="s">
        <v>73</v>
      </c>
      <c r="B1053" s="419" t="s">
        <v>2660</v>
      </c>
      <c r="C1053" s="419" t="s">
        <v>456</v>
      </c>
      <c r="D1053" s="419" t="s">
        <v>13774</v>
      </c>
      <c r="E1053" s="419" t="s">
        <v>780</v>
      </c>
      <c r="F1053" s="442" t="s">
        <v>13852</v>
      </c>
      <c r="G1053" s="419" t="s">
        <v>831</v>
      </c>
      <c r="H1053" s="464" t="s">
        <v>13859</v>
      </c>
      <c r="I1053" s="420" t="s">
        <v>9786</v>
      </c>
      <c r="J1053" s="420" t="s">
        <v>13860</v>
      </c>
      <c r="K1053" s="421">
        <v>189</v>
      </c>
      <c r="L1053" s="421">
        <v>496</v>
      </c>
      <c r="M1053" s="422">
        <v>4650</v>
      </c>
      <c r="N1053" s="419" t="s">
        <v>12007</v>
      </c>
      <c r="O1053" s="422">
        <v>2011</v>
      </c>
      <c r="P1053" s="423">
        <v>40596</v>
      </c>
      <c r="Q1053" s="421" t="s">
        <v>13861</v>
      </c>
      <c r="R1053" s="424">
        <v>40909</v>
      </c>
      <c r="S1053" s="413"/>
      <c r="T1053" s="425"/>
    </row>
    <row r="1054" spans="1:20" ht="15.75" customHeight="1">
      <c r="A1054" s="419" t="s">
        <v>73</v>
      </c>
      <c r="B1054" s="419" t="s">
        <v>2660</v>
      </c>
      <c r="C1054" s="419" t="s">
        <v>456</v>
      </c>
      <c r="D1054" s="419" t="s">
        <v>13774</v>
      </c>
      <c r="E1054" s="419" t="s">
        <v>780</v>
      </c>
      <c r="F1054" s="442" t="s">
        <v>13862</v>
      </c>
      <c r="G1054" s="419" t="s">
        <v>787</v>
      </c>
      <c r="H1054" s="464" t="s">
        <v>13863</v>
      </c>
      <c r="I1054" s="420" t="s">
        <v>9786</v>
      </c>
      <c r="J1054" s="420" t="s">
        <v>13864</v>
      </c>
      <c r="K1054" s="421">
        <v>87.9</v>
      </c>
      <c r="L1054" s="421">
        <v>98</v>
      </c>
      <c r="M1054" s="422">
        <v>1420</v>
      </c>
      <c r="N1054" s="419" t="s">
        <v>11082</v>
      </c>
      <c r="O1054" s="422">
        <v>2010</v>
      </c>
      <c r="P1054" s="423">
        <v>40258</v>
      </c>
      <c r="Q1054" s="421" t="s">
        <v>13865</v>
      </c>
      <c r="R1054" s="424">
        <v>40544</v>
      </c>
      <c r="S1054" s="413"/>
      <c r="T1054" s="425"/>
    </row>
    <row r="1055" spans="1:20" ht="15.75" customHeight="1">
      <c r="A1055" s="419" t="s">
        <v>73</v>
      </c>
      <c r="B1055" s="419" t="s">
        <v>2660</v>
      </c>
      <c r="C1055" s="419" t="s">
        <v>456</v>
      </c>
      <c r="D1055" s="419" t="s">
        <v>13774</v>
      </c>
      <c r="E1055" s="419" t="s">
        <v>780</v>
      </c>
      <c r="F1055" s="442" t="s">
        <v>13862</v>
      </c>
      <c r="G1055" s="419" t="s">
        <v>797</v>
      </c>
      <c r="H1055" s="464" t="s">
        <v>13866</v>
      </c>
      <c r="I1055" s="420" t="s">
        <v>9786</v>
      </c>
      <c r="J1055" s="420" t="s">
        <v>13867</v>
      </c>
      <c r="K1055" s="421">
        <v>89.3</v>
      </c>
      <c r="L1055" s="421">
        <v>176</v>
      </c>
      <c r="M1055" s="422">
        <v>1950</v>
      </c>
      <c r="N1055" s="419" t="s">
        <v>11082</v>
      </c>
      <c r="O1055" s="422">
        <v>2010</v>
      </c>
      <c r="P1055" s="423">
        <v>40258</v>
      </c>
      <c r="Q1055" s="421" t="s">
        <v>13868</v>
      </c>
      <c r="R1055" s="424">
        <v>40544</v>
      </c>
      <c r="S1055" s="413"/>
      <c r="T1055" s="425"/>
    </row>
    <row r="1056" spans="1:20" ht="15.75" customHeight="1">
      <c r="A1056" s="419" t="s">
        <v>73</v>
      </c>
      <c r="B1056" s="419" t="s">
        <v>2660</v>
      </c>
      <c r="C1056" s="419" t="s">
        <v>456</v>
      </c>
      <c r="D1056" s="419" t="s">
        <v>13774</v>
      </c>
      <c r="E1056" s="419" t="s">
        <v>780</v>
      </c>
      <c r="F1056" s="442" t="s">
        <v>13862</v>
      </c>
      <c r="G1056" s="419" t="s">
        <v>804</v>
      </c>
      <c r="H1056" s="464" t="s">
        <v>13869</v>
      </c>
      <c r="I1056" s="420" t="s">
        <v>9786</v>
      </c>
      <c r="J1056" s="420" t="s">
        <v>13870</v>
      </c>
      <c r="K1056" s="421">
        <v>189.5</v>
      </c>
      <c r="L1056" s="421">
        <v>494</v>
      </c>
      <c r="M1056" s="422">
        <v>4130</v>
      </c>
      <c r="N1056" s="419" t="s">
        <v>11082</v>
      </c>
      <c r="O1056" s="422">
        <v>2010</v>
      </c>
      <c r="P1056" s="423">
        <v>40258</v>
      </c>
      <c r="Q1056" s="421" t="s">
        <v>13871</v>
      </c>
      <c r="R1056" s="424">
        <v>40544</v>
      </c>
      <c r="S1056" s="413"/>
      <c r="T1056" s="425"/>
    </row>
    <row r="1057" spans="1:20" ht="15.75" customHeight="1">
      <c r="A1057" s="419" t="s">
        <v>73</v>
      </c>
      <c r="B1057" s="419" t="s">
        <v>2660</v>
      </c>
      <c r="C1057" s="419" t="s">
        <v>456</v>
      </c>
      <c r="D1057" s="419" t="s">
        <v>13774</v>
      </c>
      <c r="E1057" s="419" t="s">
        <v>780</v>
      </c>
      <c r="F1057" s="442" t="s">
        <v>13862</v>
      </c>
      <c r="G1057" s="419" t="s">
        <v>810</v>
      </c>
      <c r="H1057" s="464" t="s">
        <v>13872</v>
      </c>
      <c r="I1057" s="420" t="s">
        <v>9786</v>
      </c>
      <c r="J1057" s="420" t="s">
        <v>13873</v>
      </c>
      <c r="K1057" s="421">
        <v>209.6</v>
      </c>
      <c r="L1057" s="421">
        <v>497</v>
      </c>
      <c r="M1057" s="422">
        <v>4150</v>
      </c>
      <c r="N1057" s="419" t="s">
        <v>11082</v>
      </c>
      <c r="O1057" s="422">
        <v>2010</v>
      </c>
      <c r="P1057" s="423">
        <v>40258</v>
      </c>
      <c r="Q1057" s="421" t="s">
        <v>13874</v>
      </c>
      <c r="R1057" s="424">
        <v>40544</v>
      </c>
      <c r="S1057" s="413"/>
      <c r="T1057" s="425"/>
    </row>
    <row r="1058" spans="1:20" ht="15.75" customHeight="1">
      <c r="A1058" s="419" t="s">
        <v>73</v>
      </c>
      <c r="B1058" s="419" t="s">
        <v>2660</v>
      </c>
      <c r="C1058" s="419" t="s">
        <v>456</v>
      </c>
      <c r="D1058" s="419" t="s">
        <v>13774</v>
      </c>
      <c r="E1058" s="419" t="s">
        <v>780</v>
      </c>
      <c r="F1058" s="442" t="s">
        <v>13862</v>
      </c>
      <c r="G1058" s="419" t="s">
        <v>814</v>
      </c>
      <c r="H1058" s="464" t="s">
        <v>13875</v>
      </c>
      <c r="I1058" s="420" t="s">
        <v>9786</v>
      </c>
      <c r="J1058" s="420" t="s">
        <v>13876</v>
      </c>
      <c r="K1058" s="421">
        <v>86.3</v>
      </c>
      <c r="L1058" s="421">
        <v>56</v>
      </c>
      <c r="M1058" s="422">
        <v>1120</v>
      </c>
      <c r="N1058" s="419" t="s">
        <v>11082</v>
      </c>
      <c r="O1058" s="422">
        <v>2010</v>
      </c>
      <c r="P1058" s="423">
        <v>40258</v>
      </c>
      <c r="Q1058" s="421" t="s">
        <v>13877</v>
      </c>
      <c r="R1058" s="424">
        <v>40544</v>
      </c>
      <c r="S1058" s="413"/>
      <c r="T1058" s="425"/>
    </row>
    <row r="1059" spans="1:20" ht="15.75" customHeight="1">
      <c r="A1059" s="419" t="s">
        <v>73</v>
      </c>
      <c r="B1059" s="419" t="s">
        <v>2660</v>
      </c>
      <c r="C1059" s="419" t="s">
        <v>456</v>
      </c>
      <c r="D1059" s="419" t="s">
        <v>13774</v>
      </c>
      <c r="E1059" s="419" t="s">
        <v>780</v>
      </c>
      <c r="F1059" s="442" t="s">
        <v>13862</v>
      </c>
      <c r="G1059" s="419" t="s">
        <v>822</v>
      </c>
      <c r="H1059" s="464" t="s">
        <v>13878</v>
      </c>
      <c r="I1059" s="420" t="s">
        <v>9786</v>
      </c>
      <c r="J1059" s="420" t="s">
        <v>13879</v>
      </c>
      <c r="K1059" s="421">
        <v>60.9</v>
      </c>
      <c r="L1059" s="421">
        <v>151</v>
      </c>
      <c r="M1059" s="422">
        <v>1780</v>
      </c>
      <c r="N1059" s="419" t="s">
        <v>11082</v>
      </c>
      <c r="O1059" s="422">
        <v>2010</v>
      </c>
      <c r="P1059" s="423">
        <v>40258</v>
      </c>
      <c r="Q1059" s="421" t="s">
        <v>13880</v>
      </c>
      <c r="R1059" s="424">
        <v>40544</v>
      </c>
      <c r="S1059" s="413"/>
      <c r="T1059" s="425"/>
    </row>
    <row r="1060" spans="1:20" ht="15.75" customHeight="1">
      <c r="A1060" s="419" t="s">
        <v>73</v>
      </c>
      <c r="B1060" s="419" t="s">
        <v>2660</v>
      </c>
      <c r="C1060" s="419" t="s">
        <v>456</v>
      </c>
      <c r="D1060" s="419" t="s">
        <v>13774</v>
      </c>
      <c r="E1060" s="419" t="s">
        <v>618</v>
      </c>
      <c r="F1060" s="442" t="s">
        <v>11432</v>
      </c>
      <c r="G1060" s="419" t="s">
        <v>625</v>
      </c>
      <c r="H1060" s="464" t="s">
        <v>13881</v>
      </c>
      <c r="I1060" s="420" t="s">
        <v>9786</v>
      </c>
      <c r="J1060" s="420" t="s">
        <v>13882</v>
      </c>
      <c r="K1060" s="421">
        <v>287</v>
      </c>
      <c r="L1060" s="421">
        <v>152</v>
      </c>
      <c r="M1060" s="422">
        <v>2830</v>
      </c>
      <c r="N1060" s="419" t="s">
        <v>11082</v>
      </c>
      <c r="O1060" s="422">
        <v>2010</v>
      </c>
      <c r="P1060" s="426">
        <v>40536</v>
      </c>
      <c r="Q1060" s="421" t="s">
        <v>12618</v>
      </c>
      <c r="R1060" s="424">
        <v>40909</v>
      </c>
      <c r="S1060" s="413"/>
      <c r="T1060" s="425"/>
    </row>
    <row r="1061" spans="1:20" ht="15.75" customHeight="1">
      <c r="A1061" s="419" t="s">
        <v>73</v>
      </c>
      <c r="B1061" s="419" t="s">
        <v>2660</v>
      </c>
      <c r="C1061" s="419" t="s">
        <v>456</v>
      </c>
      <c r="D1061" s="419" t="s">
        <v>13774</v>
      </c>
      <c r="E1061" s="419" t="s">
        <v>618</v>
      </c>
      <c r="F1061" s="442" t="s">
        <v>11432</v>
      </c>
      <c r="G1061" s="419" t="s">
        <v>627</v>
      </c>
      <c r="H1061" s="464" t="s">
        <v>13883</v>
      </c>
      <c r="I1061" s="420" t="s">
        <v>9786</v>
      </c>
      <c r="J1061" s="420" t="s">
        <v>11109</v>
      </c>
      <c r="K1061" s="421">
        <v>328</v>
      </c>
      <c r="L1061" s="421">
        <v>161</v>
      </c>
      <c r="M1061" s="422">
        <v>2320</v>
      </c>
      <c r="N1061" s="419" t="s">
        <v>11082</v>
      </c>
      <c r="O1061" s="422">
        <v>2010</v>
      </c>
      <c r="P1061" s="426">
        <v>40536</v>
      </c>
      <c r="Q1061" s="421" t="s">
        <v>12618</v>
      </c>
      <c r="R1061" s="424">
        <v>40909</v>
      </c>
      <c r="S1061" s="413"/>
      <c r="T1061" s="425"/>
    </row>
    <row r="1062" spans="1:20" ht="15.75" customHeight="1">
      <c r="A1062" s="419" t="s">
        <v>73</v>
      </c>
      <c r="B1062" s="419" t="s">
        <v>2660</v>
      </c>
      <c r="C1062" s="419" t="s">
        <v>456</v>
      </c>
      <c r="D1062" s="419" t="s">
        <v>13774</v>
      </c>
      <c r="E1062" s="419" t="s">
        <v>618</v>
      </c>
      <c r="F1062" s="442" t="s">
        <v>11432</v>
      </c>
      <c r="G1062" s="419" t="s">
        <v>628</v>
      </c>
      <c r="H1062" s="464" t="s">
        <v>13884</v>
      </c>
      <c r="I1062" s="420" t="s">
        <v>9786</v>
      </c>
      <c r="J1062" s="420" t="s">
        <v>13885</v>
      </c>
      <c r="K1062" s="421">
        <v>138</v>
      </c>
      <c r="L1062" s="421">
        <v>84</v>
      </c>
      <c r="M1062" s="422">
        <v>1720</v>
      </c>
      <c r="N1062" s="419" t="s">
        <v>11082</v>
      </c>
      <c r="O1062" s="422">
        <v>2010</v>
      </c>
      <c r="P1062" s="426">
        <v>40536</v>
      </c>
      <c r="Q1062" s="421" t="s">
        <v>12618</v>
      </c>
      <c r="R1062" s="424">
        <v>40909</v>
      </c>
      <c r="S1062" s="413"/>
      <c r="T1062" s="425"/>
    </row>
    <row r="1063" spans="1:20" ht="15.75" customHeight="1">
      <c r="A1063" s="419" t="s">
        <v>73</v>
      </c>
      <c r="B1063" s="419" t="s">
        <v>2660</v>
      </c>
      <c r="C1063" s="419" t="s">
        <v>74</v>
      </c>
      <c r="D1063" s="419" t="s">
        <v>13774</v>
      </c>
      <c r="E1063" s="419" t="s">
        <v>200</v>
      </c>
      <c r="F1063" s="442" t="s">
        <v>13886</v>
      </c>
      <c r="G1063" s="419" t="s">
        <v>210</v>
      </c>
      <c r="H1063" s="464" t="s">
        <v>13887</v>
      </c>
      <c r="I1063" s="420" t="s">
        <v>9786</v>
      </c>
      <c r="J1063" s="420" t="s">
        <v>13888</v>
      </c>
      <c r="K1063" s="421">
        <v>174.1</v>
      </c>
      <c r="L1063" s="421">
        <v>225</v>
      </c>
      <c r="M1063" s="422">
        <v>2220</v>
      </c>
      <c r="N1063" s="419" t="s">
        <v>12007</v>
      </c>
      <c r="O1063" s="422">
        <v>2011</v>
      </c>
      <c r="P1063" s="423">
        <v>40918</v>
      </c>
      <c r="Q1063" s="421" t="s">
        <v>11968</v>
      </c>
      <c r="R1063" s="424">
        <v>41275</v>
      </c>
      <c r="S1063" s="413"/>
      <c r="T1063" s="425"/>
    </row>
    <row r="1064" spans="1:20" ht="15.75" customHeight="1">
      <c r="A1064" s="419" t="s">
        <v>73</v>
      </c>
      <c r="B1064" s="419" t="s">
        <v>2660</v>
      </c>
      <c r="C1064" s="419" t="s">
        <v>74</v>
      </c>
      <c r="D1064" s="419" t="s">
        <v>13774</v>
      </c>
      <c r="E1064" s="419" t="s">
        <v>200</v>
      </c>
      <c r="F1064" s="442" t="s">
        <v>13886</v>
      </c>
      <c r="G1064" s="419" t="s">
        <v>214</v>
      </c>
      <c r="H1064" s="464" t="s">
        <v>13889</v>
      </c>
      <c r="I1064" s="420" t="s">
        <v>9786</v>
      </c>
      <c r="J1064" s="420" t="s">
        <v>13890</v>
      </c>
      <c r="K1064" s="421">
        <v>444.1</v>
      </c>
      <c r="L1064" s="421">
        <v>542</v>
      </c>
      <c r="M1064" s="422">
        <v>4340</v>
      </c>
      <c r="N1064" s="419" t="s">
        <v>12007</v>
      </c>
      <c r="O1064" s="422">
        <v>2011</v>
      </c>
      <c r="P1064" s="423">
        <v>40554</v>
      </c>
      <c r="Q1064" s="421" t="s">
        <v>11083</v>
      </c>
      <c r="R1064" s="424">
        <v>40909</v>
      </c>
      <c r="S1064" s="413"/>
      <c r="T1064" s="425"/>
    </row>
    <row r="1065" spans="1:20" ht="15.75" customHeight="1">
      <c r="A1065" s="419" t="s">
        <v>73</v>
      </c>
      <c r="B1065" s="419" t="s">
        <v>2660</v>
      </c>
      <c r="C1065" s="419" t="s">
        <v>74</v>
      </c>
      <c r="D1065" s="419" t="s">
        <v>13774</v>
      </c>
      <c r="E1065" s="419" t="s">
        <v>200</v>
      </c>
      <c r="F1065" s="442" t="s">
        <v>13886</v>
      </c>
      <c r="G1065" s="419" t="s">
        <v>219</v>
      </c>
      <c r="H1065" s="464" t="s">
        <v>13891</v>
      </c>
      <c r="I1065" s="420" t="s">
        <v>9786</v>
      </c>
      <c r="J1065" s="420" t="s">
        <v>13892</v>
      </c>
      <c r="K1065" s="421">
        <v>308.10000000000002</v>
      </c>
      <c r="L1065" s="421">
        <v>358</v>
      </c>
      <c r="M1065" s="422">
        <v>3200</v>
      </c>
      <c r="N1065" s="419" t="s">
        <v>11082</v>
      </c>
      <c r="O1065" s="422">
        <v>2011</v>
      </c>
      <c r="P1065" s="423">
        <v>40554</v>
      </c>
      <c r="Q1065" s="421" t="s">
        <v>11083</v>
      </c>
      <c r="R1065" s="424">
        <v>40909</v>
      </c>
      <c r="S1065" s="413"/>
      <c r="T1065" s="425"/>
    </row>
    <row r="1066" spans="1:20" ht="15.75" customHeight="1">
      <c r="A1066" s="419" t="s">
        <v>73</v>
      </c>
      <c r="B1066" s="419" t="s">
        <v>2660</v>
      </c>
      <c r="C1066" s="419" t="s">
        <v>456</v>
      </c>
      <c r="D1066" s="419" t="s">
        <v>13654</v>
      </c>
      <c r="E1066" s="419" t="s">
        <v>750</v>
      </c>
      <c r="F1066" s="442" t="s">
        <v>13738</v>
      </c>
      <c r="G1066" s="419" t="s">
        <v>758</v>
      </c>
      <c r="H1066" s="464" t="s">
        <v>13893</v>
      </c>
      <c r="I1066" s="420" t="s">
        <v>9786</v>
      </c>
      <c r="J1066" s="420" t="s">
        <v>13894</v>
      </c>
      <c r="K1066" s="421">
        <v>411.31</v>
      </c>
      <c r="L1066" s="421">
        <v>322</v>
      </c>
      <c r="M1066" s="422">
        <v>28907</v>
      </c>
      <c r="N1066" s="419" t="s">
        <v>11082</v>
      </c>
      <c r="O1066" s="422">
        <v>2019</v>
      </c>
      <c r="P1066" s="426">
        <v>43819</v>
      </c>
      <c r="Q1066" s="421" t="s">
        <v>13895</v>
      </c>
      <c r="R1066" s="424">
        <v>44197</v>
      </c>
      <c r="S1066" s="413"/>
      <c r="T1066" s="428">
        <v>43882</v>
      </c>
    </row>
    <row r="1067" spans="1:20" ht="15.75" customHeight="1">
      <c r="A1067" s="419" t="s">
        <v>73</v>
      </c>
      <c r="B1067" s="419" t="s">
        <v>2660</v>
      </c>
      <c r="C1067" s="419" t="s">
        <v>456</v>
      </c>
      <c r="D1067" s="419" t="s">
        <v>13654</v>
      </c>
      <c r="E1067" s="419" t="s">
        <v>762</v>
      </c>
      <c r="F1067" s="442" t="s">
        <v>13658</v>
      </c>
      <c r="G1067" s="419" t="s">
        <v>774</v>
      </c>
      <c r="H1067" s="464" t="s">
        <v>13896</v>
      </c>
      <c r="I1067" s="420" t="s">
        <v>9786</v>
      </c>
      <c r="J1067" s="420" t="s">
        <v>13897</v>
      </c>
      <c r="K1067" s="421">
        <v>602.1</v>
      </c>
      <c r="L1067" s="421">
        <v>894</v>
      </c>
      <c r="M1067" s="422">
        <v>42163</v>
      </c>
      <c r="N1067" s="419" t="s">
        <v>11139</v>
      </c>
      <c r="O1067" s="422">
        <v>2019</v>
      </c>
      <c r="P1067" s="423">
        <v>43643</v>
      </c>
      <c r="Q1067" s="440">
        <v>45145</v>
      </c>
      <c r="R1067" s="424">
        <v>43831</v>
      </c>
      <c r="S1067" s="413"/>
      <c r="T1067" s="428">
        <v>43873</v>
      </c>
    </row>
    <row r="1068" spans="1:20" ht="15.75" customHeight="1">
      <c r="A1068" s="419" t="s">
        <v>73</v>
      </c>
      <c r="B1068" s="419" t="s">
        <v>2660</v>
      </c>
      <c r="C1068" s="419" t="s">
        <v>456</v>
      </c>
      <c r="D1068" s="419" t="s">
        <v>13774</v>
      </c>
      <c r="E1068" s="419" t="s">
        <v>780</v>
      </c>
      <c r="F1068" s="442" t="s">
        <v>13898</v>
      </c>
      <c r="G1068" s="419" t="s">
        <v>806</v>
      </c>
      <c r="H1068" s="464" t="s">
        <v>13899</v>
      </c>
      <c r="I1068" s="420" t="s">
        <v>9786</v>
      </c>
      <c r="J1068" s="420" t="s">
        <v>12599</v>
      </c>
      <c r="K1068" s="421">
        <v>185.9</v>
      </c>
      <c r="L1068" s="421">
        <v>417</v>
      </c>
      <c r="M1068" s="422">
        <v>31051</v>
      </c>
      <c r="N1068" s="419" t="s">
        <v>11099</v>
      </c>
      <c r="O1068" s="422">
        <v>2020</v>
      </c>
      <c r="P1068" s="423">
        <v>44538</v>
      </c>
      <c r="Q1068" s="421" t="s">
        <v>13900</v>
      </c>
      <c r="R1068" s="424">
        <v>44927</v>
      </c>
      <c r="S1068" s="413"/>
      <c r="T1068" s="425">
        <v>44894</v>
      </c>
    </row>
    <row r="1069" spans="1:20" ht="15.75" customHeight="1">
      <c r="A1069" s="419" t="s">
        <v>73</v>
      </c>
      <c r="B1069" s="419" t="s">
        <v>2660</v>
      </c>
      <c r="C1069" s="419" t="s">
        <v>456</v>
      </c>
      <c r="D1069" s="419" t="s">
        <v>13774</v>
      </c>
      <c r="E1069" s="419" t="s">
        <v>780</v>
      </c>
      <c r="F1069" s="442" t="s">
        <v>13901</v>
      </c>
      <c r="G1069" s="419" t="s">
        <v>809</v>
      </c>
      <c r="H1069" s="464" t="s">
        <v>13902</v>
      </c>
      <c r="I1069" s="420" t="s">
        <v>9786</v>
      </c>
      <c r="J1069" s="420" t="s">
        <v>13903</v>
      </c>
      <c r="K1069" s="421">
        <v>68.3</v>
      </c>
      <c r="L1069" s="421">
        <v>129</v>
      </c>
      <c r="M1069" s="422">
        <v>1660</v>
      </c>
      <c r="N1069" s="419" t="s">
        <v>12007</v>
      </c>
      <c r="O1069" s="422">
        <v>2011</v>
      </c>
      <c r="P1069" s="423">
        <v>40918</v>
      </c>
      <c r="Q1069" s="421" t="s">
        <v>12837</v>
      </c>
      <c r="R1069" s="424">
        <v>41275</v>
      </c>
      <c r="S1069" s="413"/>
      <c r="T1069" s="425"/>
    </row>
    <row r="1070" spans="1:20" ht="15.75" customHeight="1">
      <c r="A1070" s="419" t="s">
        <v>73</v>
      </c>
      <c r="B1070" s="419" t="s">
        <v>2660</v>
      </c>
      <c r="C1070" s="419" t="s">
        <v>456</v>
      </c>
      <c r="D1070" s="419" t="s">
        <v>13774</v>
      </c>
      <c r="E1070" s="419" t="s">
        <v>780</v>
      </c>
      <c r="F1070" s="442" t="s">
        <v>13901</v>
      </c>
      <c r="G1070" s="419" t="s">
        <v>811</v>
      </c>
      <c r="H1070" s="464" t="s">
        <v>13904</v>
      </c>
      <c r="I1070" s="420" t="s">
        <v>9786</v>
      </c>
      <c r="J1070" s="420" t="s">
        <v>13905</v>
      </c>
      <c r="K1070" s="421">
        <v>72.2</v>
      </c>
      <c r="L1070" s="421">
        <v>91</v>
      </c>
      <c r="M1070" s="422">
        <v>1440</v>
      </c>
      <c r="N1070" s="419" t="s">
        <v>12007</v>
      </c>
      <c r="O1070" s="422">
        <v>2011</v>
      </c>
      <c r="P1070" s="423">
        <v>40918</v>
      </c>
      <c r="Q1070" s="421" t="s">
        <v>12837</v>
      </c>
      <c r="R1070" s="424">
        <v>41275</v>
      </c>
      <c r="S1070" s="413"/>
      <c r="T1070" s="425"/>
    </row>
    <row r="1071" spans="1:20" ht="15.75" customHeight="1">
      <c r="A1071" s="419" t="s">
        <v>73</v>
      </c>
      <c r="B1071" s="419" t="s">
        <v>2660</v>
      </c>
      <c r="C1071" s="419" t="s">
        <v>456</v>
      </c>
      <c r="D1071" s="419" t="s">
        <v>13774</v>
      </c>
      <c r="E1071" s="419" t="s">
        <v>780</v>
      </c>
      <c r="F1071" s="442" t="s">
        <v>13901</v>
      </c>
      <c r="G1071" s="419" t="s">
        <v>812</v>
      </c>
      <c r="H1071" s="464" t="s">
        <v>13906</v>
      </c>
      <c r="I1071" s="420" t="s">
        <v>9786</v>
      </c>
      <c r="J1071" s="420" t="s">
        <v>13907</v>
      </c>
      <c r="K1071" s="421">
        <v>198</v>
      </c>
      <c r="L1071" s="421">
        <v>351</v>
      </c>
      <c r="M1071" s="422">
        <v>2950</v>
      </c>
      <c r="N1071" s="419" t="s">
        <v>12007</v>
      </c>
      <c r="O1071" s="422">
        <v>2011</v>
      </c>
      <c r="P1071" s="423">
        <v>40918</v>
      </c>
      <c r="Q1071" s="421" t="s">
        <v>12837</v>
      </c>
      <c r="R1071" s="424">
        <v>41275</v>
      </c>
      <c r="S1071" s="413"/>
      <c r="T1071" s="425"/>
    </row>
    <row r="1072" spans="1:20" ht="15.75" customHeight="1">
      <c r="A1072" s="419" t="s">
        <v>73</v>
      </c>
      <c r="B1072" s="419" t="s">
        <v>2660</v>
      </c>
      <c r="C1072" s="419" t="s">
        <v>456</v>
      </c>
      <c r="D1072" s="419" t="s">
        <v>13774</v>
      </c>
      <c r="E1072" s="419" t="s">
        <v>780</v>
      </c>
      <c r="F1072" s="442" t="s">
        <v>13901</v>
      </c>
      <c r="G1072" s="419" t="s">
        <v>827</v>
      </c>
      <c r="H1072" s="464" t="s">
        <v>13908</v>
      </c>
      <c r="I1072" s="420" t="s">
        <v>9786</v>
      </c>
      <c r="J1072" s="420" t="s">
        <v>13909</v>
      </c>
      <c r="K1072" s="421">
        <v>108.9</v>
      </c>
      <c r="L1072" s="421">
        <v>170</v>
      </c>
      <c r="M1072" s="422">
        <v>1900</v>
      </c>
      <c r="N1072" s="419" t="s">
        <v>12007</v>
      </c>
      <c r="O1072" s="422">
        <v>2011</v>
      </c>
      <c r="P1072" s="423">
        <v>40918</v>
      </c>
      <c r="Q1072" s="421" t="s">
        <v>12837</v>
      </c>
      <c r="R1072" s="424">
        <v>41275</v>
      </c>
      <c r="S1072" s="413"/>
      <c r="T1072" s="425"/>
    </row>
    <row r="1073" spans="1:20" ht="15.75" customHeight="1">
      <c r="A1073" s="429" t="s">
        <v>73</v>
      </c>
      <c r="B1073" s="429" t="s">
        <v>2660</v>
      </c>
      <c r="C1073" s="429" t="s">
        <v>290</v>
      </c>
      <c r="D1073" s="429" t="s">
        <v>11756</v>
      </c>
      <c r="E1073" s="429" t="s">
        <v>390</v>
      </c>
      <c r="F1073" s="458" t="s">
        <v>13145</v>
      </c>
      <c r="G1073" s="429" t="s">
        <v>423</v>
      </c>
      <c r="H1073" s="465" t="s">
        <v>8835</v>
      </c>
      <c r="I1073" s="431" t="s">
        <v>9786</v>
      </c>
      <c r="J1073" s="431" t="s">
        <v>13295</v>
      </c>
      <c r="K1073" s="432">
        <v>345.15030000000002</v>
      </c>
      <c r="L1073" s="432">
        <v>710</v>
      </c>
      <c r="M1073" s="433">
        <v>6980</v>
      </c>
      <c r="N1073" s="429" t="s">
        <v>13163</v>
      </c>
      <c r="O1073" s="433">
        <v>2023</v>
      </c>
      <c r="P1073" s="445">
        <v>45267</v>
      </c>
      <c r="Q1073" s="432" t="s">
        <v>13164</v>
      </c>
      <c r="R1073" s="435">
        <v>45658</v>
      </c>
      <c r="S1073" s="430"/>
      <c r="T1073" s="436">
        <v>45285</v>
      </c>
    </row>
    <row r="1074" spans="1:20" ht="15.75" customHeight="1">
      <c r="A1074" s="419" t="s">
        <v>73</v>
      </c>
      <c r="B1074" s="419" t="s">
        <v>2660</v>
      </c>
      <c r="C1074" s="419" t="s">
        <v>456</v>
      </c>
      <c r="D1074" s="419" t="s">
        <v>13774</v>
      </c>
      <c r="E1074" s="419" t="s">
        <v>780</v>
      </c>
      <c r="F1074" s="442" t="s">
        <v>13898</v>
      </c>
      <c r="G1074" s="419" t="s">
        <v>813</v>
      </c>
      <c r="H1074" s="464" t="s">
        <v>13910</v>
      </c>
      <c r="I1074" s="420" t="s">
        <v>9786</v>
      </c>
      <c r="J1074" s="420" t="s">
        <v>13911</v>
      </c>
      <c r="K1074" s="421">
        <v>81.8</v>
      </c>
      <c r="L1074" s="421">
        <v>105</v>
      </c>
      <c r="M1074" s="422">
        <v>15925</v>
      </c>
      <c r="N1074" s="419" t="s">
        <v>11099</v>
      </c>
      <c r="O1074" s="422">
        <v>2020</v>
      </c>
      <c r="P1074" s="423">
        <v>44538</v>
      </c>
      <c r="Q1074" s="421" t="s">
        <v>13900</v>
      </c>
      <c r="R1074" s="424">
        <v>44927</v>
      </c>
      <c r="S1074" s="413"/>
      <c r="T1074" s="425">
        <v>44610</v>
      </c>
    </row>
    <row r="1075" spans="1:20" ht="15.75" customHeight="1">
      <c r="A1075" s="419" t="s">
        <v>73</v>
      </c>
      <c r="B1075" s="419" t="s">
        <v>2660</v>
      </c>
      <c r="C1075" s="419" t="s">
        <v>456</v>
      </c>
      <c r="D1075" s="419" t="s">
        <v>13774</v>
      </c>
      <c r="E1075" s="419" t="s">
        <v>582</v>
      </c>
      <c r="F1075" s="442" t="s">
        <v>13912</v>
      </c>
      <c r="G1075" s="419" t="s">
        <v>596</v>
      </c>
      <c r="H1075" s="464" t="s">
        <v>13913</v>
      </c>
      <c r="I1075" s="420" t="s">
        <v>9786</v>
      </c>
      <c r="J1075" s="420" t="s">
        <v>13914</v>
      </c>
      <c r="K1075" s="421">
        <v>173.3</v>
      </c>
      <c r="L1075" s="421">
        <v>381</v>
      </c>
      <c r="M1075" s="422">
        <v>3390</v>
      </c>
      <c r="N1075" s="419" t="s">
        <v>11082</v>
      </c>
      <c r="O1075" s="422">
        <v>2011</v>
      </c>
      <c r="P1075" s="423">
        <v>40749</v>
      </c>
      <c r="Q1075" s="421" t="s">
        <v>11732</v>
      </c>
      <c r="R1075" s="424">
        <v>41275</v>
      </c>
      <c r="S1075" s="413"/>
      <c r="T1075" s="425"/>
    </row>
    <row r="1076" spans="1:20" ht="15.75" customHeight="1">
      <c r="A1076" s="419" t="s">
        <v>73</v>
      </c>
      <c r="B1076" s="419" t="s">
        <v>2660</v>
      </c>
      <c r="C1076" s="419" t="s">
        <v>456</v>
      </c>
      <c r="D1076" s="419" t="s">
        <v>13774</v>
      </c>
      <c r="E1076" s="419" t="s">
        <v>780</v>
      </c>
      <c r="F1076" s="442" t="s">
        <v>13898</v>
      </c>
      <c r="G1076" s="419" t="s">
        <v>825</v>
      </c>
      <c r="H1076" s="464" t="s">
        <v>13915</v>
      </c>
      <c r="I1076" s="420" t="s">
        <v>9786</v>
      </c>
      <c r="J1076" s="420" t="s">
        <v>13916</v>
      </c>
      <c r="K1076" s="421">
        <v>64.400000000000006</v>
      </c>
      <c r="L1076" s="421">
        <v>122</v>
      </c>
      <c r="M1076" s="422">
        <v>19023</v>
      </c>
      <c r="N1076" s="419" t="s">
        <v>11099</v>
      </c>
      <c r="O1076" s="422">
        <v>2020</v>
      </c>
      <c r="P1076" s="423">
        <v>44538</v>
      </c>
      <c r="Q1076" s="421" t="s">
        <v>13900</v>
      </c>
      <c r="R1076" s="424">
        <v>44927</v>
      </c>
      <c r="S1076" s="413"/>
      <c r="T1076" s="425">
        <v>44613</v>
      </c>
    </row>
    <row r="1077" spans="1:20" ht="15.75" customHeight="1">
      <c r="A1077" s="429" t="s">
        <v>73</v>
      </c>
      <c r="B1077" s="429" t="s">
        <v>2660</v>
      </c>
      <c r="C1077" s="429" t="s">
        <v>456</v>
      </c>
      <c r="D1077" s="429" t="s">
        <v>11101</v>
      </c>
      <c r="E1077" s="429" t="s">
        <v>582</v>
      </c>
      <c r="F1077" s="458" t="s">
        <v>11102</v>
      </c>
      <c r="G1077" s="429" t="s">
        <v>596</v>
      </c>
      <c r="H1077" s="465" t="s">
        <v>13913</v>
      </c>
      <c r="I1077" s="431" t="s">
        <v>9786</v>
      </c>
      <c r="J1077" s="431" t="s">
        <v>13914</v>
      </c>
      <c r="K1077" s="432"/>
      <c r="L1077" s="432">
        <v>319</v>
      </c>
      <c r="M1077" s="433">
        <v>73330</v>
      </c>
      <c r="N1077" s="429" t="s">
        <v>11105</v>
      </c>
      <c r="O1077" s="433">
        <v>2023</v>
      </c>
      <c r="P1077" s="434">
        <v>45253</v>
      </c>
      <c r="Q1077" s="432" t="s">
        <v>11106</v>
      </c>
      <c r="R1077" s="435">
        <v>45658</v>
      </c>
      <c r="S1077" s="430" t="s">
        <v>11018</v>
      </c>
      <c r="T1077" s="436">
        <v>45286</v>
      </c>
    </row>
    <row r="1078" spans="1:20" ht="15.75" customHeight="1">
      <c r="A1078" s="419" t="s">
        <v>73</v>
      </c>
      <c r="B1078" s="419" t="s">
        <v>2660</v>
      </c>
      <c r="C1078" s="419" t="s">
        <v>456</v>
      </c>
      <c r="D1078" s="419" t="s">
        <v>13774</v>
      </c>
      <c r="E1078" s="419" t="s">
        <v>582</v>
      </c>
      <c r="F1078" s="442" t="s">
        <v>13912</v>
      </c>
      <c r="G1078" s="419" t="s">
        <v>588</v>
      </c>
      <c r="H1078" s="464" t="s">
        <v>13917</v>
      </c>
      <c r="I1078" s="420" t="s">
        <v>9786</v>
      </c>
      <c r="J1078" s="420" t="s">
        <v>13918</v>
      </c>
      <c r="K1078" s="421">
        <v>164.4</v>
      </c>
      <c r="L1078" s="421">
        <v>363</v>
      </c>
      <c r="M1078" s="422">
        <v>3270</v>
      </c>
      <c r="N1078" s="419" t="s">
        <v>11082</v>
      </c>
      <c r="O1078" s="422">
        <v>2011</v>
      </c>
      <c r="P1078" s="423">
        <v>40749</v>
      </c>
      <c r="Q1078" s="421" t="s">
        <v>11676</v>
      </c>
      <c r="R1078" s="424">
        <v>41275</v>
      </c>
      <c r="S1078" s="413"/>
      <c r="T1078" s="425"/>
    </row>
    <row r="1079" spans="1:20" ht="15.75" customHeight="1">
      <c r="A1079" s="419" t="s">
        <v>73</v>
      </c>
      <c r="B1079" s="419" t="s">
        <v>2660</v>
      </c>
      <c r="C1079" s="419" t="s">
        <v>456</v>
      </c>
      <c r="D1079" s="419" t="s">
        <v>13774</v>
      </c>
      <c r="E1079" s="419" t="s">
        <v>780</v>
      </c>
      <c r="F1079" s="442" t="s">
        <v>11227</v>
      </c>
      <c r="G1079" s="419" t="s">
        <v>790</v>
      </c>
      <c r="H1079" s="464" t="s">
        <v>13919</v>
      </c>
      <c r="I1079" s="420" t="s">
        <v>9786</v>
      </c>
      <c r="J1079" s="420" t="s">
        <v>13920</v>
      </c>
      <c r="K1079" s="421">
        <v>214.04400000000001</v>
      </c>
      <c r="L1079" s="421">
        <v>180</v>
      </c>
      <c r="M1079" s="422">
        <v>3991</v>
      </c>
      <c r="N1079" s="419" t="s">
        <v>11258</v>
      </c>
      <c r="O1079" s="422">
        <v>2015</v>
      </c>
      <c r="P1079" s="426">
        <v>42293</v>
      </c>
      <c r="Q1079" s="421" t="s">
        <v>13921</v>
      </c>
      <c r="R1079" s="424">
        <v>42736</v>
      </c>
      <c r="S1079" s="413"/>
      <c r="T1079" s="425"/>
    </row>
    <row r="1080" spans="1:20" ht="15.75" customHeight="1">
      <c r="A1080" s="419" t="s">
        <v>73</v>
      </c>
      <c r="B1080" s="419" t="s">
        <v>2660</v>
      </c>
      <c r="C1080" s="419" t="s">
        <v>456</v>
      </c>
      <c r="D1080" s="419" t="s">
        <v>13774</v>
      </c>
      <c r="E1080" s="419" t="s">
        <v>780</v>
      </c>
      <c r="F1080" s="442" t="s">
        <v>11227</v>
      </c>
      <c r="G1080" s="419" t="s">
        <v>819</v>
      </c>
      <c r="H1080" s="464" t="s">
        <v>13922</v>
      </c>
      <c r="I1080" s="420" t="s">
        <v>9786</v>
      </c>
      <c r="J1080" s="420" t="s">
        <v>11232</v>
      </c>
      <c r="K1080" s="421">
        <v>326.86770000000001</v>
      </c>
      <c r="L1080" s="421">
        <v>518</v>
      </c>
      <c r="M1080" s="422">
        <v>10994</v>
      </c>
      <c r="N1080" s="419" t="s">
        <v>11258</v>
      </c>
      <c r="O1080" s="422">
        <v>2015</v>
      </c>
      <c r="P1080" s="426">
        <v>42293</v>
      </c>
      <c r="Q1080" s="421" t="s">
        <v>13921</v>
      </c>
      <c r="R1080" s="424">
        <v>42736</v>
      </c>
      <c r="S1080" s="413"/>
      <c r="T1080" s="425"/>
    </row>
    <row r="1081" spans="1:20" ht="15.75" customHeight="1">
      <c r="A1081" s="419" t="s">
        <v>73</v>
      </c>
      <c r="B1081" s="419" t="s">
        <v>2660</v>
      </c>
      <c r="C1081" s="419" t="s">
        <v>456</v>
      </c>
      <c r="D1081" s="419" t="s">
        <v>13774</v>
      </c>
      <c r="E1081" s="419" t="s">
        <v>780</v>
      </c>
      <c r="F1081" s="442" t="s">
        <v>13923</v>
      </c>
      <c r="G1081" s="419" t="s">
        <v>794</v>
      </c>
      <c r="H1081" s="464" t="s">
        <v>13924</v>
      </c>
      <c r="I1081" s="420" t="s">
        <v>9786</v>
      </c>
      <c r="J1081" s="420" t="s">
        <v>13925</v>
      </c>
      <c r="K1081" s="421">
        <v>145.08000000000001</v>
      </c>
      <c r="L1081" s="421">
        <v>264</v>
      </c>
      <c r="M1081" s="422">
        <v>3500</v>
      </c>
      <c r="N1081" s="419" t="s">
        <v>11082</v>
      </c>
      <c r="O1081" s="422">
        <v>2010</v>
      </c>
      <c r="P1081" s="426">
        <v>40536</v>
      </c>
      <c r="Q1081" s="421" t="s">
        <v>13926</v>
      </c>
      <c r="R1081" s="424">
        <v>40909</v>
      </c>
      <c r="S1081" s="413"/>
      <c r="T1081" s="425"/>
    </row>
    <row r="1082" spans="1:20" ht="15.75" customHeight="1">
      <c r="A1082" s="419" t="s">
        <v>73</v>
      </c>
      <c r="B1082" s="419" t="s">
        <v>2660</v>
      </c>
      <c r="C1082" s="419" t="s">
        <v>456</v>
      </c>
      <c r="D1082" s="419" t="s">
        <v>13774</v>
      </c>
      <c r="E1082" s="419" t="s">
        <v>780</v>
      </c>
      <c r="F1082" s="442" t="s">
        <v>13923</v>
      </c>
      <c r="G1082" s="419" t="s">
        <v>805</v>
      </c>
      <c r="H1082" s="464" t="s">
        <v>13927</v>
      </c>
      <c r="I1082" s="420" t="s">
        <v>9786</v>
      </c>
      <c r="J1082" s="420" t="s">
        <v>13928</v>
      </c>
      <c r="K1082" s="421">
        <v>475.47</v>
      </c>
      <c r="L1082" s="421">
        <v>559</v>
      </c>
      <c r="M1082" s="422">
        <v>5500</v>
      </c>
      <c r="N1082" s="419" t="s">
        <v>11082</v>
      </c>
      <c r="O1082" s="422">
        <v>2010</v>
      </c>
      <c r="P1082" s="426">
        <v>40536</v>
      </c>
      <c r="Q1082" s="421" t="s">
        <v>13926</v>
      </c>
      <c r="R1082" s="424">
        <v>40909</v>
      </c>
      <c r="S1082" s="413"/>
      <c r="T1082" s="425"/>
    </row>
    <row r="1083" spans="1:20" ht="15.75" customHeight="1">
      <c r="A1083" s="419" t="s">
        <v>73</v>
      </c>
      <c r="B1083" s="419" t="s">
        <v>2660</v>
      </c>
      <c r="C1083" s="419" t="s">
        <v>456</v>
      </c>
      <c r="D1083" s="419" t="s">
        <v>13774</v>
      </c>
      <c r="E1083" s="419" t="s">
        <v>780</v>
      </c>
      <c r="F1083" s="442" t="s">
        <v>13923</v>
      </c>
      <c r="G1083" s="419" t="s">
        <v>823</v>
      </c>
      <c r="H1083" s="464" t="s">
        <v>13929</v>
      </c>
      <c r="I1083" s="420" t="s">
        <v>9786</v>
      </c>
      <c r="J1083" s="420" t="s">
        <v>13930</v>
      </c>
      <c r="K1083" s="421">
        <v>417.43</v>
      </c>
      <c r="L1083" s="421">
        <v>584</v>
      </c>
      <c r="M1083" s="422">
        <v>4600</v>
      </c>
      <c r="N1083" s="419" t="s">
        <v>11082</v>
      </c>
      <c r="O1083" s="422">
        <v>2010</v>
      </c>
      <c r="P1083" s="426">
        <v>40536</v>
      </c>
      <c r="Q1083" s="421" t="s">
        <v>13926</v>
      </c>
      <c r="R1083" s="424">
        <v>40909</v>
      </c>
      <c r="S1083" s="413"/>
      <c r="T1083" s="425"/>
    </row>
    <row r="1084" spans="1:20" ht="15.75" customHeight="1">
      <c r="A1084" s="419" t="s">
        <v>73</v>
      </c>
      <c r="B1084" s="419" t="s">
        <v>2660</v>
      </c>
      <c r="C1084" s="419" t="s">
        <v>456</v>
      </c>
      <c r="D1084" s="419" t="s">
        <v>13774</v>
      </c>
      <c r="E1084" s="419" t="s">
        <v>618</v>
      </c>
      <c r="F1084" s="442" t="s">
        <v>13931</v>
      </c>
      <c r="G1084" s="419" t="s">
        <v>620</v>
      </c>
      <c r="H1084" s="464" t="s">
        <v>13932</v>
      </c>
      <c r="I1084" s="420" t="s">
        <v>9786</v>
      </c>
      <c r="J1084" s="420" t="s">
        <v>13933</v>
      </c>
      <c r="K1084" s="421">
        <v>84.9</v>
      </c>
      <c r="L1084" s="421">
        <v>135</v>
      </c>
      <c r="M1084" s="422">
        <v>900</v>
      </c>
      <c r="N1084" s="419" t="s">
        <v>11082</v>
      </c>
      <c r="O1084" s="422">
        <v>2011</v>
      </c>
      <c r="P1084" s="423">
        <v>40640</v>
      </c>
      <c r="Q1084" s="421" t="s">
        <v>12666</v>
      </c>
      <c r="R1084" s="424">
        <v>40909</v>
      </c>
      <c r="S1084" s="413"/>
      <c r="T1084" s="425"/>
    </row>
    <row r="1085" spans="1:20" ht="15.75" customHeight="1">
      <c r="A1085" s="429" t="s">
        <v>73</v>
      </c>
      <c r="B1085" s="429" t="s">
        <v>2660</v>
      </c>
      <c r="C1085" s="429" t="s">
        <v>456</v>
      </c>
      <c r="D1085" s="429" t="s">
        <v>11101</v>
      </c>
      <c r="E1085" s="429" t="s">
        <v>582</v>
      </c>
      <c r="F1085" s="458" t="s">
        <v>11102</v>
      </c>
      <c r="G1085" s="429" t="s">
        <v>588</v>
      </c>
      <c r="H1085" s="465" t="s">
        <v>13917</v>
      </c>
      <c r="I1085" s="431" t="s">
        <v>9786</v>
      </c>
      <c r="J1085" s="431" t="s">
        <v>13918</v>
      </c>
      <c r="K1085" s="432"/>
      <c r="L1085" s="432">
        <v>307</v>
      </c>
      <c r="M1085" s="433">
        <v>73330</v>
      </c>
      <c r="N1085" s="429" t="s">
        <v>11105</v>
      </c>
      <c r="O1085" s="433">
        <v>2023</v>
      </c>
      <c r="P1085" s="434">
        <v>45253</v>
      </c>
      <c r="Q1085" s="432" t="s">
        <v>11106</v>
      </c>
      <c r="R1085" s="435">
        <v>45658</v>
      </c>
      <c r="S1085" s="430" t="s">
        <v>11018</v>
      </c>
      <c r="T1085" s="436">
        <v>45286</v>
      </c>
    </row>
    <row r="1086" spans="1:20" ht="15.75" customHeight="1">
      <c r="A1086" s="419" t="s">
        <v>73</v>
      </c>
      <c r="B1086" s="419" t="s">
        <v>2660</v>
      </c>
      <c r="C1086" s="419" t="s">
        <v>456</v>
      </c>
      <c r="D1086" s="419" t="s">
        <v>13774</v>
      </c>
      <c r="E1086" s="419" t="s">
        <v>780</v>
      </c>
      <c r="F1086" s="442" t="s">
        <v>13934</v>
      </c>
      <c r="G1086" s="419" t="s">
        <v>784</v>
      </c>
      <c r="H1086" s="464" t="s">
        <v>13935</v>
      </c>
      <c r="I1086" s="420" t="s">
        <v>9786</v>
      </c>
      <c r="J1086" s="420" t="s">
        <v>13936</v>
      </c>
      <c r="K1086" s="421">
        <v>247.2</v>
      </c>
      <c r="L1086" s="421">
        <v>208</v>
      </c>
      <c r="M1086" s="422">
        <v>2170</v>
      </c>
      <c r="N1086" s="419" t="s">
        <v>11082</v>
      </c>
      <c r="O1086" s="422">
        <v>2010</v>
      </c>
      <c r="P1086" s="423">
        <v>40189</v>
      </c>
      <c r="Q1086" s="421" t="s">
        <v>12991</v>
      </c>
      <c r="R1086" s="424">
        <v>40544</v>
      </c>
      <c r="S1086" s="413"/>
      <c r="T1086" s="425"/>
    </row>
    <row r="1087" spans="1:20" ht="15.75" customHeight="1">
      <c r="A1087" s="419" t="s">
        <v>73</v>
      </c>
      <c r="B1087" s="419" t="s">
        <v>2660</v>
      </c>
      <c r="C1087" s="419" t="s">
        <v>456</v>
      </c>
      <c r="D1087" s="419" t="s">
        <v>13774</v>
      </c>
      <c r="E1087" s="419" t="s">
        <v>780</v>
      </c>
      <c r="F1087" s="442" t="s">
        <v>13934</v>
      </c>
      <c r="G1087" s="419" t="s">
        <v>796</v>
      </c>
      <c r="H1087" s="464" t="s">
        <v>13937</v>
      </c>
      <c r="I1087" s="420" t="s">
        <v>9786</v>
      </c>
      <c r="J1087" s="420" t="s">
        <v>13938</v>
      </c>
      <c r="K1087" s="421">
        <v>258</v>
      </c>
      <c r="L1087" s="421">
        <v>246</v>
      </c>
      <c r="M1087" s="422">
        <v>2430</v>
      </c>
      <c r="N1087" s="419" t="s">
        <v>11082</v>
      </c>
      <c r="O1087" s="422">
        <v>2010</v>
      </c>
      <c r="P1087" s="423">
        <v>40189</v>
      </c>
      <c r="Q1087" s="421" t="s">
        <v>12991</v>
      </c>
      <c r="R1087" s="424">
        <v>40544</v>
      </c>
      <c r="S1087" s="413"/>
      <c r="T1087" s="425"/>
    </row>
    <row r="1088" spans="1:20" ht="15.75" customHeight="1">
      <c r="A1088" s="419" t="s">
        <v>73</v>
      </c>
      <c r="B1088" s="419" t="s">
        <v>2660</v>
      </c>
      <c r="C1088" s="419" t="s">
        <v>456</v>
      </c>
      <c r="D1088" s="419" t="s">
        <v>13774</v>
      </c>
      <c r="E1088" s="419" t="s">
        <v>780</v>
      </c>
      <c r="F1088" s="442" t="s">
        <v>13934</v>
      </c>
      <c r="G1088" s="419" t="s">
        <v>801</v>
      </c>
      <c r="H1088" s="464" t="s">
        <v>13939</v>
      </c>
      <c r="I1088" s="420" t="s">
        <v>9786</v>
      </c>
      <c r="J1088" s="420" t="s">
        <v>13940</v>
      </c>
      <c r="K1088" s="421">
        <v>50</v>
      </c>
      <c r="L1088" s="421">
        <v>11</v>
      </c>
      <c r="M1088" s="422">
        <v>1270</v>
      </c>
      <c r="N1088" s="419" t="s">
        <v>11082</v>
      </c>
      <c r="O1088" s="422">
        <v>2012</v>
      </c>
      <c r="P1088" s="426">
        <v>41271</v>
      </c>
      <c r="Q1088" s="421" t="s">
        <v>13720</v>
      </c>
      <c r="R1088" s="424">
        <v>41640</v>
      </c>
      <c r="S1088" s="413"/>
      <c r="T1088" s="425"/>
    </row>
    <row r="1089" spans="1:20" ht="15.75" customHeight="1">
      <c r="A1089" s="419" t="s">
        <v>73</v>
      </c>
      <c r="B1089" s="419" t="s">
        <v>2660</v>
      </c>
      <c r="C1089" s="419" t="s">
        <v>456</v>
      </c>
      <c r="D1089" s="419" t="s">
        <v>13774</v>
      </c>
      <c r="E1089" s="419" t="s">
        <v>780</v>
      </c>
      <c r="F1089" s="442" t="s">
        <v>13934</v>
      </c>
      <c r="G1089" s="419" t="s">
        <v>815</v>
      </c>
      <c r="H1089" s="464" t="s">
        <v>13941</v>
      </c>
      <c r="I1089" s="420" t="s">
        <v>9786</v>
      </c>
      <c r="J1089" s="420" t="s">
        <v>11704</v>
      </c>
      <c r="K1089" s="421">
        <v>221.4</v>
      </c>
      <c r="L1089" s="421">
        <v>361</v>
      </c>
      <c r="M1089" s="422">
        <v>3220</v>
      </c>
      <c r="N1089" s="419" t="s">
        <v>11082</v>
      </c>
      <c r="O1089" s="422">
        <v>2010</v>
      </c>
      <c r="P1089" s="423">
        <v>40189</v>
      </c>
      <c r="Q1089" s="421" t="s">
        <v>12991</v>
      </c>
      <c r="R1089" s="424">
        <v>40544</v>
      </c>
      <c r="S1089" s="413"/>
      <c r="T1089" s="425"/>
    </row>
    <row r="1090" spans="1:20" ht="15.75" customHeight="1">
      <c r="A1090" s="419" t="s">
        <v>73</v>
      </c>
      <c r="B1090" s="419" t="s">
        <v>2660</v>
      </c>
      <c r="C1090" s="419" t="s">
        <v>456</v>
      </c>
      <c r="D1090" s="419" t="s">
        <v>13774</v>
      </c>
      <c r="E1090" s="419" t="s">
        <v>780</v>
      </c>
      <c r="F1090" s="442" t="s">
        <v>13934</v>
      </c>
      <c r="G1090" s="419" t="s">
        <v>820</v>
      </c>
      <c r="H1090" s="464" t="s">
        <v>13942</v>
      </c>
      <c r="I1090" s="420" t="s">
        <v>9786</v>
      </c>
      <c r="J1090" s="420" t="s">
        <v>13943</v>
      </c>
      <c r="K1090" s="421">
        <v>6.5</v>
      </c>
      <c r="L1090" s="421">
        <v>0</v>
      </c>
      <c r="M1090" s="422">
        <v>1210</v>
      </c>
      <c r="N1090" s="419" t="s">
        <v>11082</v>
      </c>
      <c r="O1090" s="422">
        <v>2012</v>
      </c>
      <c r="P1090" s="426">
        <v>41271</v>
      </c>
      <c r="Q1090" s="421" t="s">
        <v>13720</v>
      </c>
      <c r="R1090" s="424">
        <v>41640</v>
      </c>
      <c r="S1090" s="413"/>
      <c r="T1090" s="425"/>
    </row>
    <row r="1091" spans="1:20" ht="15.75" customHeight="1">
      <c r="A1091" s="419" t="s">
        <v>73</v>
      </c>
      <c r="B1091" s="419" t="s">
        <v>2660</v>
      </c>
      <c r="C1091" s="419" t="s">
        <v>456</v>
      </c>
      <c r="D1091" s="419" t="s">
        <v>13774</v>
      </c>
      <c r="E1091" s="419" t="s">
        <v>780</v>
      </c>
      <c r="F1091" s="442" t="s">
        <v>13934</v>
      </c>
      <c r="G1091" s="419" t="s">
        <v>828</v>
      </c>
      <c r="H1091" s="464" t="s">
        <v>13944</v>
      </c>
      <c r="I1091" s="420" t="s">
        <v>9786</v>
      </c>
      <c r="J1091" s="420" t="s">
        <v>13945</v>
      </c>
      <c r="K1091" s="421">
        <v>224.2</v>
      </c>
      <c r="L1091" s="421">
        <v>331</v>
      </c>
      <c r="M1091" s="422">
        <v>3020</v>
      </c>
      <c r="N1091" s="419" t="s">
        <v>11082</v>
      </c>
      <c r="O1091" s="422">
        <v>2010</v>
      </c>
      <c r="P1091" s="423">
        <v>40189</v>
      </c>
      <c r="Q1091" s="421" t="s">
        <v>12991</v>
      </c>
      <c r="R1091" s="424">
        <v>40544</v>
      </c>
      <c r="S1091" s="413"/>
      <c r="T1091" s="425"/>
    </row>
    <row r="1092" spans="1:20" ht="15.75" customHeight="1">
      <c r="A1092" s="419" t="s">
        <v>73</v>
      </c>
      <c r="B1092" s="419" t="s">
        <v>2660</v>
      </c>
      <c r="C1092" s="419" t="s">
        <v>456</v>
      </c>
      <c r="D1092" s="419" t="s">
        <v>13774</v>
      </c>
      <c r="E1092" s="419" t="s">
        <v>780</v>
      </c>
      <c r="F1092" s="442" t="s">
        <v>13898</v>
      </c>
      <c r="G1092" s="419" t="s">
        <v>781</v>
      </c>
      <c r="H1092" s="464" t="s">
        <v>13946</v>
      </c>
      <c r="I1092" s="420" t="s">
        <v>10789</v>
      </c>
      <c r="J1092" s="420" t="s">
        <v>13947</v>
      </c>
      <c r="K1092" s="421">
        <v>908.9</v>
      </c>
      <c r="L1092" s="421">
        <v>5705</v>
      </c>
      <c r="M1092" s="422">
        <v>18328</v>
      </c>
      <c r="N1092" s="419" t="s">
        <v>11577</v>
      </c>
      <c r="O1092" s="422">
        <v>2015</v>
      </c>
      <c r="P1092" s="423">
        <v>42340</v>
      </c>
      <c r="Q1092" s="421" t="s">
        <v>12052</v>
      </c>
      <c r="R1092" s="424">
        <v>42736</v>
      </c>
      <c r="S1092" s="413"/>
      <c r="T1092" s="425"/>
    </row>
    <row r="1093" spans="1:20" ht="15.75" customHeight="1">
      <c r="A1093" s="419" t="s">
        <v>73</v>
      </c>
      <c r="B1093" s="419" t="s">
        <v>2660</v>
      </c>
      <c r="C1093" s="419" t="s">
        <v>456</v>
      </c>
      <c r="D1093" s="419" t="s">
        <v>13948</v>
      </c>
      <c r="E1093" s="419" t="s">
        <v>833</v>
      </c>
      <c r="F1093" s="442" t="s">
        <v>13949</v>
      </c>
      <c r="G1093" s="419" t="s">
        <v>835</v>
      </c>
      <c r="H1093" s="464" t="s">
        <v>13950</v>
      </c>
      <c r="I1093" s="420" t="s">
        <v>9786</v>
      </c>
      <c r="J1093" s="420" t="s">
        <v>13951</v>
      </c>
      <c r="K1093" s="421">
        <v>143.80000000000001</v>
      </c>
      <c r="L1093" s="421">
        <v>71</v>
      </c>
      <c r="M1093" s="422">
        <v>500</v>
      </c>
      <c r="N1093" s="419" t="s">
        <v>11564</v>
      </c>
      <c r="O1093" s="422">
        <v>2011</v>
      </c>
      <c r="P1093" s="426">
        <v>40900</v>
      </c>
      <c r="Q1093" s="421" t="s">
        <v>13952</v>
      </c>
      <c r="R1093" s="424">
        <v>40909</v>
      </c>
      <c r="S1093" s="413"/>
      <c r="T1093" s="425"/>
    </row>
    <row r="1094" spans="1:20" ht="15.75" customHeight="1">
      <c r="A1094" s="419" t="s">
        <v>73</v>
      </c>
      <c r="B1094" s="419" t="s">
        <v>2660</v>
      </c>
      <c r="C1094" s="419" t="s">
        <v>456</v>
      </c>
      <c r="D1094" s="419" t="s">
        <v>13948</v>
      </c>
      <c r="E1094" s="419" t="s">
        <v>833</v>
      </c>
      <c r="F1094" s="442" t="s">
        <v>13949</v>
      </c>
      <c r="G1094" s="419" t="s">
        <v>839</v>
      </c>
      <c r="H1094" s="464" t="s">
        <v>13953</v>
      </c>
      <c r="I1094" s="420" t="s">
        <v>9786</v>
      </c>
      <c r="J1094" s="420" t="s">
        <v>13954</v>
      </c>
      <c r="K1094" s="421">
        <v>87.4</v>
      </c>
      <c r="L1094" s="421">
        <v>318</v>
      </c>
      <c r="M1094" s="422">
        <v>1800</v>
      </c>
      <c r="N1094" s="419" t="s">
        <v>11564</v>
      </c>
      <c r="O1094" s="422">
        <v>2011</v>
      </c>
      <c r="P1094" s="426">
        <v>40900</v>
      </c>
      <c r="Q1094" s="421" t="s">
        <v>13952</v>
      </c>
      <c r="R1094" s="424">
        <v>40909</v>
      </c>
      <c r="S1094" s="413"/>
      <c r="T1094" s="425"/>
    </row>
    <row r="1095" spans="1:20" ht="15.75" customHeight="1">
      <c r="A1095" s="419" t="s">
        <v>73</v>
      </c>
      <c r="B1095" s="419" t="s">
        <v>2660</v>
      </c>
      <c r="C1095" s="419" t="s">
        <v>456</v>
      </c>
      <c r="D1095" s="419" t="s">
        <v>13948</v>
      </c>
      <c r="E1095" s="419" t="s">
        <v>833</v>
      </c>
      <c r="F1095" s="442" t="s">
        <v>13949</v>
      </c>
      <c r="G1095" s="419" t="s">
        <v>840</v>
      </c>
      <c r="H1095" s="464" t="s">
        <v>13955</v>
      </c>
      <c r="I1095" s="420" t="s">
        <v>9786</v>
      </c>
      <c r="J1095" s="420" t="s">
        <v>13729</v>
      </c>
      <c r="K1095" s="421">
        <v>85.8</v>
      </c>
      <c r="L1095" s="421">
        <v>283</v>
      </c>
      <c r="M1095" s="422">
        <v>1600</v>
      </c>
      <c r="N1095" s="419" t="s">
        <v>11564</v>
      </c>
      <c r="O1095" s="422">
        <v>2011</v>
      </c>
      <c r="P1095" s="426">
        <v>40900</v>
      </c>
      <c r="Q1095" s="421" t="s">
        <v>13952</v>
      </c>
      <c r="R1095" s="424">
        <v>40909</v>
      </c>
      <c r="S1095" s="413"/>
      <c r="T1095" s="425"/>
    </row>
    <row r="1096" spans="1:20" ht="15.75" customHeight="1">
      <c r="A1096" s="419" t="s">
        <v>73</v>
      </c>
      <c r="B1096" s="419" t="s">
        <v>2660</v>
      </c>
      <c r="C1096" s="419" t="s">
        <v>456</v>
      </c>
      <c r="D1096" s="419" t="s">
        <v>13948</v>
      </c>
      <c r="E1096" s="419" t="s">
        <v>833</v>
      </c>
      <c r="F1096" s="442" t="s">
        <v>13949</v>
      </c>
      <c r="G1096" s="419" t="s">
        <v>862</v>
      </c>
      <c r="H1096" s="464" t="s">
        <v>13956</v>
      </c>
      <c r="I1096" s="420" t="s">
        <v>9786</v>
      </c>
      <c r="J1096" s="420" t="s">
        <v>13957</v>
      </c>
      <c r="K1096" s="421">
        <v>77.5</v>
      </c>
      <c r="L1096" s="421">
        <v>256</v>
      </c>
      <c r="M1096" s="422">
        <v>1400</v>
      </c>
      <c r="N1096" s="419" t="s">
        <v>11564</v>
      </c>
      <c r="O1096" s="422">
        <v>2011</v>
      </c>
      <c r="P1096" s="426">
        <v>40900</v>
      </c>
      <c r="Q1096" s="421" t="s">
        <v>13952</v>
      </c>
      <c r="R1096" s="424">
        <v>40909</v>
      </c>
      <c r="S1096" s="413"/>
      <c r="T1096" s="425"/>
    </row>
    <row r="1097" spans="1:20" ht="15.75" customHeight="1">
      <c r="A1097" s="419" t="s">
        <v>73</v>
      </c>
      <c r="B1097" s="419" t="s">
        <v>2660</v>
      </c>
      <c r="C1097" s="419" t="s">
        <v>456</v>
      </c>
      <c r="D1097" s="419" t="s">
        <v>13948</v>
      </c>
      <c r="E1097" s="419" t="s">
        <v>833</v>
      </c>
      <c r="F1097" s="442" t="s">
        <v>11891</v>
      </c>
      <c r="G1097" s="419" t="s">
        <v>842</v>
      </c>
      <c r="H1097" s="464" t="s">
        <v>13958</v>
      </c>
      <c r="I1097" s="420" t="s">
        <v>9786</v>
      </c>
      <c r="J1097" s="420" t="s">
        <v>13959</v>
      </c>
      <c r="K1097" s="421">
        <v>45.5</v>
      </c>
      <c r="L1097" s="421">
        <v>254</v>
      </c>
      <c r="M1097" s="422">
        <v>2000</v>
      </c>
      <c r="N1097" s="419" t="s">
        <v>11564</v>
      </c>
      <c r="O1097" s="422">
        <v>2012</v>
      </c>
      <c r="P1097" s="423">
        <v>41250</v>
      </c>
      <c r="Q1097" s="421" t="s">
        <v>11771</v>
      </c>
      <c r="R1097" s="424">
        <v>41275</v>
      </c>
      <c r="S1097" s="413"/>
      <c r="T1097" s="425"/>
    </row>
    <row r="1098" spans="1:20" ht="15.75" customHeight="1">
      <c r="A1098" s="419" t="s">
        <v>73</v>
      </c>
      <c r="B1098" s="419" t="s">
        <v>2660</v>
      </c>
      <c r="C1098" s="419" t="s">
        <v>456</v>
      </c>
      <c r="D1098" s="419" t="s">
        <v>13948</v>
      </c>
      <c r="E1098" s="419" t="s">
        <v>833</v>
      </c>
      <c r="F1098" s="442" t="s">
        <v>11891</v>
      </c>
      <c r="G1098" s="419" t="s">
        <v>843</v>
      </c>
      <c r="H1098" s="464" t="s">
        <v>13960</v>
      </c>
      <c r="I1098" s="420" t="s">
        <v>9786</v>
      </c>
      <c r="J1098" s="420" t="s">
        <v>10784</v>
      </c>
      <c r="K1098" s="421">
        <v>61.3</v>
      </c>
      <c r="L1098" s="421">
        <v>105</v>
      </c>
      <c r="M1098" s="422">
        <v>920</v>
      </c>
      <c r="N1098" s="419" t="s">
        <v>11564</v>
      </c>
      <c r="O1098" s="422">
        <v>2012</v>
      </c>
      <c r="P1098" s="423">
        <v>41250</v>
      </c>
      <c r="Q1098" s="421" t="s">
        <v>11771</v>
      </c>
      <c r="R1098" s="424">
        <v>41275</v>
      </c>
      <c r="S1098" s="413"/>
      <c r="T1098" s="425"/>
    </row>
    <row r="1099" spans="1:20" ht="15.75" customHeight="1">
      <c r="A1099" s="419" t="s">
        <v>73</v>
      </c>
      <c r="B1099" s="419" t="s">
        <v>2660</v>
      </c>
      <c r="C1099" s="419" t="s">
        <v>456</v>
      </c>
      <c r="D1099" s="419" t="s">
        <v>13774</v>
      </c>
      <c r="E1099" s="419" t="s">
        <v>582</v>
      </c>
      <c r="F1099" s="442" t="s">
        <v>13912</v>
      </c>
      <c r="G1099" s="419" t="s">
        <v>592</v>
      </c>
      <c r="H1099" s="464" t="s">
        <v>13961</v>
      </c>
      <c r="I1099" s="420" t="s">
        <v>9786</v>
      </c>
      <c r="J1099" s="420" t="s">
        <v>13962</v>
      </c>
      <c r="K1099" s="421">
        <v>108.6</v>
      </c>
      <c r="L1099" s="421">
        <v>56</v>
      </c>
      <c r="M1099" s="422">
        <v>1150</v>
      </c>
      <c r="N1099" s="419" t="s">
        <v>11082</v>
      </c>
      <c r="O1099" s="422">
        <v>2011</v>
      </c>
      <c r="P1099" s="423">
        <v>40749</v>
      </c>
      <c r="Q1099" s="421" t="s">
        <v>11679</v>
      </c>
      <c r="R1099" s="424">
        <v>41275</v>
      </c>
      <c r="S1099" s="413"/>
      <c r="T1099" s="425"/>
    </row>
    <row r="1100" spans="1:20" ht="15.75" customHeight="1">
      <c r="A1100" s="419" t="s">
        <v>73</v>
      </c>
      <c r="B1100" s="419" t="s">
        <v>2660</v>
      </c>
      <c r="C1100" s="419" t="s">
        <v>456</v>
      </c>
      <c r="D1100" s="419" t="s">
        <v>13948</v>
      </c>
      <c r="E1100" s="419" t="s">
        <v>833</v>
      </c>
      <c r="F1100" s="442" t="s">
        <v>11891</v>
      </c>
      <c r="G1100" s="419" t="s">
        <v>853</v>
      </c>
      <c r="H1100" s="464" t="s">
        <v>13963</v>
      </c>
      <c r="I1100" s="420" t="s">
        <v>9786</v>
      </c>
      <c r="J1100" s="420" t="s">
        <v>13964</v>
      </c>
      <c r="K1100" s="421">
        <v>417.2</v>
      </c>
      <c r="L1100" s="421">
        <v>1137</v>
      </c>
      <c r="M1100" s="422">
        <v>6840</v>
      </c>
      <c r="N1100" s="419" t="s">
        <v>11564</v>
      </c>
      <c r="O1100" s="422">
        <v>2012</v>
      </c>
      <c r="P1100" s="423">
        <v>41250</v>
      </c>
      <c r="Q1100" s="421" t="s">
        <v>11771</v>
      </c>
      <c r="R1100" s="424">
        <v>41275</v>
      </c>
      <c r="S1100" s="413"/>
      <c r="T1100" s="425"/>
    </row>
    <row r="1101" spans="1:20" ht="15.75" customHeight="1">
      <c r="A1101" s="419" t="s">
        <v>73</v>
      </c>
      <c r="B1101" s="419" t="s">
        <v>2660</v>
      </c>
      <c r="C1101" s="419" t="s">
        <v>456</v>
      </c>
      <c r="D1101" s="419" t="s">
        <v>13774</v>
      </c>
      <c r="E1101" s="419" t="s">
        <v>618</v>
      </c>
      <c r="F1101" s="442" t="s">
        <v>13931</v>
      </c>
      <c r="G1101" s="419" t="s">
        <v>630</v>
      </c>
      <c r="H1101" s="464" t="s">
        <v>13965</v>
      </c>
      <c r="I1101" s="420" t="s">
        <v>9786</v>
      </c>
      <c r="J1101" s="420" t="s">
        <v>13966</v>
      </c>
      <c r="K1101" s="421">
        <v>244.50550000000001</v>
      </c>
      <c r="L1101" s="421">
        <v>271</v>
      </c>
      <c r="M1101" s="422">
        <v>38548</v>
      </c>
      <c r="N1101" s="419" t="s">
        <v>11577</v>
      </c>
      <c r="O1101" s="422">
        <v>2019</v>
      </c>
      <c r="P1101" s="423">
        <v>43944</v>
      </c>
      <c r="Q1101" s="421" t="s">
        <v>12360</v>
      </c>
      <c r="R1101" s="424">
        <v>44197</v>
      </c>
      <c r="S1101" s="413"/>
      <c r="T1101" s="428">
        <v>44026</v>
      </c>
    </row>
    <row r="1102" spans="1:20" ht="15.75" customHeight="1">
      <c r="A1102" s="419" t="s">
        <v>73</v>
      </c>
      <c r="B1102" s="419" t="s">
        <v>2660</v>
      </c>
      <c r="C1102" s="419" t="s">
        <v>456</v>
      </c>
      <c r="D1102" s="419" t="s">
        <v>13948</v>
      </c>
      <c r="E1102" s="419" t="s">
        <v>833</v>
      </c>
      <c r="F1102" s="442" t="s">
        <v>13967</v>
      </c>
      <c r="G1102" s="419" t="s">
        <v>834</v>
      </c>
      <c r="H1102" s="464" t="s">
        <v>13968</v>
      </c>
      <c r="I1102" s="420" t="s">
        <v>10789</v>
      </c>
      <c r="J1102" s="420" t="s">
        <v>13969</v>
      </c>
      <c r="K1102" s="421">
        <v>932.9</v>
      </c>
      <c r="L1102" s="421">
        <v>5340</v>
      </c>
      <c r="M1102" s="422">
        <v>63592</v>
      </c>
      <c r="N1102" s="419" t="s">
        <v>11139</v>
      </c>
      <c r="O1102" s="422">
        <v>2019</v>
      </c>
      <c r="P1102" s="423">
        <v>43654</v>
      </c>
      <c r="Q1102" s="421" t="s">
        <v>13970</v>
      </c>
      <c r="R1102" s="424">
        <v>43831</v>
      </c>
      <c r="S1102" s="413"/>
      <c r="T1102" s="428">
        <v>43906</v>
      </c>
    </row>
    <row r="1103" spans="1:20" ht="15.75" customHeight="1">
      <c r="A1103" s="419" t="s">
        <v>73</v>
      </c>
      <c r="B1103" s="419" t="s">
        <v>2660</v>
      </c>
      <c r="C1103" s="419" t="s">
        <v>456</v>
      </c>
      <c r="D1103" s="419" t="s">
        <v>13948</v>
      </c>
      <c r="E1103" s="419" t="s">
        <v>833</v>
      </c>
      <c r="F1103" s="442" t="s">
        <v>13967</v>
      </c>
      <c r="G1103" s="419" t="s">
        <v>838</v>
      </c>
      <c r="H1103" s="464" t="s">
        <v>13971</v>
      </c>
      <c r="I1103" s="420" t="s">
        <v>9786</v>
      </c>
      <c r="J1103" s="420" t="s">
        <v>13972</v>
      </c>
      <c r="K1103" s="421">
        <v>23.39</v>
      </c>
      <c r="L1103" s="421">
        <v>202</v>
      </c>
      <c r="M1103" s="422">
        <v>11340</v>
      </c>
      <c r="N1103" s="419" t="s">
        <v>11139</v>
      </c>
      <c r="O1103" s="422">
        <v>2019</v>
      </c>
      <c r="P1103" s="426">
        <v>43819</v>
      </c>
      <c r="Q1103" s="421" t="s">
        <v>13973</v>
      </c>
      <c r="R1103" s="424">
        <v>44197</v>
      </c>
      <c r="S1103" s="413"/>
      <c r="T1103" s="428">
        <v>43906</v>
      </c>
    </row>
    <row r="1104" spans="1:20" ht="15.75" customHeight="1">
      <c r="A1104" s="419" t="s">
        <v>73</v>
      </c>
      <c r="B1104" s="419" t="s">
        <v>2660</v>
      </c>
      <c r="C1104" s="419" t="s">
        <v>456</v>
      </c>
      <c r="D1104" s="419" t="s">
        <v>13948</v>
      </c>
      <c r="E1104" s="419" t="s">
        <v>833</v>
      </c>
      <c r="F1104" s="442" t="s">
        <v>13967</v>
      </c>
      <c r="G1104" s="419" t="s">
        <v>847</v>
      </c>
      <c r="H1104" s="464" t="s">
        <v>13974</v>
      </c>
      <c r="I1104" s="420" t="s">
        <v>9786</v>
      </c>
      <c r="J1104" s="420" t="s">
        <v>13765</v>
      </c>
      <c r="K1104" s="421">
        <v>283.60000000000002</v>
      </c>
      <c r="L1104" s="421">
        <v>1192</v>
      </c>
      <c r="M1104" s="422">
        <v>23354</v>
      </c>
      <c r="N1104" s="419" t="s">
        <v>11139</v>
      </c>
      <c r="O1104" s="422">
        <v>2019</v>
      </c>
      <c r="P1104" s="423">
        <v>43654</v>
      </c>
      <c r="Q1104" s="421" t="s">
        <v>13975</v>
      </c>
      <c r="R1104" s="424">
        <v>43831</v>
      </c>
      <c r="S1104" s="413"/>
      <c r="T1104" s="428">
        <v>43906</v>
      </c>
    </row>
    <row r="1105" spans="1:20" ht="15.75" customHeight="1">
      <c r="A1105" s="419" t="s">
        <v>73</v>
      </c>
      <c r="B1105" s="419" t="s">
        <v>2660</v>
      </c>
      <c r="C1105" s="419" t="s">
        <v>456</v>
      </c>
      <c r="D1105" s="419" t="s">
        <v>13948</v>
      </c>
      <c r="E1105" s="419" t="s">
        <v>833</v>
      </c>
      <c r="F1105" s="442" t="s">
        <v>13976</v>
      </c>
      <c r="G1105" s="419" t="s">
        <v>857</v>
      </c>
      <c r="H1105" s="464" t="s">
        <v>13977</v>
      </c>
      <c r="I1105" s="420" t="s">
        <v>9786</v>
      </c>
      <c r="J1105" s="420" t="s">
        <v>13978</v>
      </c>
      <c r="K1105" s="421">
        <v>222.9</v>
      </c>
      <c r="L1105" s="421">
        <v>589</v>
      </c>
      <c r="M1105" s="422">
        <v>8500</v>
      </c>
      <c r="N1105" s="419" t="s">
        <v>11355</v>
      </c>
      <c r="O1105" s="422">
        <v>2011</v>
      </c>
      <c r="P1105" s="423">
        <v>40953</v>
      </c>
      <c r="Q1105" s="421" t="s">
        <v>13979</v>
      </c>
      <c r="R1105" s="424">
        <v>40909</v>
      </c>
      <c r="S1105" s="413"/>
      <c r="T1105" s="425"/>
    </row>
    <row r="1106" spans="1:20" ht="15.75" customHeight="1">
      <c r="A1106" s="419" t="s">
        <v>73</v>
      </c>
      <c r="B1106" s="419" t="s">
        <v>2660</v>
      </c>
      <c r="C1106" s="419" t="s">
        <v>456</v>
      </c>
      <c r="D1106" s="419" t="s">
        <v>13948</v>
      </c>
      <c r="E1106" s="419" t="s">
        <v>833</v>
      </c>
      <c r="F1106" s="442" t="s">
        <v>13980</v>
      </c>
      <c r="G1106" s="419" t="s">
        <v>837</v>
      </c>
      <c r="H1106" s="464" t="s">
        <v>13981</v>
      </c>
      <c r="I1106" s="420" t="s">
        <v>9786</v>
      </c>
      <c r="J1106" s="420" t="s">
        <v>10875</v>
      </c>
      <c r="K1106" s="421">
        <v>39</v>
      </c>
      <c r="L1106" s="421">
        <v>72</v>
      </c>
      <c r="M1106" s="422">
        <v>3100</v>
      </c>
      <c r="N1106" s="419" t="s">
        <v>11355</v>
      </c>
      <c r="O1106" s="422">
        <v>2010</v>
      </c>
      <c r="P1106" s="426">
        <v>40539</v>
      </c>
      <c r="Q1106" s="421" t="s">
        <v>13982</v>
      </c>
      <c r="R1106" s="424">
        <v>40544</v>
      </c>
      <c r="S1106" s="413"/>
      <c r="T1106" s="425"/>
    </row>
    <row r="1107" spans="1:20" ht="15.75" customHeight="1">
      <c r="A1107" s="419" t="s">
        <v>73</v>
      </c>
      <c r="B1107" s="419" t="s">
        <v>2660</v>
      </c>
      <c r="C1107" s="419" t="s">
        <v>456</v>
      </c>
      <c r="D1107" s="419" t="s">
        <v>11101</v>
      </c>
      <c r="E1107" s="419" t="s">
        <v>833</v>
      </c>
      <c r="F1107" s="442" t="s">
        <v>13967</v>
      </c>
      <c r="G1107" s="419" t="s">
        <v>849</v>
      </c>
      <c r="H1107" s="464" t="s">
        <v>7870</v>
      </c>
      <c r="I1107" s="420" t="s">
        <v>9786</v>
      </c>
      <c r="J1107" s="420" t="s">
        <v>13983</v>
      </c>
      <c r="K1107" s="421">
        <v>394</v>
      </c>
      <c r="L1107" s="421">
        <v>376.5</v>
      </c>
      <c r="M1107" s="422">
        <v>35000</v>
      </c>
      <c r="N1107" s="419" t="s">
        <v>11790</v>
      </c>
      <c r="O1107" s="422">
        <v>2023</v>
      </c>
      <c r="P1107" s="423">
        <v>45099</v>
      </c>
      <c r="Q1107" s="421" t="s">
        <v>13984</v>
      </c>
      <c r="R1107" s="382">
        <v>45292</v>
      </c>
      <c r="S1107" s="413"/>
      <c r="T1107" s="425">
        <v>45230</v>
      </c>
    </row>
    <row r="1108" spans="1:20" ht="15.75" customHeight="1">
      <c r="A1108" s="419" t="s">
        <v>73</v>
      </c>
      <c r="B1108" s="419" t="s">
        <v>2660</v>
      </c>
      <c r="C1108" s="419" t="s">
        <v>456</v>
      </c>
      <c r="D1108" s="419" t="s">
        <v>13948</v>
      </c>
      <c r="E1108" s="419" t="s">
        <v>833</v>
      </c>
      <c r="F1108" s="442" t="s">
        <v>13985</v>
      </c>
      <c r="G1108" s="419" t="s">
        <v>856</v>
      </c>
      <c r="H1108" s="464" t="s">
        <v>13986</v>
      </c>
      <c r="I1108" s="420" t="s">
        <v>9786</v>
      </c>
      <c r="J1108" s="420" t="s">
        <v>13987</v>
      </c>
      <c r="K1108" s="421">
        <v>159.1</v>
      </c>
      <c r="L1108" s="421">
        <v>591</v>
      </c>
      <c r="M1108" s="422">
        <v>17610</v>
      </c>
      <c r="N1108" s="419" t="s">
        <v>11139</v>
      </c>
      <c r="O1108" s="422">
        <v>2018</v>
      </c>
      <c r="P1108" s="423">
        <v>43776</v>
      </c>
      <c r="Q1108" s="421" t="s">
        <v>13988</v>
      </c>
      <c r="R1108" s="424">
        <v>44197</v>
      </c>
      <c r="S1108" s="413"/>
      <c r="T1108" s="428">
        <v>43903</v>
      </c>
    </row>
    <row r="1109" spans="1:20" ht="15.75" customHeight="1">
      <c r="A1109" s="419" t="s">
        <v>73</v>
      </c>
      <c r="B1109" s="419" t="s">
        <v>2660</v>
      </c>
      <c r="C1109" s="419" t="s">
        <v>456</v>
      </c>
      <c r="D1109" s="419" t="s">
        <v>13948</v>
      </c>
      <c r="E1109" s="419" t="s">
        <v>833</v>
      </c>
      <c r="F1109" s="442" t="s">
        <v>13980</v>
      </c>
      <c r="G1109" s="419" t="s">
        <v>844</v>
      </c>
      <c r="H1109" s="464" t="s">
        <v>13989</v>
      </c>
      <c r="I1109" s="420" t="s">
        <v>9786</v>
      </c>
      <c r="J1109" s="420" t="s">
        <v>13990</v>
      </c>
      <c r="K1109" s="421">
        <v>22.7</v>
      </c>
      <c r="L1109" s="421">
        <v>39</v>
      </c>
      <c r="M1109" s="422">
        <v>2200</v>
      </c>
      <c r="N1109" s="419" t="s">
        <v>11355</v>
      </c>
      <c r="O1109" s="422">
        <v>2010</v>
      </c>
      <c r="P1109" s="426">
        <v>40539</v>
      </c>
      <c r="Q1109" s="421" t="s">
        <v>13982</v>
      </c>
      <c r="R1109" s="424">
        <v>40544</v>
      </c>
      <c r="S1109" s="413"/>
      <c r="T1109" s="425"/>
    </row>
    <row r="1110" spans="1:20" ht="15.75" customHeight="1">
      <c r="A1110" s="419" t="s">
        <v>73</v>
      </c>
      <c r="B1110" s="419" t="s">
        <v>2660</v>
      </c>
      <c r="C1110" s="419" t="s">
        <v>456</v>
      </c>
      <c r="D1110" s="419" t="s">
        <v>13948</v>
      </c>
      <c r="E1110" s="419" t="s">
        <v>833</v>
      </c>
      <c r="F1110" s="442" t="s">
        <v>13985</v>
      </c>
      <c r="G1110" s="419" t="s">
        <v>836</v>
      </c>
      <c r="H1110" s="464" t="s">
        <v>13991</v>
      </c>
      <c r="I1110" s="420" t="s">
        <v>9786</v>
      </c>
      <c r="J1110" s="420" t="s">
        <v>13992</v>
      </c>
      <c r="K1110" s="421">
        <v>51.7</v>
      </c>
      <c r="L1110" s="421">
        <v>159</v>
      </c>
      <c r="M1110" s="422">
        <v>12642</v>
      </c>
      <c r="N1110" s="419" t="s">
        <v>11139</v>
      </c>
      <c r="O1110" s="422">
        <v>2019</v>
      </c>
      <c r="P1110" s="423">
        <v>43654</v>
      </c>
      <c r="Q1110" s="421" t="s">
        <v>13993</v>
      </c>
      <c r="R1110" s="424">
        <v>43831</v>
      </c>
      <c r="S1110" s="413"/>
      <c r="T1110" s="428">
        <v>43900</v>
      </c>
    </row>
    <row r="1111" spans="1:20" ht="15.75" customHeight="1">
      <c r="A1111" s="419" t="s">
        <v>73</v>
      </c>
      <c r="B1111" s="419" t="s">
        <v>2660</v>
      </c>
      <c r="C1111" s="419" t="s">
        <v>456</v>
      </c>
      <c r="D1111" s="419" t="s">
        <v>13948</v>
      </c>
      <c r="E1111" s="419" t="s">
        <v>833</v>
      </c>
      <c r="F1111" s="442" t="s">
        <v>13985</v>
      </c>
      <c r="G1111" s="419" t="s">
        <v>846</v>
      </c>
      <c r="H1111" s="464" t="s">
        <v>13994</v>
      </c>
      <c r="I1111" s="420" t="s">
        <v>9786</v>
      </c>
      <c r="J1111" s="420" t="s">
        <v>13995</v>
      </c>
      <c r="K1111" s="421">
        <v>112.8</v>
      </c>
      <c r="L1111" s="421">
        <v>292</v>
      </c>
      <c r="M1111" s="422">
        <v>15468</v>
      </c>
      <c r="N1111" s="419" t="s">
        <v>11139</v>
      </c>
      <c r="O1111" s="422">
        <v>2019</v>
      </c>
      <c r="P1111" s="423">
        <v>43654</v>
      </c>
      <c r="Q1111" s="421" t="s">
        <v>13996</v>
      </c>
      <c r="R1111" s="424">
        <v>43831</v>
      </c>
      <c r="S1111" s="413"/>
      <c r="T1111" s="428">
        <v>43894</v>
      </c>
    </row>
    <row r="1112" spans="1:20" ht="15.75" customHeight="1">
      <c r="A1112" s="419" t="s">
        <v>73</v>
      </c>
      <c r="B1112" s="419" t="s">
        <v>2660</v>
      </c>
      <c r="C1112" s="419" t="s">
        <v>456</v>
      </c>
      <c r="D1112" s="419" t="s">
        <v>13948</v>
      </c>
      <c r="E1112" s="419" t="s">
        <v>833</v>
      </c>
      <c r="F1112" s="442" t="s">
        <v>13985</v>
      </c>
      <c r="G1112" s="419" t="s">
        <v>854</v>
      </c>
      <c r="H1112" s="464" t="s">
        <v>13997</v>
      </c>
      <c r="I1112" s="420" t="s">
        <v>9786</v>
      </c>
      <c r="J1112" s="420" t="s">
        <v>13998</v>
      </c>
      <c r="K1112" s="421">
        <v>86.3</v>
      </c>
      <c r="L1112" s="421">
        <v>148</v>
      </c>
      <c r="M1112" s="422">
        <v>14244</v>
      </c>
      <c r="N1112" s="419" t="s">
        <v>11139</v>
      </c>
      <c r="O1112" s="422">
        <v>2019</v>
      </c>
      <c r="P1112" s="423">
        <v>43776</v>
      </c>
      <c r="Q1112" s="421" t="s">
        <v>13999</v>
      </c>
      <c r="R1112" s="424">
        <v>44197</v>
      </c>
      <c r="S1112" s="413"/>
      <c r="T1112" s="428">
        <v>43901</v>
      </c>
    </row>
    <row r="1113" spans="1:20" ht="15.75" customHeight="1">
      <c r="A1113" s="419" t="s">
        <v>73</v>
      </c>
      <c r="B1113" s="419" t="s">
        <v>2660</v>
      </c>
      <c r="C1113" s="419" t="s">
        <v>456</v>
      </c>
      <c r="D1113" s="419" t="s">
        <v>11101</v>
      </c>
      <c r="E1113" s="419" t="s">
        <v>833</v>
      </c>
      <c r="F1113" s="442" t="s">
        <v>13967</v>
      </c>
      <c r="G1113" s="419" t="s">
        <v>858</v>
      </c>
      <c r="H1113" s="464" t="s">
        <v>7864</v>
      </c>
      <c r="I1113" s="420" t="s">
        <v>9786</v>
      </c>
      <c r="J1113" s="420" t="s">
        <v>14000</v>
      </c>
      <c r="K1113" s="421">
        <v>800</v>
      </c>
      <c r="L1113" s="421">
        <v>1303</v>
      </c>
      <c r="M1113" s="422">
        <v>54000</v>
      </c>
      <c r="N1113" s="419" t="s">
        <v>11790</v>
      </c>
      <c r="O1113" s="422">
        <v>2023</v>
      </c>
      <c r="P1113" s="426">
        <v>45099</v>
      </c>
      <c r="Q1113" s="421" t="s">
        <v>14001</v>
      </c>
      <c r="R1113" s="382">
        <v>45292</v>
      </c>
      <c r="S1113" s="413"/>
      <c r="T1113" s="428">
        <v>45229</v>
      </c>
    </row>
    <row r="1114" spans="1:20" ht="15.75" customHeight="1">
      <c r="A1114" s="419" t="s">
        <v>73</v>
      </c>
      <c r="B1114" s="419" t="s">
        <v>2660</v>
      </c>
      <c r="C1114" s="419" t="s">
        <v>456</v>
      </c>
      <c r="D1114" s="419" t="s">
        <v>11101</v>
      </c>
      <c r="E1114" s="419" t="s">
        <v>833</v>
      </c>
      <c r="F1114" s="442" t="s">
        <v>13967</v>
      </c>
      <c r="G1114" s="419" t="s">
        <v>841</v>
      </c>
      <c r="H1114" s="464" t="s">
        <v>3246</v>
      </c>
      <c r="I1114" s="420" t="s">
        <v>9786</v>
      </c>
      <c r="J1114" s="420" t="s">
        <v>11827</v>
      </c>
      <c r="K1114" s="421">
        <v>190</v>
      </c>
      <c r="L1114" s="421">
        <v>143.6</v>
      </c>
      <c r="M1114" s="422">
        <v>20000</v>
      </c>
      <c r="N1114" s="419" t="s">
        <v>11597</v>
      </c>
      <c r="O1114" s="422">
        <v>2023</v>
      </c>
      <c r="P1114" s="426">
        <v>45099</v>
      </c>
      <c r="Q1114" s="421" t="s">
        <v>14002</v>
      </c>
      <c r="R1114" s="382">
        <v>45292</v>
      </c>
      <c r="S1114" s="413"/>
      <c r="T1114" s="425">
        <v>45127</v>
      </c>
    </row>
    <row r="1115" spans="1:20" ht="15.75" customHeight="1">
      <c r="A1115" s="419" t="s">
        <v>73</v>
      </c>
      <c r="B1115" s="419" t="s">
        <v>2660</v>
      </c>
      <c r="C1115" s="419" t="s">
        <v>456</v>
      </c>
      <c r="D1115" s="419" t="s">
        <v>13948</v>
      </c>
      <c r="E1115" s="419" t="s">
        <v>833</v>
      </c>
      <c r="F1115" s="442" t="s">
        <v>14003</v>
      </c>
      <c r="G1115" s="419" t="s">
        <v>859</v>
      </c>
      <c r="H1115" s="464" t="s">
        <v>14004</v>
      </c>
      <c r="I1115" s="420" t="s">
        <v>9786</v>
      </c>
      <c r="J1115" s="420" t="s">
        <v>14005</v>
      </c>
      <c r="K1115" s="421">
        <v>219.6</v>
      </c>
      <c r="L1115" s="421">
        <v>410</v>
      </c>
      <c r="M1115" s="422">
        <v>22759</v>
      </c>
      <c r="N1115" s="419" t="s">
        <v>11139</v>
      </c>
      <c r="O1115" s="422">
        <v>2020</v>
      </c>
      <c r="P1115" s="426">
        <v>44145</v>
      </c>
      <c r="Q1115" s="421" t="s">
        <v>14006</v>
      </c>
      <c r="R1115" s="424">
        <v>44562</v>
      </c>
      <c r="S1115" s="413"/>
      <c r="T1115" s="428">
        <v>44343</v>
      </c>
    </row>
    <row r="1116" spans="1:20" ht="15.75" customHeight="1">
      <c r="A1116" s="419" t="s">
        <v>73</v>
      </c>
      <c r="B1116" s="419" t="s">
        <v>2660</v>
      </c>
      <c r="C1116" s="419" t="s">
        <v>456</v>
      </c>
      <c r="D1116" s="419" t="s">
        <v>13948</v>
      </c>
      <c r="E1116" s="419" t="s">
        <v>833</v>
      </c>
      <c r="F1116" s="442" t="s">
        <v>14003</v>
      </c>
      <c r="G1116" s="419" t="s">
        <v>845</v>
      </c>
      <c r="H1116" s="464" t="s">
        <v>14007</v>
      </c>
      <c r="I1116" s="420" t="s">
        <v>9786</v>
      </c>
      <c r="J1116" s="420" t="s">
        <v>14008</v>
      </c>
      <c r="K1116" s="421">
        <v>13.4</v>
      </c>
      <c r="L1116" s="421">
        <v>11</v>
      </c>
      <c r="M1116" s="422">
        <v>7727</v>
      </c>
      <c r="N1116" s="419" t="s">
        <v>11139</v>
      </c>
      <c r="O1116" s="422">
        <v>2020</v>
      </c>
      <c r="P1116" s="426">
        <v>44145</v>
      </c>
      <c r="Q1116" s="421" t="s">
        <v>14006</v>
      </c>
      <c r="R1116" s="424">
        <v>44562</v>
      </c>
      <c r="S1116" s="413"/>
      <c r="T1116" s="428">
        <v>44342</v>
      </c>
    </row>
    <row r="1117" spans="1:20" ht="15.75" customHeight="1">
      <c r="A1117" s="419" t="s">
        <v>73</v>
      </c>
      <c r="B1117" s="419" t="s">
        <v>2660</v>
      </c>
      <c r="C1117" s="419" t="s">
        <v>456</v>
      </c>
      <c r="D1117" s="419" t="s">
        <v>13948</v>
      </c>
      <c r="E1117" s="419" t="s">
        <v>833</v>
      </c>
      <c r="F1117" s="442" t="s">
        <v>14003</v>
      </c>
      <c r="G1117" s="419" t="s">
        <v>850</v>
      </c>
      <c r="H1117" s="464" t="s">
        <v>14009</v>
      </c>
      <c r="I1117" s="420" t="s">
        <v>9786</v>
      </c>
      <c r="J1117" s="420" t="s">
        <v>14010</v>
      </c>
      <c r="K1117" s="421">
        <v>45</v>
      </c>
      <c r="L1117" s="421">
        <v>89</v>
      </c>
      <c r="M1117" s="422">
        <v>10031</v>
      </c>
      <c r="N1117" s="419" t="s">
        <v>11139</v>
      </c>
      <c r="O1117" s="422">
        <v>2020</v>
      </c>
      <c r="P1117" s="426">
        <v>44145</v>
      </c>
      <c r="Q1117" s="421" t="s">
        <v>14006</v>
      </c>
      <c r="R1117" s="424">
        <v>44562</v>
      </c>
      <c r="S1117" s="413"/>
      <c r="T1117" s="428">
        <v>44348</v>
      </c>
    </row>
    <row r="1118" spans="1:20" ht="15.75" customHeight="1">
      <c r="A1118" s="419" t="s">
        <v>73</v>
      </c>
      <c r="B1118" s="419" t="s">
        <v>2660</v>
      </c>
      <c r="C1118" s="419" t="s">
        <v>456</v>
      </c>
      <c r="D1118" s="419" t="s">
        <v>13948</v>
      </c>
      <c r="E1118" s="419" t="s">
        <v>833</v>
      </c>
      <c r="F1118" s="442" t="s">
        <v>14003</v>
      </c>
      <c r="G1118" s="419" t="s">
        <v>864</v>
      </c>
      <c r="H1118" s="464" t="s">
        <v>14011</v>
      </c>
      <c r="I1118" s="420" t="s">
        <v>9786</v>
      </c>
      <c r="J1118" s="420" t="s">
        <v>14012</v>
      </c>
      <c r="K1118" s="421">
        <v>105.6</v>
      </c>
      <c r="L1118" s="421">
        <v>277</v>
      </c>
      <c r="M1118" s="422">
        <v>21002</v>
      </c>
      <c r="N1118" s="419" t="s">
        <v>11139</v>
      </c>
      <c r="O1118" s="422">
        <v>2020</v>
      </c>
      <c r="P1118" s="426">
        <v>44145</v>
      </c>
      <c r="Q1118" s="421" t="s">
        <v>14006</v>
      </c>
      <c r="R1118" s="424">
        <v>44562</v>
      </c>
      <c r="S1118" s="413"/>
      <c r="T1118" s="428">
        <v>44343</v>
      </c>
    </row>
    <row r="1119" spans="1:20" ht="15.75" customHeight="1">
      <c r="A1119" s="419" t="s">
        <v>73</v>
      </c>
      <c r="B1119" s="419" t="s">
        <v>2660</v>
      </c>
      <c r="C1119" s="419" t="s">
        <v>456</v>
      </c>
      <c r="D1119" s="419" t="s">
        <v>13948</v>
      </c>
      <c r="E1119" s="419" t="s">
        <v>833</v>
      </c>
      <c r="F1119" s="442" t="s">
        <v>14013</v>
      </c>
      <c r="G1119" s="419" t="s">
        <v>860</v>
      </c>
      <c r="H1119" s="464" t="s">
        <v>14014</v>
      </c>
      <c r="I1119" s="420" t="s">
        <v>9786</v>
      </c>
      <c r="J1119" s="420" t="s">
        <v>14015</v>
      </c>
      <c r="K1119" s="421">
        <v>255.2</v>
      </c>
      <c r="L1119" s="421">
        <v>398</v>
      </c>
      <c r="M1119" s="422">
        <v>22610</v>
      </c>
      <c r="N1119" s="419" t="s">
        <v>11139</v>
      </c>
      <c r="O1119" s="422">
        <v>2019</v>
      </c>
      <c r="P1119" s="423">
        <v>43654</v>
      </c>
      <c r="Q1119" s="421" t="s">
        <v>14016</v>
      </c>
      <c r="R1119" s="424">
        <v>43831</v>
      </c>
      <c r="S1119" s="413"/>
      <c r="T1119" s="428">
        <v>43906</v>
      </c>
    </row>
    <row r="1120" spans="1:20" ht="15.75" customHeight="1">
      <c r="A1120" s="419" t="s">
        <v>73</v>
      </c>
      <c r="B1120" s="419" t="s">
        <v>2660</v>
      </c>
      <c r="C1120" s="419" t="s">
        <v>456</v>
      </c>
      <c r="D1120" s="419" t="s">
        <v>13948</v>
      </c>
      <c r="E1120" s="419" t="s">
        <v>833</v>
      </c>
      <c r="F1120" s="442" t="s">
        <v>14017</v>
      </c>
      <c r="G1120" s="419" t="s">
        <v>861</v>
      </c>
      <c r="H1120" s="464" t="s">
        <v>14018</v>
      </c>
      <c r="I1120" s="420" t="s">
        <v>9786</v>
      </c>
      <c r="J1120" s="420" t="s">
        <v>14019</v>
      </c>
      <c r="K1120" s="421">
        <v>1146.2607</v>
      </c>
      <c r="L1120" s="421">
        <v>1896</v>
      </c>
      <c r="M1120" s="422">
        <v>17708</v>
      </c>
      <c r="N1120" s="419" t="s">
        <v>11355</v>
      </c>
      <c r="O1120" s="422">
        <v>2013</v>
      </c>
      <c r="P1120" s="423">
        <v>41418</v>
      </c>
      <c r="Q1120" s="421" t="s">
        <v>14020</v>
      </c>
      <c r="R1120" s="424">
        <v>41640</v>
      </c>
      <c r="S1120" s="413"/>
      <c r="T1120" s="425"/>
    </row>
    <row r="1121" spans="1:20" ht="15.75" customHeight="1">
      <c r="A1121" s="419" t="s">
        <v>73</v>
      </c>
      <c r="B1121" s="419" t="s">
        <v>2660</v>
      </c>
      <c r="C1121" s="419" t="s">
        <v>456</v>
      </c>
      <c r="D1121" s="419" t="s">
        <v>13948</v>
      </c>
      <c r="E1121" s="419" t="s">
        <v>833</v>
      </c>
      <c r="F1121" s="442" t="s">
        <v>14013</v>
      </c>
      <c r="G1121" s="419" t="s">
        <v>851</v>
      </c>
      <c r="H1121" s="464" t="s">
        <v>14021</v>
      </c>
      <c r="I1121" s="420" t="s">
        <v>9786</v>
      </c>
      <c r="J1121" s="420" t="s">
        <v>14022</v>
      </c>
      <c r="K1121" s="421">
        <v>141.1</v>
      </c>
      <c r="L1121" s="421">
        <v>258</v>
      </c>
      <c r="M1121" s="422">
        <v>16521</v>
      </c>
      <c r="N1121" s="419" t="s">
        <v>11139</v>
      </c>
      <c r="O1121" s="422">
        <v>2019</v>
      </c>
      <c r="P1121" s="423">
        <v>43654</v>
      </c>
      <c r="Q1121" s="421" t="s">
        <v>14023</v>
      </c>
      <c r="R1121" s="424">
        <v>43831</v>
      </c>
      <c r="S1121" s="413"/>
      <c r="T1121" s="428">
        <v>43906</v>
      </c>
    </row>
    <row r="1122" spans="1:20" ht="15.75" customHeight="1">
      <c r="A1122" s="419" t="s">
        <v>73</v>
      </c>
      <c r="B1122" s="419" t="s">
        <v>2660</v>
      </c>
      <c r="C1122" s="419" t="s">
        <v>456</v>
      </c>
      <c r="D1122" s="419" t="s">
        <v>13948</v>
      </c>
      <c r="E1122" s="419" t="s">
        <v>833</v>
      </c>
      <c r="F1122" s="442" t="s">
        <v>14013</v>
      </c>
      <c r="G1122" s="419" t="s">
        <v>855</v>
      </c>
      <c r="H1122" s="464" t="s">
        <v>14024</v>
      </c>
      <c r="I1122" s="420" t="s">
        <v>9786</v>
      </c>
      <c r="J1122" s="420" t="s">
        <v>14025</v>
      </c>
      <c r="K1122" s="421">
        <v>143.9</v>
      </c>
      <c r="L1122" s="421">
        <v>257</v>
      </c>
      <c r="M1122" s="422">
        <v>16562</v>
      </c>
      <c r="N1122" s="419" t="s">
        <v>11139</v>
      </c>
      <c r="O1122" s="422">
        <v>2019</v>
      </c>
      <c r="P1122" s="423">
        <v>43654</v>
      </c>
      <c r="Q1122" s="421" t="s">
        <v>14026</v>
      </c>
      <c r="R1122" s="424">
        <v>43831</v>
      </c>
      <c r="S1122" s="413"/>
      <c r="T1122" s="428">
        <v>43903</v>
      </c>
    </row>
    <row r="1123" spans="1:20" ht="15.75" customHeight="1">
      <c r="A1123" s="419" t="s">
        <v>73</v>
      </c>
      <c r="B1123" s="419" t="s">
        <v>2660</v>
      </c>
      <c r="C1123" s="419" t="s">
        <v>456</v>
      </c>
      <c r="D1123" s="419" t="s">
        <v>13948</v>
      </c>
      <c r="E1123" s="419" t="s">
        <v>833</v>
      </c>
      <c r="F1123" s="442" t="s">
        <v>14013</v>
      </c>
      <c r="G1123" s="419" t="s">
        <v>863</v>
      </c>
      <c r="H1123" s="464" t="s">
        <v>14027</v>
      </c>
      <c r="I1123" s="420" t="s">
        <v>9786</v>
      </c>
      <c r="J1123" s="420" t="s">
        <v>14028</v>
      </c>
      <c r="K1123" s="421">
        <v>87.2</v>
      </c>
      <c r="L1123" s="421">
        <v>94</v>
      </c>
      <c r="M1123" s="422">
        <v>14314</v>
      </c>
      <c r="N1123" s="419" t="s">
        <v>11139</v>
      </c>
      <c r="O1123" s="422">
        <v>2019</v>
      </c>
      <c r="P1123" s="423">
        <v>43654</v>
      </c>
      <c r="Q1123" s="421" t="s">
        <v>14029</v>
      </c>
      <c r="R1123" s="424">
        <v>43831</v>
      </c>
      <c r="S1123" s="413"/>
      <c r="T1123" s="428">
        <v>43906</v>
      </c>
    </row>
    <row r="1124" spans="1:20" ht="15.75" customHeight="1">
      <c r="A1124" s="419" t="s">
        <v>73</v>
      </c>
      <c r="B1124" s="419" t="s">
        <v>2660</v>
      </c>
      <c r="C1124" s="419" t="s">
        <v>456</v>
      </c>
      <c r="D1124" s="419" t="s">
        <v>13948</v>
      </c>
      <c r="E1124" s="419" t="s">
        <v>833</v>
      </c>
      <c r="F1124" s="442" t="s">
        <v>14017</v>
      </c>
      <c r="G1124" s="419" t="s">
        <v>848</v>
      </c>
      <c r="H1124" s="464" t="s">
        <v>14030</v>
      </c>
      <c r="I1124" s="420" t="s">
        <v>9786</v>
      </c>
      <c r="J1124" s="420" t="s">
        <v>12100</v>
      </c>
      <c r="K1124" s="421">
        <v>113.9</v>
      </c>
      <c r="L1124" s="421">
        <v>244</v>
      </c>
      <c r="M1124" s="422">
        <v>15519</v>
      </c>
      <c r="N1124" s="419" t="s">
        <v>11139</v>
      </c>
      <c r="O1124" s="422">
        <v>2019</v>
      </c>
      <c r="P1124" s="426">
        <v>43822</v>
      </c>
      <c r="Q1124" s="421" t="s">
        <v>14031</v>
      </c>
      <c r="R1124" s="424">
        <v>43831</v>
      </c>
      <c r="S1124" s="413"/>
      <c r="T1124" s="428">
        <v>43901</v>
      </c>
    </row>
    <row r="1125" spans="1:20" ht="15.75" customHeight="1">
      <c r="A1125" s="429" t="s">
        <v>73</v>
      </c>
      <c r="B1125" s="429" t="s">
        <v>2660</v>
      </c>
      <c r="C1125" s="429" t="s">
        <v>456</v>
      </c>
      <c r="D1125" s="429" t="s">
        <v>11101</v>
      </c>
      <c r="E1125" s="429" t="s">
        <v>582</v>
      </c>
      <c r="F1125" s="458" t="s">
        <v>11102</v>
      </c>
      <c r="G1125" s="429" t="s">
        <v>592</v>
      </c>
      <c r="H1125" s="465" t="s">
        <v>13961</v>
      </c>
      <c r="I1125" s="431" t="s">
        <v>9786</v>
      </c>
      <c r="J1125" s="431" t="s">
        <v>13962</v>
      </c>
      <c r="K1125" s="432"/>
      <c r="L1125" s="432">
        <v>70</v>
      </c>
      <c r="M1125" s="433">
        <v>73330</v>
      </c>
      <c r="N1125" s="429" t="s">
        <v>11105</v>
      </c>
      <c r="O1125" s="433">
        <v>2023</v>
      </c>
      <c r="P1125" s="434">
        <v>45253</v>
      </c>
      <c r="Q1125" s="432" t="s">
        <v>11106</v>
      </c>
      <c r="R1125" s="435">
        <v>45658</v>
      </c>
      <c r="S1125" s="430" t="s">
        <v>11018</v>
      </c>
      <c r="T1125" s="436">
        <v>45286</v>
      </c>
    </row>
    <row r="1126" spans="1:20" ht="15.75" customHeight="1">
      <c r="A1126" s="419" t="s">
        <v>73</v>
      </c>
      <c r="B1126" s="419" t="s">
        <v>2660</v>
      </c>
      <c r="C1126" s="419" t="s">
        <v>456</v>
      </c>
      <c r="D1126" s="419" t="s">
        <v>13948</v>
      </c>
      <c r="E1126" s="419" t="s">
        <v>833</v>
      </c>
      <c r="F1126" s="442" t="s">
        <v>14017</v>
      </c>
      <c r="G1126" s="419" t="s">
        <v>852</v>
      </c>
      <c r="H1126" s="464" t="s">
        <v>14032</v>
      </c>
      <c r="I1126" s="420" t="s">
        <v>9786</v>
      </c>
      <c r="J1126" s="420" t="s">
        <v>14033</v>
      </c>
      <c r="K1126" s="421">
        <v>255.7</v>
      </c>
      <c r="L1126" s="421">
        <v>472</v>
      </c>
      <c r="M1126" s="422">
        <v>22066</v>
      </c>
      <c r="N1126" s="419" t="s">
        <v>11139</v>
      </c>
      <c r="O1126" s="422">
        <v>2019</v>
      </c>
      <c r="P1126" s="426">
        <v>43822</v>
      </c>
      <c r="Q1126" s="421" t="s">
        <v>14031</v>
      </c>
      <c r="R1126" s="424">
        <v>43831</v>
      </c>
      <c r="S1126" s="413"/>
      <c r="T1126" s="428">
        <v>43903</v>
      </c>
    </row>
    <row r="1127" spans="1:20" ht="15.75" customHeight="1">
      <c r="A1127" s="419" t="s">
        <v>73</v>
      </c>
      <c r="B1127" s="419" t="s">
        <v>2660</v>
      </c>
      <c r="C1127" s="419" t="s">
        <v>866</v>
      </c>
      <c r="D1127" s="419" t="s">
        <v>14034</v>
      </c>
      <c r="E1127" s="419" t="s">
        <v>1063</v>
      </c>
      <c r="F1127" s="442" t="s">
        <v>14035</v>
      </c>
      <c r="G1127" s="419" t="s">
        <v>1064</v>
      </c>
      <c r="H1127" s="464" t="s">
        <v>14036</v>
      </c>
      <c r="I1127" s="420" t="s">
        <v>10296</v>
      </c>
      <c r="J1127" s="420" t="s">
        <v>14034</v>
      </c>
      <c r="K1127" s="421">
        <v>4161</v>
      </c>
      <c r="L1127" s="421">
        <v>217104</v>
      </c>
      <c r="M1127" s="422">
        <v>389657</v>
      </c>
      <c r="N1127" s="419" t="s">
        <v>14037</v>
      </c>
      <c r="O1127" s="422">
        <v>2015</v>
      </c>
      <c r="P1127" s="423">
        <v>42180</v>
      </c>
      <c r="Q1127" s="421" t="s">
        <v>14038</v>
      </c>
      <c r="R1127" s="424">
        <v>42370</v>
      </c>
      <c r="S1127" s="413"/>
      <c r="T1127" s="425"/>
    </row>
    <row r="1128" spans="1:20" ht="15.75" customHeight="1">
      <c r="A1128" s="419" t="s">
        <v>73</v>
      </c>
      <c r="B1128" s="419" t="s">
        <v>2660</v>
      </c>
      <c r="C1128" s="419" t="s">
        <v>74</v>
      </c>
      <c r="D1128" s="419" t="s">
        <v>14039</v>
      </c>
      <c r="E1128" s="419" t="s">
        <v>191</v>
      </c>
      <c r="F1128" s="442" t="s">
        <v>11586</v>
      </c>
      <c r="G1128" s="419" t="s">
        <v>192</v>
      </c>
      <c r="H1128" s="464" t="s">
        <v>14040</v>
      </c>
      <c r="I1128" s="420" t="s">
        <v>10789</v>
      </c>
      <c r="J1128" s="420" t="s">
        <v>10795</v>
      </c>
      <c r="K1128" s="421">
        <v>348.15</v>
      </c>
      <c r="L1128" s="421">
        <v>4800</v>
      </c>
      <c r="M1128" s="422">
        <v>19000</v>
      </c>
      <c r="N1128" s="419" t="s">
        <v>11312</v>
      </c>
      <c r="O1128" s="422">
        <v>2012</v>
      </c>
      <c r="P1128" s="426">
        <v>41271</v>
      </c>
      <c r="Q1128" s="421" t="s">
        <v>12855</v>
      </c>
      <c r="R1128" s="424">
        <v>41275</v>
      </c>
      <c r="S1128" s="413"/>
      <c r="T1128" s="425"/>
    </row>
    <row r="1129" spans="1:20" ht="15.75" customHeight="1">
      <c r="A1129" s="419" t="s">
        <v>73</v>
      </c>
      <c r="B1129" s="419" t="s">
        <v>2660</v>
      </c>
      <c r="C1129" s="419" t="s">
        <v>74</v>
      </c>
      <c r="D1129" s="419" t="s">
        <v>14039</v>
      </c>
      <c r="E1129" s="419" t="s">
        <v>191</v>
      </c>
      <c r="F1129" s="442" t="s">
        <v>11586</v>
      </c>
      <c r="G1129" s="419" t="s">
        <v>193</v>
      </c>
      <c r="H1129" s="464" t="s">
        <v>14041</v>
      </c>
      <c r="I1129" s="420" t="s">
        <v>10296</v>
      </c>
      <c r="J1129" s="420" t="s">
        <v>14039</v>
      </c>
      <c r="K1129" s="421">
        <v>1537</v>
      </c>
      <c r="L1129" s="421">
        <v>53840</v>
      </c>
      <c r="M1129" s="422">
        <v>45000</v>
      </c>
      <c r="N1129" s="419" t="s">
        <v>11258</v>
      </c>
      <c r="O1129" s="422">
        <v>2009</v>
      </c>
      <c r="P1129" s="423">
        <v>40312</v>
      </c>
      <c r="Q1129" s="421" t="s">
        <v>14042</v>
      </c>
      <c r="R1129" s="424">
        <v>40179</v>
      </c>
      <c r="S1129" s="413"/>
      <c r="T1129" s="425"/>
    </row>
    <row r="1130" spans="1:20" ht="15.75" customHeight="1">
      <c r="A1130" s="300"/>
      <c r="B1130" s="300"/>
      <c r="C1130" s="300"/>
      <c r="D1130" s="300"/>
      <c r="E1130" s="300"/>
      <c r="F1130" s="300"/>
      <c r="G1130" s="300"/>
      <c r="H1130" s="467"/>
      <c r="I1130" s="300"/>
      <c r="J1130" s="300"/>
      <c r="K1130" s="300"/>
      <c r="L1130" s="300"/>
      <c r="M1130" s="300"/>
      <c r="N1130" s="300"/>
      <c r="O1130" s="300"/>
      <c r="P1130" s="300"/>
      <c r="Q1130" s="300"/>
      <c r="R1130" s="301"/>
      <c r="S1130" s="300"/>
      <c r="T1130" s="301"/>
    </row>
    <row r="1131" spans="1:20" ht="15.75" customHeight="1">
      <c r="A1131" s="300"/>
      <c r="B1131" s="300"/>
      <c r="C1131" s="300"/>
      <c r="D1131" s="300"/>
      <c r="E1131" s="300"/>
      <c r="F1131" s="300"/>
      <c r="G1131" s="300"/>
      <c r="H1131" s="467"/>
      <c r="I1131" s="300"/>
      <c r="J1131" s="300"/>
      <c r="K1131" s="300"/>
      <c r="L1131" s="300"/>
      <c r="M1131" s="300"/>
      <c r="N1131" s="300"/>
      <c r="O1131" s="300"/>
      <c r="P1131" s="300"/>
      <c r="Q1131" s="300"/>
      <c r="R1131" s="301"/>
      <c r="S1131" s="300"/>
      <c r="T1131" s="301"/>
    </row>
    <row r="1132" spans="1:20" ht="15.75" customHeight="1">
      <c r="A1132" s="300"/>
      <c r="B1132" s="300"/>
      <c r="C1132" s="300"/>
      <c r="D1132" s="300"/>
      <c r="E1132" s="300"/>
      <c r="F1132" s="300"/>
      <c r="G1132" s="300"/>
      <c r="H1132" s="467"/>
      <c r="I1132" s="300"/>
      <c r="J1132" s="300"/>
      <c r="K1132" s="300"/>
      <c r="L1132" s="300"/>
      <c r="M1132" s="300"/>
      <c r="N1132" s="300"/>
      <c r="O1132" s="300"/>
      <c r="P1132" s="300"/>
      <c r="Q1132" s="300"/>
      <c r="R1132" s="301"/>
      <c r="S1132" s="300"/>
      <c r="T1132" s="301"/>
    </row>
    <row r="1133" spans="1:20" ht="15.75" customHeight="1">
      <c r="A1133" s="300"/>
      <c r="B1133" s="300"/>
      <c r="C1133" s="300"/>
      <c r="D1133" s="300"/>
      <c r="E1133" s="300"/>
      <c r="F1133" s="300"/>
      <c r="G1133" s="300"/>
      <c r="H1133" s="467"/>
      <c r="I1133" s="300"/>
      <c r="J1133" s="300"/>
      <c r="K1133" s="300"/>
      <c r="L1133" s="300"/>
      <c r="M1133" s="300"/>
      <c r="N1133" s="300"/>
      <c r="O1133" s="300"/>
      <c r="P1133" s="300"/>
      <c r="Q1133" s="300"/>
      <c r="R1133" s="301"/>
      <c r="S1133" s="300"/>
      <c r="T1133" s="301"/>
    </row>
    <row r="1134" spans="1:20" ht="15.75" customHeight="1">
      <c r="A1134" s="300"/>
      <c r="B1134" s="300"/>
      <c r="C1134" s="300"/>
      <c r="D1134" s="300"/>
      <c r="E1134" s="300"/>
      <c r="F1134" s="300"/>
      <c r="G1134" s="300"/>
      <c r="H1134" s="467"/>
      <c r="I1134" s="300"/>
      <c r="J1134" s="300"/>
      <c r="K1134" s="300"/>
      <c r="L1134" s="300"/>
      <c r="M1134" s="300"/>
      <c r="N1134" s="300"/>
      <c r="O1134" s="300"/>
      <c r="P1134" s="300"/>
      <c r="Q1134" s="300"/>
      <c r="R1134" s="301"/>
      <c r="S1134" s="300"/>
      <c r="T1134" s="301"/>
    </row>
    <row r="1135" spans="1:20" ht="15.75" customHeight="1">
      <c r="A1135" s="300"/>
      <c r="B1135" s="300"/>
      <c r="C1135" s="300"/>
      <c r="D1135" s="300"/>
      <c r="E1135" s="300"/>
      <c r="F1135" s="300"/>
      <c r="G1135" s="300"/>
      <c r="H1135" s="467"/>
      <c r="I1135" s="300"/>
      <c r="J1135" s="300"/>
      <c r="K1135" s="300"/>
      <c r="L1135" s="300"/>
      <c r="M1135" s="300"/>
      <c r="N1135" s="300"/>
      <c r="O1135" s="300"/>
      <c r="P1135" s="300"/>
      <c r="Q1135" s="300"/>
      <c r="R1135" s="301"/>
      <c r="S1135" s="300"/>
      <c r="T1135" s="301"/>
    </row>
    <row r="1136" spans="1:20" ht="15.75" customHeight="1">
      <c r="A1136" s="300"/>
      <c r="B1136" s="300"/>
      <c r="C1136" s="300"/>
      <c r="D1136" s="300"/>
      <c r="E1136" s="300"/>
      <c r="F1136" s="300"/>
      <c r="G1136" s="300"/>
      <c r="H1136" s="467"/>
      <c r="I1136" s="300"/>
      <c r="J1136" s="300"/>
      <c r="K1136" s="300"/>
      <c r="L1136" s="300"/>
      <c r="M1136" s="300"/>
      <c r="N1136" s="300"/>
      <c r="O1136" s="300"/>
      <c r="P1136" s="300"/>
      <c r="Q1136" s="300"/>
      <c r="R1136" s="301"/>
      <c r="S1136" s="300"/>
      <c r="T1136" s="301"/>
    </row>
    <row r="1137" spans="1:20" ht="15.75" customHeight="1">
      <c r="A1137" s="300"/>
      <c r="B1137" s="300"/>
      <c r="C1137" s="300"/>
      <c r="D1137" s="300"/>
      <c r="E1137" s="300"/>
      <c r="F1137" s="300"/>
      <c r="G1137" s="300"/>
      <c r="H1137" s="467"/>
      <c r="I1137" s="300"/>
      <c r="J1137" s="300"/>
      <c r="K1137" s="300"/>
      <c r="L1137" s="300"/>
      <c r="M1137" s="300"/>
      <c r="N1137" s="300"/>
      <c r="O1137" s="300"/>
      <c r="P1137" s="300"/>
      <c r="Q1137" s="300"/>
      <c r="R1137" s="301"/>
      <c r="S1137" s="300"/>
      <c r="T1137" s="301"/>
    </row>
    <row r="1138" spans="1:20" ht="15.75" customHeight="1">
      <c r="A1138" s="300"/>
      <c r="B1138" s="300"/>
      <c r="C1138" s="300"/>
      <c r="D1138" s="300"/>
      <c r="E1138" s="300"/>
      <c r="F1138" s="300"/>
      <c r="G1138" s="300"/>
      <c r="H1138" s="467"/>
      <c r="I1138" s="300"/>
      <c r="J1138" s="300"/>
      <c r="K1138" s="300"/>
      <c r="L1138" s="300"/>
      <c r="M1138" s="300"/>
      <c r="N1138" s="300"/>
      <c r="O1138" s="300"/>
      <c r="P1138" s="300"/>
      <c r="Q1138" s="300"/>
      <c r="R1138" s="301"/>
      <c r="S1138" s="300"/>
      <c r="T1138" s="301"/>
    </row>
    <row r="1139" spans="1:20" ht="15.75" customHeight="1">
      <c r="A1139" s="300"/>
      <c r="B1139" s="300"/>
      <c r="C1139" s="300"/>
      <c r="D1139" s="300"/>
      <c r="E1139" s="300"/>
      <c r="F1139" s="300"/>
      <c r="G1139" s="300"/>
      <c r="H1139" s="467"/>
      <c r="I1139" s="300"/>
      <c r="J1139" s="300"/>
      <c r="K1139" s="300"/>
      <c r="L1139" s="300"/>
      <c r="M1139" s="300"/>
      <c r="N1139" s="300"/>
      <c r="O1139" s="300"/>
      <c r="P1139" s="300"/>
      <c r="Q1139" s="300"/>
      <c r="R1139" s="301"/>
      <c r="S1139" s="300"/>
      <c r="T1139" s="301"/>
    </row>
    <row r="1140" spans="1:20" ht="15.75" customHeight="1">
      <c r="A1140" s="300"/>
      <c r="B1140" s="300"/>
      <c r="C1140" s="300"/>
      <c r="D1140" s="300"/>
      <c r="E1140" s="300"/>
      <c r="F1140" s="300"/>
      <c r="G1140" s="300"/>
      <c r="H1140" s="467"/>
      <c r="I1140" s="300"/>
      <c r="J1140" s="300"/>
      <c r="K1140" s="300"/>
      <c r="L1140" s="300"/>
      <c r="M1140" s="300"/>
      <c r="N1140" s="300"/>
      <c r="O1140" s="300"/>
      <c r="P1140" s="300"/>
      <c r="Q1140" s="300"/>
      <c r="R1140" s="301"/>
      <c r="S1140" s="300"/>
      <c r="T1140" s="301"/>
    </row>
    <row r="1141" spans="1:20" ht="15.75" customHeight="1">
      <c r="A1141" s="300"/>
      <c r="B1141" s="300"/>
      <c r="C1141" s="300"/>
      <c r="D1141" s="300"/>
      <c r="E1141" s="300"/>
      <c r="F1141" s="300"/>
      <c r="G1141" s="300"/>
      <c r="H1141" s="467"/>
      <c r="I1141" s="300"/>
      <c r="J1141" s="300"/>
      <c r="K1141" s="300"/>
      <c r="L1141" s="300"/>
      <c r="M1141" s="300"/>
      <c r="N1141" s="300"/>
      <c r="O1141" s="300"/>
      <c r="P1141" s="300"/>
      <c r="Q1141" s="300"/>
      <c r="R1141" s="301"/>
      <c r="S1141" s="300"/>
      <c r="T1141" s="301"/>
    </row>
    <row r="1142" spans="1:20" ht="15.75" customHeight="1">
      <c r="A1142" s="300"/>
      <c r="B1142" s="300"/>
      <c r="C1142" s="300"/>
      <c r="D1142" s="300"/>
      <c r="E1142" s="300"/>
      <c r="F1142" s="300"/>
      <c r="G1142" s="300"/>
      <c r="H1142" s="467"/>
      <c r="I1142" s="300"/>
      <c r="J1142" s="300"/>
      <c r="K1142" s="300"/>
      <c r="L1142" s="300"/>
      <c r="M1142" s="300"/>
      <c r="N1142" s="300"/>
      <c r="O1142" s="300"/>
      <c r="P1142" s="300"/>
      <c r="Q1142" s="300"/>
      <c r="R1142" s="301"/>
      <c r="S1142" s="300"/>
      <c r="T1142" s="301"/>
    </row>
    <row r="1143" spans="1:20" ht="15.75" customHeight="1">
      <c r="A1143" s="300"/>
      <c r="B1143" s="300"/>
      <c r="C1143" s="300"/>
      <c r="D1143" s="300"/>
      <c r="E1143" s="300"/>
      <c r="F1143" s="300"/>
      <c r="G1143" s="300"/>
      <c r="H1143" s="467"/>
      <c r="I1143" s="300"/>
      <c r="J1143" s="300"/>
      <c r="K1143" s="300"/>
      <c r="L1143" s="300"/>
      <c r="M1143" s="300"/>
      <c r="N1143" s="300"/>
      <c r="O1143" s="300"/>
      <c r="P1143" s="300"/>
      <c r="Q1143" s="300"/>
      <c r="R1143" s="301"/>
      <c r="S1143" s="300"/>
      <c r="T1143" s="301"/>
    </row>
    <row r="1144" spans="1:20" ht="15.75" customHeight="1">
      <c r="A1144" s="300"/>
      <c r="B1144" s="300"/>
      <c r="C1144" s="300"/>
      <c r="D1144" s="300"/>
      <c r="E1144" s="300"/>
      <c r="F1144" s="300"/>
      <c r="G1144" s="300"/>
      <c r="H1144" s="467"/>
      <c r="I1144" s="300"/>
      <c r="J1144" s="300"/>
      <c r="K1144" s="300"/>
      <c r="L1144" s="300"/>
      <c r="M1144" s="300"/>
      <c r="N1144" s="300"/>
      <c r="O1144" s="300"/>
      <c r="P1144" s="300"/>
      <c r="Q1144" s="300"/>
      <c r="R1144" s="301"/>
      <c r="S1144" s="300"/>
      <c r="T1144" s="301"/>
    </row>
    <row r="1145" spans="1:20" ht="15.75" customHeight="1">
      <c r="A1145" s="300"/>
      <c r="B1145" s="300"/>
      <c r="C1145" s="300"/>
      <c r="D1145" s="300"/>
      <c r="E1145" s="300"/>
      <c r="F1145" s="300"/>
      <c r="G1145" s="300"/>
      <c r="H1145" s="467"/>
      <c r="I1145" s="300"/>
      <c r="J1145" s="300"/>
      <c r="K1145" s="300"/>
      <c r="L1145" s="300"/>
      <c r="M1145" s="300"/>
      <c r="N1145" s="300"/>
      <c r="O1145" s="300"/>
      <c r="P1145" s="300"/>
      <c r="Q1145" s="300"/>
      <c r="R1145" s="301"/>
      <c r="S1145" s="300"/>
      <c r="T1145" s="301"/>
    </row>
    <row r="1146" spans="1:20" ht="15.75" customHeight="1">
      <c r="A1146" s="300"/>
      <c r="B1146" s="300"/>
      <c r="C1146" s="300"/>
      <c r="D1146" s="300"/>
      <c r="E1146" s="300"/>
      <c r="F1146" s="300"/>
      <c r="G1146" s="300"/>
      <c r="H1146" s="467"/>
      <c r="I1146" s="300"/>
      <c r="J1146" s="300"/>
      <c r="K1146" s="300"/>
      <c r="L1146" s="300"/>
      <c r="M1146" s="300"/>
      <c r="N1146" s="300"/>
      <c r="O1146" s="300"/>
      <c r="P1146" s="300"/>
      <c r="Q1146" s="300"/>
      <c r="R1146" s="301"/>
      <c r="S1146" s="300"/>
      <c r="T1146" s="301"/>
    </row>
    <row r="1147" spans="1:20" ht="15.75" customHeight="1">
      <c r="A1147" s="300"/>
      <c r="B1147" s="300"/>
      <c r="C1147" s="300"/>
      <c r="D1147" s="300"/>
      <c r="E1147" s="300"/>
      <c r="F1147" s="300"/>
      <c r="G1147" s="300"/>
      <c r="H1147" s="467"/>
      <c r="I1147" s="300"/>
      <c r="J1147" s="300"/>
      <c r="K1147" s="300"/>
      <c r="L1147" s="300"/>
      <c r="M1147" s="300"/>
      <c r="N1147" s="300"/>
      <c r="O1147" s="300"/>
      <c r="P1147" s="300"/>
      <c r="Q1147" s="300"/>
      <c r="R1147" s="301"/>
      <c r="S1147" s="300"/>
      <c r="T1147" s="301"/>
    </row>
    <row r="1148" spans="1:20" ht="15.75" customHeight="1">
      <c r="A1148" s="300"/>
      <c r="B1148" s="300"/>
      <c r="C1148" s="300"/>
      <c r="D1148" s="300"/>
      <c r="E1148" s="300"/>
      <c r="F1148" s="300"/>
      <c r="G1148" s="300"/>
      <c r="H1148" s="467"/>
      <c r="I1148" s="300"/>
      <c r="J1148" s="300"/>
      <c r="K1148" s="300"/>
      <c r="L1148" s="300"/>
      <c r="M1148" s="300"/>
      <c r="N1148" s="300"/>
      <c r="O1148" s="300"/>
      <c r="P1148" s="300"/>
      <c r="Q1148" s="300"/>
      <c r="R1148" s="301"/>
      <c r="S1148" s="300"/>
      <c r="T1148" s="301"/>
    </row>
    <row r="1149" spans="1:20" ht="15.75" customHeight="1">
      <c r="A1149" s="300"/>
      <c r="B1149" s="300"/>
      <c r="C1149" s="300"/>
      <c r="D1149" s="300"/>
      <c r="E1149" s="300"/>
      <c r="F1149" s="300"/>
      <c r="G1149" s="300"/>
      <c r="H1149" s="467"/>
      <c r="I1149" s="300"/>
      <c r="J1149" s="300"/>
      <c r="K1149" s="300"/>
      <c r="L1149" s="300"/>
      <c r="M1149" s="300"/>
      <c r="N1149" s="300"/>
      <c r="O1149" s="300"/>
      <c r="P1149" s="300"/>
      <c r="Q1149" s="300"/>
      <c r="R1149" s="301"/>
      <c r="S1149" s="300"/>
      <c r="T1149" s="301"/>
    </row>
    <row r="1150" spans="1:20" ht="15.75" customHeight="1">
      <c r="A1150" s="300"/>
      <c r="B1150" s="300"/>
      <c r="C1150" s="300"/>
      <c r="D1150" s="300"/>
      <c r="E1150" s="300"/>
      <c r="F1150" s="300"/>
      <c r="G1150" s="300"/>
      <c r="H1150" s="467"/>
      <c r="I1150" s="300"/>
      <c r="J1150" s="300"/>
      <c r="K1150" s="300"/>
      <c r="L1150" s="300"/>
      <c r="M1150" s="300"/>
      <c r="N1150" s="300"/>
      <c r="O1150" s="300"/>
      <c r="P1150" s="300"/>
      <c r="Q1150" s="300"/>
      <c r="R1150" s="301"/>
      <c r="S1150" s="300"/>
      <c r="T1150" s="301"/>
    </row>
    <row r="1151" spans="1:20" ht="15.75" customHeight="1">
      <c r="A1151" s="300"/>
      <c r="B1151" s="300"/>
      <c r="C1151" s="300"/>
      <c r="D1151" s="300"/>
      <c r="E1151" s="300"/>
      <c r="F1151" s="300"/>
      <c r="G1151" s="300"/>
      <c r="H1151" s="467"/>
      <c r="I1151" s="300"/>
      <c r="J1151" s="300"/>
      <c r="K1151" s="300"/>
      <c r="L1151" s="300"/>
      <c r="M1151" s="300"/>
      <c r="N1151" s="300"/>
      <c r="O1151" s="300"/>
      <c r="P1151" s="300"/>
      <c r="Q1151" s="300"/>
      <c r="R1151" s="301"/>
      <c r="S1151" s="300"/>
      <c r="T1151" s="301"/>
    </row>
    <row r="1152" spans="1:20" ht="15.75" customHeight="1">
      <c r="A1152" s="300"/>
      <c r="B1152" s="300"/>
      <c r="C1152" s="300"/>
      <c r="D1152" s="300"/>
      <c r="E1152" s="300"/>
      <c r="F1152" s="300"/>
      <c r="G1152" s="300"/>
      <c r="H1152" s="467"/>
      <c r="I1152" s="300"/>
      <c r="J1152" s="300"/>
      <c r="K1152" s="300"/>
      <c r="L1152" s="300"/>
      <c r="M1152" s="300"/>
      <c r="N1152" s="300"/>
      <c r="O1152" s="300"/>
      <c r="P1152" s="300"/>
      <c r="Q1152" s="300"/>
      <c r="R1152" s="301"/>
      <c r="S1152" s="300"/>
      <c r="T1152" s="301"/>
    </row>
    <row r="1153" spans="1:20" ht="15.75" customHeight="1">
      <c r="A1153" s="300"/>
      <c r="B1153" s="300"/>
      <c r="C1153" s="300"/>
      <c r="D1153" s="300"/>
      <c r="E1153" s="300"/>
      <c r="F1153" s="300"/>
      <c r="G1153" s="300"/>
      <c r="H1153" s="467"/>
      <c r="I1153" s="300"/>
      <c r="J1153" s="300"/>
      <c r="K1153" s="300"/>
      <c r="L1153" s="300"/>
      <c r="M1153" s="300"/>
      <c r="N1153" s="300"/>
      <c r="O1153" s="300"/>
      <c r="P1153" s="300"/>
      <c r="Q1153" s="300"/>
      <c r="R1153" s="301"/>
      <c r="S1153" s="300"/>
      <c r="T1153" s="301"/>
    </row>
    <row r="1154" spans="1:20" ht="15.75" customHeight="1">
      <c r="A1154" s="300"/>
      <c r="B1154" s="300"/>
      <c r="C1154" s="300"/>
      <c r="D1154" s="300"/>
      <c r="E1154" s="300"/>
      <c r="F1154" s="300"/>
      <c r="G1154" s="300"/>
      <c r="H1154" s="467"/>
      <c r="I1154" s="300"/>
      <c r="J1154" s="300"/>
      <c r="K1154" s="300"/>
      <c r="L1154" s="300"/>
      <c r="M1154" s="300"/>
      <c r="N1154" s="300"/>
      <c r="O1154" s="300"/>
      <c r="P1154" s="300"/>
      <c r="Q1154" s="300"/>
      <c r="R1154" s="301"/>
      <c r="S1154" s="300"/>
      <c r="T1154" s="301"/>
    </row>
    <row r="1155" spans="1:20" ht="15.75" customHeight="1">
      <c r="A1155" s="300"/>
      <c r="B1155" s="300"/>
      <c r="C1155" s="300"/>
      <c r="D1155" s="300"/>
      <c r="E1155" s="300"/>
      <c r="F1155" s="300"/>
      <c r="G1155" s="300"/>
      <c r="H1155" s="467"/>
      <c r="I1155" s="300"/>
      <c r="J1155" s="300"/>
      <c r="K1155" s="300"/>
      <c r="L1155" s="300"/>
      <c r="M1155" s="300"/>
      <c r="N1155" s="300"/>
      <c r="O1155" s="300"/>
      <c r="P1155" s="300"/>
      <c r="Q1155" s="300"/>
      <c r="R1155" s="301"/>
      <c r="S1155" s="300"/>
      <c r="T1155" s="301"/>
    </row>
    <row r="1156" spans="1:20" ht="15.75" customHeight="1">
      <c r="A1156" s="300"/>
      <c r="B1156" s="300"/>
      <c r="C1156" s="300"/>
      <c r="D1156" s="300"/>
      <c r="E1156" s="300"/>
      <c r="F1156" s="300"/>
      <c r="G1156" s="300"/>
      <c r="H1156" s="467"/>
      <c r="I1156" s="300"/>
      <c r="J1156" s="300"/>
      <c r="K1156" s="300"/>
      <c r="L1156" s="300"/>
      <c r="M1156" s="300"/>
      <c r="N1156" s="300"/>
      <c r="O1156" s="300"/>
      <c r="P1156" s="300"/>
      <c r="Q1156" s="300"/>
      <c r="R1156" s="301"/>
      <c r="S1156" s="300"/>
      <c r="T1156" s="301"/>
    </row>
    <row r="1157" spans="1:20" ht="15.75" customHeight="1">
      <c r="A1157" s="300"/>
      <c r="B1157" s="300"/>
      <c r="C1157" s="300"/>
      <c r="D1157" s="300"/>
      <c r="E1157" s="300"/>
      <c r="F1157" s="300"/>
      <c r="G1157" s="300"/>
      <c r="H1157" s="467"/>
      <c r="I1157" s="300"/>
      <c r="J1157" s="300"/>
      <c r="K1157" s="300"/>
      <c r="L1157" s="300"/>
      <c r="M1157" s="300"/>
      <c r="N1157" s="300"/>
      <c r="O1157" s="300"/>
      <c r="P1157" s="300"/>
      <c r="Q1157" s="300"/>
      <c r="R1157" s="301"/>
      <c r="S1157" s="300"/>
      <c r="T1157" s="301"/>
    </row>
    <row r="1158" spans="1:20" ht="15.75" customHeight="1">
      <c r="A1158" s="300"/>
      <c r="B1158" s="300"/>
      <c r="C1158" s="300"/>
      <c r="D1158" s="300"/>
      <c r="E1158" s="300"/>
      <c r="F1158" s="300"/>
      <c r="G1158" s="300"/>
      <c r="H1158" s="467"/>
      <c r="I1158" s="300"/>
      <c r="J1158" s="300"/>
      <c r="K1158" s="300"/>
      <c r="L1158" s="300"/>
      <c r="M1158" s="300"/>
      <c r="N1158" s="300"/>
      <c r="O1158" s="300"/>
      <c r="P1158" s="300"/>
      <c r="Q1158" s="300"/>
      <c r="R1158" s="301"/>
      <c r="S1158" s="300"/>
      <c r="T1158" s="301"/>
    </row>
    <row r="1159" spans="1:20" ht="15.75" customHeight="1">
      <c r="A1159" s="300"/>
      <c r="B1159" s="300"/>
      <c r="C1159" s="300"/>
      <c r="D1159" s="300"/>
      <c r="E1159" s="300"/>
      <c r="F1159" s="300"/>
      <c r="G1159" s="300"/>
      <c r="H1159" s="467"/>
      <c r="I1159" s="300"/>
      <c r="J1159" s="300"/>
      <c r="K1159" s="300"/>
      <c r="L1159" s="300"/>
      <c r="M1159" s="300"/>
      <c r="N1159" s="300"/>
      <c r="O1159" s="300"/>
      <c r="P1159" s="300"/>
      <c r="Q1159" s="300"/>
      <c r="R1159" s="301"/>
      <c r="S1159" s="300"/>
      <c r="T1159" s="301"/>
    </row>
    <row r="1160" spans="1:20" ht="15.75" customHeight="1">
      <c r="A1160" s="300"/>
      <c r="B1160" s="300"/>
      <c r="C1160" s="300"/>
      <c r="D1160" s="300"/>
      <c r="E1160" s="300"/>
      <c r="F1160" s="300"/>
      <c r="G1160" s="300"/>
      <c r="H1160" s="467"/>
      <c r="I1160" s="300"/>
      <c r="J1160" s="300"/>
      <c r="K1160" s="300"/>
      <c r="L1160" s="300"/>
      <c r="M1160" s="300"/>
      <c r="N1160" s="300"/>
      <c r="O1160" s="300"/>
      <c r="P1160" s="300"/>
      <c r="Q1160" s="300"/>
      <c r="R1160" s="301"/>
      <c r="S1160" s="300"/>
      <c r="T1160" s="301"/>
    </row>
    <row r="1161" spans="1:20" ht="15.75" customHeight="1">
      <c r="A1161" s="300"/>
      <c r="B1161" s="300"/>
      <c r="C1161" s="300"/>
      <c r="D1161" s="300"/>
      <c r="E1161" s="300"/>
      <c r="F1161" s="300"/>
      <c r="G1161" s="300"/>
      <c r="H1161" s="467"/>
      <c r="I1161" s="300"/>
      <c r="J1161" s="300"/>
      <c r="K1161" s="300"/>
      <c r="L1161" s="300"/>
      <c r="M1161" s="300"/>
      <c r="N1161" s="300"/>
      <c r="O1161" s="300"/>
      <c r="P1161" s="300"/>
      <c r="Q1161" s="300"/>
      <c r="R1161" s="301"/>
      <c r="S1161" s="300"/>
      <c r="T1161" s="301"/>
    </row>
    <row r="1162" spans="1:20" ht="15.75" customHeight="1">
      <c r="A1162" s="300"/>
      <c r="B1162" s="300"/>
      <c r="C1162" s="300"/>
      <c r="D1162" s="300"/>
      <c r="E1162" s="300"/>
      <c r="F1162" s="300"/>
      <c r="G1162" s="300"/>
      <c r="H1162" s="467"/>
      <c r="I1162" s="300"/>
      <c r="J1162" s="300"/>
      <c r="K1162" s="300"/>
      <c r="L1162" s="300"/>
      <c r="M1162" s="300"/>
      <c r="N1162" s="300"/>
      <c r="O1162" s="300"/>
      <c r="P1162" s="300"/>
      <c r="Q1162" s="300"/>
      <c r="R1162" s="301"/>
      <c r="S1162" s="300"/>
      <c r="T1162" s="301"/>
    </row>
    <row r="1163" spans="1:20" ht="15.75" customHeight="1">
      <c r="A1163" s="300"/>
      <c r="B1163" s="300"/>
      <c r="C1163" s="300"/>
      <c r="D1163" s="300"/>
      <c r="E1163" s="300"/>
      <c r="F1163" s="300"/>
      <c r="G1163" s="300"/>
      <c r="H1163" s="467"/>
      <c r="I1163" s="300"/>
      <c r="J1163" s="300"/>
      <c r="K1163" s="300"/>
      <c r="L1163" s="300"/>
      <c r="M1163" s="300"/>
      <c r="N1163" s="300"/>
      <c r="O1163" s="300"/>
      <c r="P1163" s="300"/>
      <c r="Q1163" s="300"/>
      <c r="R1163" s="301"/>
      <c r="S1163" s="300"/>
      <c r="T1163" s="301"/>
    </row>
    <row r="1164" spans="1:20" ht="15.75" customHeight="1">
      <c r="A1164" s="300"/>
      <c r="B1164" s="300"/>
      <c r="C1164" s="300"/>
      <c r="D1164" s="300"/>
      <c r="E1164" s="300"/>
      <c r="F1164" s="300"/>
      <c r="G1164" s="300"/>
      <c r="H1164" s="467"/>
      <c r="I1164" s="300"/>
      <c r="J1164" s="300"/>
      <c r="K1164" s="300"/>
      <c r="L1164" s="300"/>
      <c r="M1164" s="300"/>
      <c r="N1164" s="300"/>
      <c r="O1164" s="300"/>
      <c r="P1164" s="300"/>
      <c r="Q1164" s="300"/>
      <c r="R1164" s="301"/>
      <c r="S1164" s="300"/>
      <c r="T1164" s="301"/>
    </row>
    <row r="1165" spans="1:20" ht="15.75" customHeight="1">
      <c r="A1165" s="300"/>
      <c r="B1165" s="300"/>
      <c r="C1165" s="300"/>
      <c r="D1165" s="300"/>
      <c r="E1165" s="300"/>
      <c r="F1165" s="300"/>
      <c r="G1165" s="300"/>
      <c r="H1165" s="467"/>
      <c r="I1165" s="300"/>
      <c r="J1165" s="300"/>
      <c r="K1165" s="300"/>
      <c r="L1165" s="300"/>
      <c r="M1165" s="300"/>
      <c r="N1165" s="300"/>
      <c r="O1165" s="300"/>
      <c r="P1165" s="300"/>
      <c r="Q1165" s="300"/>
      <c r="R1165" s="301"/>
      <c r="S1165" s="300"/>
      <c r="T1165" s="301"/>
    </row>
    <row r="1166" spans="1:20" ht="15.75" customHeight="1">
      <c r="A1166" s="300"/>
      <c r="B1166" s="300"/>
      <c r="C1166" s="300"/>
      <c r="D1166" s="300"/>
      <c r="E1166" s="300"/>
      <c r="F1166" s="300"/>
      <c r="G1166" s="300"/>
      <c r="H1166" s="467"/>
      <c r="I1166" s="300"/>
      <c r="J1166" s="300"/>
      <c r="K1166" s="300"/>
      <c r="L1166" s="300"/>
      <c r="M1166" s="300"/>
      <c r="N1166" s="300"/>
      <c r="O1166" s="300"/>
      <c r="P1166" s="300"/>
      <c r="Q1166" s="300"/>
      <c r="R1166" s="301"/>
      <c r="S1166" s="300"/>
      <c r="T1166" s="301"/>
    </row>
    <row r="1167" spans="1:20" ht="15.75" customHeight="1">
      <c r="A1167" s="300"/>
      <c r="B1167" s="300"/>
      <c r="C1167" s="300"/>
      <c r="D1167" s="300"/>
      <c r="E1167" s="300"/>
      <c r="F1167" s="300"/>
      <c r="G1167" s="300"/>
      <c r="H1167" s="467"/>
      <c r="I1167" s="300"/>
      <c r="J1167" s="300"/>
      <c r="K1167" s="300"/>
      <c r="L1167" s="300"/>
      <c r="M1167" s="300"/>
      <c r="N1167" s="300"/>
      <c r="O1167" s="300"/>
      <c r="P1167" s="300"/>
      <c r="Q1167" s="300"/>
      <c r="R1167" s="301"/>
      <c r="S1167" s="300"/>
      <c r="T1167" s="301"/>
    </row>
    <row r="1168" spans="1:20" ht="15.75" customHeight="1">
      <c r="A1168" s="300"/>
      <c r="B1168" s="300"/>
      <c r="C1168" s="300"/>
      <c r="D1168" s="300"/>
      <c r="E1168" s="300"/>
      <c r="F1168" s="300"/>
      <c r="G1168" s="300"/>
      <c r="H1168" s="467"/>
      <c r="I1168" s="300"/>
      <c r="J1168" s="300"/>
      <c r="K1168" s="300"/>
      <c r="L1168" s="300"/>
      <c r="M1168" s="300"/>
      <c r="N1168" s="300"/>
      <c r="O1168" s="300"/>
      <c r="P1168" s="300"/>
      <c r="Q1168" s="300"/>
      <c r="R1168" s="301"/>
      <c r="S1168" s="300"/>
      <c r="T1168" s="301"/>
    </row>
    <row r="1169" spans="1:20" ht="15.75" customHeight="1">
      <c r="A1169" s="300"/>
      <c r="B1169" s="300"/>
      <c r="C1169" s="300"/>
      <c r="D1169" s="300"/>
      <c r="E1169" s="300"/>
      <c r="F1169" s="300"/>
      <c r="G1169" s="300"/>
      <c r="H1169" s="467"/>
      <c r="I1169" s="300"/>
      <c r="J1169" s="300"/>
      <c r="K1169" s="300"/>
      <c r="L1169" s="300"/>
      <c r="M1169" s="300"/>
      <c r="N1169" s="300"/>
      <c r="O1169" s="300"/>
      <c r="P1169" s="300"/>
      <c r="Q1169" s="300"/>
      <c r="R1169" s="301"/>
      <c r="S1169" s="300"/>
      <c r="T1169" s="301"/>
    </row>
    <row r="1170" spans="1:20" ht="15.75" customHeight="1">
      <c r="A1170" s="300"/>
      <c r="B1170" s="300"/>
      <c r="C1170" s="300"/>
      <c r="D1170" s="300"/>
      <c r="E1170" s="300"/>
      <c r="F1170" s="300"/>
      <c r="G1170" s="300"/>
      <c r="H1170" s="467"/>
      <c r="I1170" s="300"/>
      <c r="J1170" s="300"/>
      <c r="K1170" s="300"/>
      <c r="L1170" s="300"/>
      <c r="M1170" s="300"/>
      <c r="N1170" s="300"/>
      <c r="O1170" s="300"/>
      <c r="P1170" s="300"/>
      <c r="Q1170" s="300"/>
      <c r="R1170" s="301"/>
      <c r="S1170" s="300"/>
      <c r="T1170" s="301"/>
    </row>
    <row r="1171" spans="1:20" ht="15.75" customHeight="1">
      <c r="A1171" s="300"/>
      <c r="B1171" s="300"/>
      <c r="C1171" s="300"/>
      <c r="D1171" s="300"/>
      <c r="E1171" s="300"/>
      <c r="F1171" s="300"/>
      <c r="G1171" s="300"/>
      <c r="H1171" s="467"/>
      <c r="I1171" s="300"/>
      <c r="J1171" s="300"/>
      <c r="K1171" s="300"/>
      <c r="L1171" s="300"/>
      <c r="M1171" s="300"/>
      <c r="N1171" s="300"/>
      <c r="O1171" s="300"/>
      <c r="P1171" s="300"/>
      <c r="Q1171" s="300"/>
      <c r="R1171" s="301"/>
      <c r="S1171" s="300"/>
      <c r="T1171" s="301"/>
    </row>
    <row r="1172" spans="1:20" ht="15.75" customHeight="1">
      <c r="A1172" s="300"/>
      <c r="B1172" s="300"/>
      <c r="C1172" s="300"/>
      <c r="D1172" s="300"/>
      <c r="E1172" s="300"/>
      <c r="F1172" s="300"/>
      <c r="G1172" s="300"/>
      <c r="H1172" s="467"/>
      <c r="I1172" s="300"/>
      <c r="J1172" s="300"/>
      <c r="K1172" s="300"/>
      <c r="L1172" s="300"/>
      <c r="M1172" s="300"/>
      <c r="N1172" s="300"/>
      <c r="O1172" s="300"/>
      <c r="P1172" s="300"/>
      <c r="Q1172" s="300"/>
      <c r="R1172" s="301"/>
      <c r="S1172" s="300"/>
      <c r="T1172" s="301"/>
    </row>
    <row r="1173" spans="1:20" ht="15.75" customHeight="1">
      <c r="A1173" s="300"/>
      <c r="B1173" s="300"/>
      <c r="C1173" s="300"/>
      <c r="D1173" s="300"/>
      <c r="E1173" s="300"/>
      <c r="F1173" s="300"/>
      <c r="G1173" s="300"/>
      <c r="H1173" s="467"/>
      <c r="I1173" s="300"/>
      <c r="J1173" s="300"/>
      <c r="K1173" s="300"/>
      <c r="L1173" s="300"/>
      <c r="M1173" s="300"/>
      <c r="N1173" s="300"/>
      <c r="O1173" s="300"/>
      <c r="P1173" s="300"/>
      <c r="Q1173" s="300"/>
      <c r="R1173" s="301"/>
      <c r="S1173" s="300"/>
      <c r="T1173" s="301"/>
    </row>
    <row r="1174" spans="1:20" ht="15.75" customHeight="1">
      <c r="A1174" s="300"/>
      <c r="B1174" s="300"/>
      <c r="C1174" s="300"/>
      <c r="D1174" s="300"/>
      <c r="E1174" s="300"/>
      <c r="F1174" s="300"/>
      <c r="G1174" s="300"/>
      <c r="H1174" s="467"/>
      <c r="I1174" s="300"/>
      <c r="J1174" s="300"/>
      <c r="K1174" s="300"/>
      <c r="L1174" s="300"/>
      <c r="M1174" s="300"/>
      <c r="N1174" s="300"/>
      <c r="O1174" s="300"/>
      <c r="P1174" s="300"/>
      <c r="Q1174" s="300"/>
      <c r="R1174" s="301"/>
      <c r="S1174" s="300"/>
      <c r="T1174" s="301"/>
    </row>
    <row r="1175" spans="1:20" ht="15.75" customHeight="1">
      <c r="A1175" s="300"/>
      <c r="B1175" s="300"/>
      <c r="C1175" s="300"/>
      <c r="D1175" s="300"/>
      <c r="E1175" s="300"/>
      <c r="F1175" s="300"/>
      <c r="G1175" s="300"/>
      <c r="H1175" s="467"/>
      <c r="I1175" s="300"/>
      <c r="J1175" s="300"/>
      <c r="K1175" s="300"/>
      <c r="L1175" s="300"/>
      <c r="M1175" s="300"/>
      <c r="N1175" s="300"/>
      <c r="O1175" s="300"/>
      <c r="P1175" s="300"/>
      <c r="Q1175" s="300"/>
      <c r="R1175" s="301"/>
      <c r="S1175" s="300"/>
      <c r="T1175" s="301"/>
    </row>
    <row r="1176" spans="1:20" ht="15.75" customHeight="1">
      <c r="A1176" s="300"/>
      <c r="B1176" s="300"/>
      <c r="C1176" s="300"/>
      <c r="D1176" s="300"/>
      <c r="E1176" s="300"/>
      <c r="F1176" s="300"/>
      <c r="G1176" s="300"/>
      <c r="H1176" s="467"/>
      <c r="I1176" s="300"/>
      <c r="J1176" s="300"/>
      <c r="K1176" s="300"/>
      <c r="L1176" s="300"/>
      <c r="M1176" s="300"/>
      <c r="N1176" s="300"/>
      <c r="O1176" s="300"/>
      <c r="P1176" s="300"/>
      <c r="Q1176" s="300"/>
      <c r="R1176" s="301"/>
      <c r="S1176" s="300"/>
      <c r="T1176" s="301"/>
    </row>
    <row r="1177" spans="1:20" ht="15.75" customHeight="1">
      <c r="A1177" s="300"/>
      <c r="B1177" s="300"/>
      <c r="C1177" s="300"/>
      <c r="D1177" s="300"/>
      <c r="E1177" s="300"/>
      <c r="F1177" s="300"/>
      <c r="G1177" s="300"/>
      <c r="H1177" s="467"/>
      <c r="I1177" s="300"/>
      <c r="J1177" s="300"/>
      <c r="K1177" s="300"/>
      <c r="L1177" s="300"/>
      <c r="M1177" s="300"/>
      <c r="N1177" s="300"/>
      <c r="O1177" s="300"/>
      <c r="P1177" s="300"/>
      <c r="Q1177" s="300"/>
      <c r="R1177" s="301"/>
      <c r="S1177" s="300"/>
      <c r="T1177" s="301"/>
    </row>
    <row r="1178" spans="1:20" ht="15.75" customHeight="1">
      <c r="A1178" s="300"/>
      <c r="B1178" s="300"/>
      <c r="C1178" s="300"/>
      <c r="D1178" s="300"/>
      <c r="E1178" s="300"/>
      <c r="F1178" s="300"/>
      <c r="G1178" s="300"/>
      <c r="H1178" s="467"/>
      <c r="I1178" s="300"/>
      <c r="J1178" s="300"/>
      <c r="K1178" s="300"/>
      <c r="L1178" s="300"/>
      <c r="M1178" s="300"/>
      <c r="N1178" s="300"/>
      <c r="O1178" s="300"/>
      <c r="P1178" s="300"/>
      <c r="Q1178" s="300"/>
      <c r="R1178" s="301"/>
      <c r="S1178" s="300"/>
      <c r="T1178" s="301"/>
    </row>
    <row r="1179" spans="1:20" ht="15.75" customHeight="1">
      <c r="A1179" s="300"/>
      <c r="B1179" s="300"/>
      <c r="C1179" s="300"/>
      <c r="D1179" s="300"/>
      <c r="E1179" s="300"/>
      <c r="F1179" s="300"/>
      <c r="G1179" s="300"/>
      <c r="H1179" s="467"/>
      <c r="I1179" s="300"/>
      <c r="J1179" s="300"/>
      <c r="K1179" s="300"/>
      <c r="L1179" s="300"/>
      <c r="M1179" s="300"/>
      <c r="N1179" s="300"/>
      <c r="O1179" s="300"/>
      <c r="P1179" s="300"/>
      <c r="Q1179" s="300"/>
      <c r="R1179" s="301"/>
      <c r="S1179" s="300"/>
      <c r="T1179" s="301"/>
    </row>
    <row r="1180" spans="1:20" ht="15.75" customHeight="1">
      <c r="A1180" s="300"/>
      <c r="B1180" s="300"/>
      <c r="C1180" s="300"/>
      <c r="D1180" s="300"/>
      <c r="E1180" s="300"/>
      <c r="F1180" s="300"/>
      <c r="G1180" s="300"/>
      <c r="H1180" s="467"/>
      <c r="I1180" s="300"/>
      <c r="J1180" s="300"/>
      <c r="K1180" s="300"/>
      <c r="L1180" s="300"/>
      <c r="M1180" s="300"/>
      <c r="N1180" s="300"/>
      <c r="O1180" s="300"/>
      <c r="P1180" s="300"/>
      <c r="Q1180" s="300"/>
      <c r="R1180" s="301"/>
      <c r="S1180" s="300"/>
      <c r="T1180" s="301"/>
    </row>
    <row r="1181" spans="1:20" ht="15.75" customHeight="1">
      <c r="A1181" s="300"/>
      <c r="B1181" s="300"/>
      <c r="C1181" s="300"/>
      <c r="D1181" s="300"/>
      <c r="E1181" s="300"/>
      <c r="F1181" s="300"/>
      <c r="G1181" s="300"/>
      <c r="H1181" s="467"/>
      <c r="I1181" s="300"/>
      <c r="J1181" s="300"/>
      <c r="K1181" s="300"/>
      <c r="L1181" s="300"/>
      <c r="M1181" s="300"/>
      <c r="N1181" s="300"/>
      <c r="O1181" s="300"/>
      <c r="P1181" s="300"/>
      <c r="Q1181" s="300"/>
      <c r="R1181" s="301"/>
      <c r="S1181" s="300"/>
      <c r="T1181" s="301"/>
    </row>
    <row r="1182" spans="1:20" ht="15.75" customHeight="1">
      <c r="A1182" s="300"/>
      <c r="B1182" s="300"/>
      <c r="C1182" s="300"/>
      <c r="D1182" s="300"/>
      <c r="E1182" s="300"/>
      <c r="F1182" s="300"/>
      <c r="G1182" s="300"/>
      <c r="H1182" s="467"/>
      <c r="I1182" s="300"/>
      <c r="J1182" s="300"/>
      <c r="K1182" s="300"/>
      <c r="L1182" s="300"/>
      <c r="M1182" s="300"/>
      <c r="N1182" s="300"/>
      <c r="O1182" s="300"/>
      <c r="P1182" s="300"/>
      <c r="Q1182" s="300"/>
      <c r="R1182" s="301"/>
      <c r="S1182" s="300"/>
      <c r="T1182" s="301"/>
    </row>
    <row r="1183" spans="1:20" ht="15.75" customHeight="1">
      <c r="A1183" s="300"/>
      <c r="B1183" s="300"/>
      <c r="C1183" s="300"/>
      <c r="D1183" s="300"/>
      <c r="E1183" s="300"/>
      <c r="F1183" s="300"/>
      <c r="G1183" s="300"/>
      <c r="H1183" s="467"/>
      <c r="I1183" s="300"/>
      <c r="J1183" s="300"/>
      <c r="K1183" s="300"/>
      <c r="L1183" s="300"/>
      <c r="M1183" s="300"/>
      <c r="N1183" s="300"/>
      <c r="O1183" s="300"/>
      <c r="P1183" s="300"/>
      <c r="Q1183" s="300"/>
      <c r="R1183" s="301"/>
      <c r="S1183" s="300"/>
      <c r="T1183" s="301"/>
    </row>
    <row r="1184" spans="1:20" ht="15.75" customHeight="1">
      <c r="A1184" s="300"/>
      <c r="B1184" s="300"/>
      <c r="C1184" s="300"/>
      <c r="D1184" s="300"/>
      <c r="E1184" s="300"/>
      <c r="F1184" s="300"/>
      <c r="G1184" s="300"/>
      <c r="H1184" s="467"/>
      <c r="I1184" s="300"/>
      <c r="J1184" s="300"/>
      <c r="K1184" s="300"/>
      <c r="L1184" s="300"/>
      <c r="M1184" s="300"/>
      <c r="N1184" s="300"/>
      <c r="O1184" s="300"/>
      <c r="P1184" s="300"/>
      <c r="Q1184" s="300"/>
      <c r="R1184" s="301"/>
      <c r="S1184" s="300"/>
      <c r="T1184" s="301"/>
    </row>
    <row r="1185" spans="1:20" ht="15.75" customHeight="1">
      <c r="A1185" s="300"/>
      <c r="B1185" s="300"/>
      <c r="C1185" s="300"/>
      <c r="D1185" s="300"/>
      <c r="E1185" s="300"/>
      <c r="F1185" s="300"/>
      <c r="G1185" s="300"/>
      <c r="H1185" s="467"/>
      <c r="I1185" s="300"/>
      <c r="J1185" s="300"/>
      <c r="K1185" s="300"/>
      <c r="L1185" s="300"/>
      <c r="M1185" s="300"/>
      <c r="N1185" s="300"/>
      <c r="O1185" s="300"/>
      <c r="P1185" s="300"/>
      <c r="Q1185" s="300"/>
      <c r="R1185" s="301"/>
      <c r="S1185" s="300"/>
      <c r="T1185" s="301"/>
    </row>
    <row r="1186" spans="1:20" ht="15.75" customHeight="1">
      <c r="A1186" s="300"/>
      <c r="B1186" s="300"/>
      <c r="C1186" s="300"/>
      <c r="D1186" s="300"/>
      <c r="E1186" s="300"/>
      <c r="F1186" s="300"/>
      <c r="G1186" s="300"/>
      <c r="H1186" s="467"/>
      <c r="I1186" s="300"/>
      <c r="J1186" s="300"/>
      <c r="K1186" s="300"/>
      <c r="L1186" s="300"/>
      <c r="M1186" s="300"/>
      <c r="N1186" s="300"/>
      <c r="O1186" s="300"/>
      <c r="P1186" s="300"/>
      <c r="Q1186" s="300"/>
      <c r="R1186" s="301"/>
      <c r="S1186" s="300"/>
      <c r="T1186" s="301"/>
    </row>
    <row r="1187" spans="1:20" ht="15.75" customHeight="1">
      <c r="A1187" s="300"/>
      <c r="B1187" s="300"/>
      <c r="C1187" s="300"/>
      <c r="D1187" s="300"/>
      <c r="E1187" s="300"/>
      <c r="F1187" s="300"/>
      <c r="G1187" s="300"/>
      <c r="H1187" s="467"/>
      <c r="I1187" s="300"/>
      <c r="J1187" s="300"/>
      <c r="K1187" s="300"/>
      <c r="L1187" s="300"/>
      <c r="M1187" s="300"/>
      <c r="N1187" s="300"/>
      <c r="O1187" s="300"/>
      <c r="P1187" s="300"/>
      <c r="Q1187" s="300"/>
      <c r="R1187" s="301"/>
      <c r="S1187" s="300"/>
      <c r="T1187" s="301"/>
    </row>
    <row r="1188" spans="1:20" ht="15.75" customHeight="1">
      <c r="A1188" s="300"/>
      <c r="B1188" s="300"/>
      <c r="C1188" s="300"/>
      <c r="D1188" s="300"/>
      <c r="E1188" s="300"/>
      <c r="F1188" s="300"/>
      <c r="G1188" s="300"/>
      <c r="H1188" s="467"/>
      <c r="I1188" s="300"/>
      <c r="J1188" s="300"/>
      <c r="K1188" s="300"/>
      <c r="L1188" s="300"/>
      <c r="M1188" s="300"/>
      <c r="N1188" s="300"/>
      <c r="O1188" s="300"/>
      <c r="P1188" s="300"/>
      <c r="Q1188" s="300"/>
      <c r="R1188" s="301"/>
      <c r="S1188" s="300"/>
      <c r="T1188" s="301"/>
    </row>
    <row r="1189" spans="1:20" ht="15.75" customHeight="1">
      <c r="A1189" s="300"/>
      <c r="B1189" s="300"/>
      <c r="C1189" s="300"/>
      <c r="D1189" s="300"/>
      <c r="E1189" s="300"/>
      <c r="F1189" s="300"/>
      <c r="G1189" s="300"/>
      <c r="H1189" s="467"/>
      <c r="I1189" s="300"/>
      <c r="J1189" s="300"/>
      <c r="K1189" s="300"/>
      <c r="L1189" s="300"/>
      <c r="M1189" s="300"/>
      <c r="N1189" s="300"/>
      <c r="O1189" s="300"/>
      <c r="P1189" s="300"/>
      <c r="Q1189" s="300"/>
      <c r="R1189" s="301"/>
      <c r="S1189" s="300"/>
      <c r="T1189" s="301"/>
    </row>
    <row r="1190" spans="1:20" ht="15.75" customHeight="1">
      <c r="A1190" s="300"/>
      <c r="B1190" s="300"/>
      <c r="C1190" s="300"/>
      <c r="D1190" s="300"/>
      <c r="E1190" s="300"/>
      <c r="F1190" s="300"/>
      <c r="G1190" s="300"/>
      <c r="H1190" s="467"/>
      <c r="I1190" s="300"/>
      <c r="J1190" s="300"/>
      <c r="K1190" s="300"/>
      <c r="L1190" s="300"/>
      <c r="M1190" s="300"/>
      <c r="N1190" s="300"/>
      <c r="O1190" s="300"/>
      <c r="P1190" s="300"/>
      <c r="Q1190" s="300"/>
      <c r="R1190" s="301"/>
      <c r="S1190" s="300"/>
      <c r="T1190" s="301"/>
    </row>
    <row r="1191" spans="1:20" ht="15.75" customHeight="1">
      <c r="A1191" s="300"/>
      <c r="B1191" s="300"/>
      <c r="C1191" s="300"/>
      <c r="D1191" s="300"/>
      <c r="E1191" s="300"/>
      <c r="F1191" s="300"/>
      <c r="G1191" s="300"/>
      <c r="H1191" s="467"/>
      <c r="I1191" s="300"/>
      <c r="J1191" s="300"/>
      <c r="K1191" s="300"/>
      <c r="L1191" s="300"/>
      <c r="M1191" s="300"/>
      <c r="N1191" s="300"/>
      <c r="O1191" s="300"/>
      <c r="P1191" s="300"/>
      <c r="Q1191" s="300"/>
      <c r="R1191" s="301"/>
      <c r="S1191" s="300"/>
      <c r="T1191" s="301"/>
    </row>
    <row r="1192" spans="1:20" ht="15.75" customHeight="1">
      <c r="A1192" s="300"/>
      <c r="B1192" s="300"/>
      <c r="C1192" s="300"/>
      <c r="D1192" s="300"/>
      <c r="E1192" s="300"/>
      <c r="F1192" s="300"/>
      <c r="G1192" s="300"/>
      <c r="H1192" s="467"/>
      <c r="I1192" s="300"/>
      <c r="J1192" s="300"/>
      <c r="K1192" s="300"/>
      <c r="L1192" s="300"/>
      <c r="M1192" s="300"/>
      <c r="N1192" s="300"/>
      <c r="O1192" s="300"/>
      <c r="P1192" s="300"/>
      <c r="Q1192" s="300"/>
      <c r="R1192" s="301"/>
      <c r="S1192" s="300"/>
      <c r="T1192" s="301"/>
    </row>
    <row r="1193" spans="1:20" ht="15.75" customHeight="1">
      <c r="A1193" s="300"/>
      <c r="B1193" s="300"/>
      <c r="C1193" s="300"/>
      <c r="D1193" s="300"/>
      <c r="E1193" s="300"/>
      <c r="F1193" s="300"/>
      <c r="G1193" s="300"/>
      <c r="H1193" s="467"/>
      <c r="I1193" s="300"/>
      <c r="J1193" s="300"/>
      <c r="K1193" s="300"/>
      <c r="L1193" s="300"/>
      <c r="M1193" s="300"/>
      <c r="N1193" s="300"/>
      <c r="O1193" s="300"/>
      <c r="P1193" s="300"/>
      <c r="Q1193" s="300"/>
      <c r="R1193" s="301"/>
      <c r="S1193" s="300"/>
      <c r="T1193" s="301"/>
    </row>
    <row r="1194" spans="1:20" ht="15.75" customHeight="1">
      <c r="A1194" s="300"/>
      <c r="B1194" s="300"/>
      <c r="C1194" s="300"/>
      <c r="D1194" s="300"/>
      <c r="E1194" s="300"/>
      <c r="F1194" s="300"/>
      <c r="G1194" s="300"/>
      <c r="H1194" s="467"/>
      <c r="I1194" s="300"/>
      <c r="J1194" s="300"/>
      <c r="K1194" s="300"/>
      <c r="L1194" s="300"/>
      <c r="M1194" s="300"/>
      <c r="N1194" s="300"/>
      <c r="O1194" s="300"/>
      <c r="P1194" s="300"/>
      <c r="Q1194" s="300"/>
      <c r="R1194" s="301"/>
      <c r="S1194" s="300"/>
      <c r="T1194" s="301"/>
    </row>
    <row r="1195" spans="1:20" ht="15.75" customHeight="1">
      <c r="A1195" s="300"/>
      <c r="B1195" s="300"/>
      <c r="C1195" s="300"/>
      <c r="D1195" s="300"/>
      <c r="E1195" s="300"/>
      <c r="F1195" s="300"/>
      <c r="G1195" s="300"/>
      <c r="H1195" s="467"/>
      <c r="I1195" s="300"/>
      <c r="J1195" s="300"/>
      <c r="K1195" s="300"/>
      <c r="L1195" s="300"/>
      <c r="M1195" s="300"/>
      <c r="N1195" s="300"/>
      <c r="O1195" s="300"/>
      <c r="P1195" s="300"/>
      <c r="Q1195" s="300"/>
      <c r="R1195" s="301"/>
      <c r="S1195" s="300"/>
      <c r="T1195" s="301"/>
    </row>
    <row r="1196" spans="1:20" ht="15.75" customHeight="1">
      <c r="A1196" s="300"/>
      <c r="B1196" s="300"/>
      <c r="C1196" s="300"/>
      <c r="D1196" s="300"/>
      <c r="E1196" s="300"/>
      <c r="F1196" s="300"/>
      <c r="G1196" s="300"/>
      <c r="H1196" s="467"/>
      <c r="I1196" s="300"/>
      <c r="J1196" s="300"/>
      <c r="K1196" s="300"/>
      <c r="L1196" s="300"/>
      <c r="M1196" s="300"/>
      <c r="N1196" s="300"/>
      <c r="O1196" s="300"/>
      <c r="P1196" s="300"/>
      <c r="Q1196" s="300"/>
      <c r="R1196" s="301"/>
      <c r="S1196" s="300"/>
      <c r="T1196" s="301"/>
    </row>
    <row r="1197" spans="1:20" ht="15.75" customHeight="1">
      <c r="A1197" s="300"/>
      <c r="B1197" s="300"/>
      <c r="C1197" s="300"/>
      <c r="D1197" s="300"/>
      <c r="E1197" s="300"/>
      <c r="F1197" s="300"/>
      <c r="G1197" s="300"/>
      <c r="H1197" s="467"/>
      <c r="I1197" s="300"/>
      <c r="J1197" s="300"/>
      <c r="K1197" s="300"/>
      <c r="L1197" s="300"/>
      <c r="M1197" s="300"/>
      <c r="N1197" s="300"/>
      <c r="O1197" s="300"/>
      <c r="P1197" s="300"/>
      <c r="Q1197" s="300"/>
      <c r="R1197" s="301"/>
      <c r="S1197" s="300"/>
      <c r="T1197" s="301"/>
    </row>
    <row r="1198" spans="1:20" ht="15.75" customHeight="1">
      <c r="A1198" s="300"/>
      <c r="B1198" s="300"/>
      <c r="C1198" s="300"/>
      <c r="D1198" s="300"/>
      <c r="E1198" s="300"/>
      <c r="F1198" s="300"/>
      <c r="G1198" s="300"/>
      <c r="H1198" s="467"/>
      <c r="I1198" s="300"/>
      <c r="J1198" s="300"/>
      <c r="K1198" s="300"/>
      <c r="L1198" s="300"/>
      <c r="M1198" s="300"/>
      <c r="N1198" s="300"/>
      <c r="O1198" s="300"/>
      <c r="P1198" s="300"/>
      <c r="Q1198" s="300"/>
      <c r="R1198" s="301"/>
      <c r="S1198" s="300"/>
      <c r="T1198" s="301"/>
    </row>
    <row r="1199" spans="1:20" ht="15.75" customHeight="1">
      <c r="A1199" s="300"/>
      <c r="B1199" s="300"/>
      <c r="C1199" s="300"/>
      <c r="D1199" s="300"/>
      <c r="E1199" s="300"/>
      <c r="F1199" s="300"/>
      <c r="G1199" s="300"/>
      <c r="H1199" s="467"/>
      <c r="I1199" s="300"/>
      <c r="J1199" s="300"/>
      <c r="K1199" s="300"/>
      <c r="L1199" s="300"/>
      <c r="M1199" s="300"/>
      <c r="N1199" s="300"/>
      <c r="O1199" s="300"/>
      <c r="P1199" s="300"/>
      <c r="Q1199" s="300"/>
      <c r="R1199" s="301"/>
      <c r="S1199" s="300"/>
      <c r="T1199" s="301"/>
    </row>
    <row r="1200" spans="1:20" ht="15.75" customHeight="1">
      <c r="A1200" s="300"/>
      <c r="B1200" s="300"/>
      <c r="C1200" s="300"/>
      <c r="D1200" s="300"/>
      <c r="E1200" s="300"/>
      <c r="F1200" s="300"/>
      <c r="G1200" s="300"/>
      <c r="H1200" s="467"/>
      <c r="I1200" s="300"/>
      <c r="J1200" s="300"/>
      <c r="K1200" s="300"/>
      <c r="L1200" s="300"/>
      <c r="M1200" s="300"/>
      <c r="N1200" s="300"/>
      <c r="O1200" s="300"/>
      <c r="P1200" s="300"/>
      <c r="Q1200" s="300"/>
      <c r="R1200" s="301"/>
      <c r="S1200" s="300"/>
      <c r="T1200" s="301"/>
    </row>
    <row r="1201" spans="1:20" ht="15.75" customHeight="1">
      <c r="A1201" s="300"/>
      <c r="B1201" s="300"/>
      <c r="C1201" s="300"/>
      <c r="D1201" s="300"/>
      <c r="E1201" s="300"/>
      <c r="F1201" s="300"/>
      <c r="G1201" s="300"/>
      <c r="H1201" s="467"/>
      <c r="I1201" s="300"/>
      <c r="J1201" s="300"/>
      <c r="K1201" s="300"/>
      <c r="L1201" s="300"/>
      <c r="M1201" s="300"/>
      <c r="N1201" s="300"/>
      <c r="O1201" s="300"/>
      <c r="P1201" s="300"/>
      <c r="Q1201" s="300"/>
      <c r="R1201" s="301"/>
      <c r="S1201" s="300"/>
      <c r="T1201" s="301"/>
    </row>
    <row r="1202" spans="1:20" ht="15.75" customHeight="1">
      <c r="A1202" s="300"/>
      <c r="B1202" s="300"/>
      <c r="C1202" s="300"/>
      <c r="D1202" s="300"/>
      <c r="E1202" s="300"/>
      <c r="F1202" s="300"/>
      <c r="G1202" s="300"/>
      <c r="H1202" s="467"/>
      <c r="I1202" s="300"/>
      <c r="J1202" s="300"/>
      <c r="K1202" s="300"/>
      <c r="L1202" s="300"/>
      <c r="M1202" s="300"/>
      <c r="N1202" s="300"/>
      <c r="O1202" s="300"/>
      <c r="P1202" s="300"/>
      <c r="Q1202" s="300"/>
      <c r="R1202" s="301"/>
      <c r="S1202" s="300"/>
      <c r="T1202" s="301"/>
    </row>
    <row r="1203" spans="1:20" ht="15.75" customHeight="1">
      <c r="A1203" s="300"/>
      <c r="B1203" s="300"/>
      <c r="C1203" s="300"/>
      <c r="D1203" s="300"/>
      <c r="E1203" s="300"/>
      <c r="F1203" s="300"/>
      <c r="G1203" s="300"/>
      <c r="H1203" s="467"/>
      <c r="I1203" s="300"/>
      <c r="J1203" s="300"/>
      <c r="K1203" s="300"/>
      <c r="L1203" s="300"/>
      <c r="M1203" s="300"/>
      <c r="N1203" s="300"/>
      <c r="O1203" s="300"/>
      <c r="P1203" s="300"/>
      <c r="Q1203" s="300"/>
      <c r="R1203" s="301"/>
      <c r="S1203" s="300"/>
      <c r="T1203" s="301"/>
    </row>
    <row r="1204" spans="1:20" ht="15.75" customHeight="1">
      <c r="A1204" s="300"/>
      <c r="B1204" s="300"/>
      <c r="C1204" s="300"/>
      <c r="D1204" s="300"/>
      <c r="E1204" s="300"/>
      <c r="F1204" s="300"/>
      <c r="G1204" s="300"/>
      <c r="H1204" s="467"/>
      <c r="I1204" s="300"/>
      <c r="J1204" s="300"/>
      <c r="K1204" s="300"/>
      <c r="L1204" s="300"/>
      <c r="M1204" s="300"/>
      <c r="N1204" s="300"/>
      <c r="O1204" s="300"/>
      <c r="P1204" s="300"/>
      <c r="Q1204" s="300"/>
      <c r="R1204" s="301"/>
      <c r="S1204" s="300"/>
      <c r="T1204" s="301"/>
    </row>
    <row r="1205" spans="1:20" ht="15.75" customHeight="1">
      <c r="A1205" s="300"/>
      <c r="B1205" s="300"/>
      <c r="C1205" s="300"/>
      <c r="D1205" s="300"/>
      <c r="E1205" s="300"/>
      <c r="F1205" s="300"/>
      <c r="G1205" s="300"/>
      <c r="H1205" s="467"/>
      <c r="I1205" s="300"/>
      <c r="J1205" s="300"/>
      <c r="K1205" s="300"/>
      <c r="L1205" s="300"/>
      <c r="M1205" s="300"/>
      <c r="N1205" s="300"/>
      <c r="O1205" s="300"/>
      <c r="P1205" s="300"/>
      <c r="Q1205" s="300"/>
      <c r="R1205" s="301"/>
      <c r="S1205" s="300"/>
      <c r="T1205" s="301"/>
    </row>
    <row r="1206" spans="1:20" ht="15.75" customHeight="1">
      <c r="A1206" s="300"/>
      <c r="B1206" s="300"/>
      <c r="C1206" s="300"/>
      <c r="D1206" s="300"/>
      <c r="E1206" s="300"/>
      <c r="F1206" s="300"/>
      <c r="G1206" s="300"/>
      <c r="H1206" s="467"/>
      <c r="I1206" s="300"/>
      <c r="J1206" s="300"/>
      <c r="K1206" s="300"/>
      <c r="L1206" s="300"/>
      <c r="M1206" s="300"/>
      <c r="N1206" s="300"/>
      <c r="O1206" s="300"/>
      <c r="P1206" s="300"/>
      <c r="Q1206" s="300"/>
      <c r="R1206" s="301"/>
      <c r="S1206" s="300"/>
      <c r="T1206" s="301"/>
    </row>
    <row r="1207" spans="1:20" ht="15.75" customHeight="1">
      <c r="A1207" s="300"/>
      <c r="B1207" s="300"/>
      <c r="C1207" s="300"/>
      <c r="D1207" s="300"/>
      <c r="E1207" s="300"/>
      <c r="F1207" s="300"/>
      <c r="G1207" s="300"/>
      <c r="H1207" s="467"/>
      <c r="I1207" s="300"/>
      <c r="J1207" s="300"/>
      <c r="K1207" s="300"/>
      <c r="L1207" s="300"/>
      <c r="M1207" s="300"/>
      <c r="N1207" s="300"/>
      <c r="O1207" s="300"/>
      <c r="P1207" s="300"/>
      <c r="Q1207" s="300"/>
      <c r="R1207" s="301"/>
      <c r="S1207" s="300"/>
      <c r="T1207" s="301"/>
    </row>
    <row r="1208" spans="1:20" ht="15.75" customHeight="1">
      <c r="A1208" s="300"/>
      <c r="B1208" s="300"/>
      <c r="C1208" s="300"/>
      <c r="D1208" s="300"/>
      <c r="E1208" s="300"/>
      <c r="F1208" s="300"/>
      <c r="G1208" s="300"/>
      <c r="H1208" s="467"/>
      <c r="I1208" s="300"/>
      <c r="J1208" s="300"/>
      <c r="K1208" s="300"/>
      <c r="L1208" s="300"/>
      <c r="M1208" s="300"/>
      <c r="N1208" s="300"/>
      <c r="O1208" s="300"/>
      <c r="P1208" s="300"/>
      <c r="Q1208" s="300"/>
      <c r="R1208" s="301"/>
      <c r="S1208" s="300"/>
      <c r="T1208" s="301"/>
    </row>
    <row r="1209" spans="1:20" ht="15.75" customHeight="1">
      <c r="A1209" s="300"/>
      <c r="B1209" s="300"/>
      <c r="C1209" s="300"/>
      <c r="D1209" s="300"/>
      <c r="E1209" s="300"/>
      <c r="F1209" s="300"/>
      <c r="G1209" s="300"/>
      <c r="H1209" s="467"/>
      <c r="I1209" s="300"/>
      <c r="J1209" s="300"/>
      <c r="K1209" s="300"/>
      <c r="L1209" s="300"/>
      <c r="M1209" s="300"/>
      <c r="N1209" s="300"/>
      <c r="O1209" s="300"/>
      <c r="P1209" s="300"/>
      <c r="Q1209" s="300"/>
      <c r="R1209" s="301"/>
      <c r="S1209" s="300"/>
      <c r="T1209" s="301"/>
    </row>
    <row r="1210" spans="1:20" ht="15.75" customHeight="1">
      <c r="A1210" s="300"/>
      <c r="B1210" s="300"/>
      <c r="C1210" s="300"/>
      <c r="D1210" s="300"/>
      <c r="E1210" s="300"/>
      <c r="F1210" s="300"/>
      <c r="G1210" s="300"/>
      <c r="H1210" s="467"/>
      <c r="I1210" s="300"/>
      <c r="J1210" s="300"/>
      <c r="K1210" s="300"/>
      <c r="L1210" s="300"/>
      <c r="M1210" s="300"/>
      <c r="N1210" s="300"/>
      <c r="O1210" s="300"/>
      <c r="P1210" s="300"/>
      <c r="Q1210" s="300"/>
      <c r="R1210" s="301"/>
      <c r="S1210" s="300"/>
      <c r="T1210" s="301"/>
    </row>
    <row r="1211" spans="1:20" ht="15.75" customHeight="1">
      <c r="A1211" s="300"/>
      <c r="B1211" s="300"/>
      <c r="C1211" s="300"/>
      <c r="D1211" s="300"/>
      <c r="E1211" s="300"/>
      <c r="F1211" s="300"/>
      <c r="G1211" s="300"/>
      <c r="H1211" s="467"/>
      <c r="I1211" s="300"/>
      <c r="J1211" s="300"/>
      <c r="K1211" s="300"/>
      <c r="L1211" s="300"/>
      <c r="M1211" s="300"/>
      <c r="N1211" s="300"/>
      <c r="O1211" s="300"/>
      <c r="P1211" s="300"/>
      <c r="Q1211" s="300"/>
      <c r="R1211" s="301"/>
      <c r="S1211" s="300"/>
      <c r="T1211" s="301"/>
    </row>
    <row r="1212" spans="1:20" ht="15.75" customHeight="1">
      <c r="A1212" s="300"/>
      <c r="B1212" s="300"/>
      <c r="C1212" s="300"/>
      <c r="D1212" s="300"/>
      <c r="E1212" s="300"/>
      <c r="F1212" s="300"/>
      <c r="G1212" s="300"/>
      <c r="H1212" s="467"/>
      <c r="I1212" s="300"/>
      <c r="J1212" s="300"/>
      <c r="K1212" s="300"/>
      <c r="L1212" s="300"/>
      <c r="M1212" s="300"/>
      <c r="N1212" s="300"/>
      <c r="O1212" s="300"/>
      <c r="P1212" s="300"/>
      <c r="Q1212" s="300"/>
      <c r="R1212" s="301"/>
      <c r="S1212" s="300"/>
      <c r="T1212" s="301"/>
    </row>
    <row r="1213" spans="1:20" ht="15.75" customHeight="1">
      <c r="A1213" s="300"/>
      <c r="B1213" s="300"/>
      <c r="C1213" s="300"/>
      <c r="D1213" s="300"/>
      <c r="E1213" s="300"/>
      <c r="F1213" s="300"/>
      <c r="G1213" s="300"/>
      <c r="H1213" s="467"/>
      <c r="I1213" s="300"/>
      <c r="J1213" s="300"/>
      <c r="K1213" s="300"/>
      <c r="L1213" s="300"/>
      <c r="M1213" s="300"/>
      <c r="N1213" s="300"/>
      <c r="O1213" s="300"/>
      <c r="P1213" s="300"/>
      <c r="Q1213" s="300"/>
      <c r="R1213" s="301"/>
      <c r="S1213" s="300"/>
      <c r="T1213" s="301"/>
    </row>
    <row r="1214" spans="1:20" ht="15.75" customHeight="1">
      <c r="A1214" s="300"/>
      <c r="B1214" s="300"/>
      <c r="C1214" s="300"/>
      <c r="D1214" s="300"/>
      <c r="E1214" s="300"/>
      <c r="F1214" s="300"/>
      <c r="G1214" s="300"/>
      <c r="H1214" s="467"/>
      <c r="I1214" s="300"/>
      <c r="J1214" s="300"/>
      <c r="K1214" s="300"/>
      <c r="L1214" s="300"/>
      <c r="M1214" s="300"/>
      <c r="N1214" s="300"/>
      <c r="O1214" s="300"/>
      <c r="P1214" s="300"/>
      <c r="Q1214" s="300"/>
      <c r="R1214" s="301"/>
      <c r="S1214" s="300"/>
      <c r="T1214" s="301"/>
    </row>
    <row r="1215" spans="1:20" ht="15.75" customHeight="1">
      <c r="A1215" s="300"/>
      <c r="B1215" s="300"/>
      <c r="C1215" s="300"/>
      <c r="D1215" s="300"/>
      <c r="E1215" s="300"/>
      <c r="F1215" s="300"/>
      <c r="G1215" s="300"/>
      <c r="H1215" s="467"/>
      <c r="I1215" s="300"/>
      <c r="J1215" s="300"/>
      <c r="K1215" s="300"/>
      <c r="L1215" s="300"/>
      <c r="M1215" s="300"/>
      <c r="N1215" s="300"/>
      <c r="O1215" s="300"/>
      <c r="P1215" s="300"/>
      <c r="Q1215" s="300"/>
      <c r="R1215" s="301"/>
      <c r="S1215" s="300"/>
      <c r="T1215" s="301"/>
    </row>
    <row r="1216" spans="1:20" ht="15.75" customHeight="1">
      <c r="A1216" s="300"/>
      <c r="B1216" s="300"/>
      <c r="C1216" s="300"/>
      <c r="D1216" s="300"/>
      <c r="E1216" s="300"/>
      <c r="F1216" s="300"/>
      <c r="G1216" s="300"/>
      <c r="H1216" s="467"/>
      <c r="I1216" s="300"/>
      <c r="J1216" s="300"/>
      <c r="K1216" s="300"/>
      <c r="L1216" s="300"/>
      <c r="M1216" s="300"/>
      <c r="N1216" s="300"/>
      <c r="O1216" s="300"/>
      <c r="P1216" s="300"/>
      <c r="Q1216" s="300"/>
      <c r="R1216" s="301"/>
      <c r="S1216" s="300"/>
      <c r="T1216" s="301"/>
    </row>
    <row r="1217" spans="1:20" ht="15.75" customHeight="1">
      <c r="A1217" s="300"/>
      <c r="B1217" s="300"/>
      <c r="C1217" s="300"/>
      <c r="D1217" s="300"/>
      <c r="E1217" s="300"/>
      <c r="F1217" s="300"/>
      <c r="G1217" s="300"/>
      <c r="H1217" s="467"/>
      <c r="I1217" s="300"/>
      <c r="J1217" s="300"/>
      <c r="K1217" s="300"/>
      <c r="L1217" s="300"/>
      <c r="M1217" s="300"/>
      <c r="N1217" s="300"/>
      <c r="O1217" s="300"/>
      <c r="P1217" s="300"/>
      <c r="Q1217" s="300"/>
      <c r="R1217" s="301"/>
      <c r="S1217" s="300"/>
      <c r="T1217" s="301"/>
    </row>
    <row r="1218" spans="1:20" ht="15.75" customHeight="1">
      <c r="A1218" s="300"/>
      <c r="B1218" s="300"/>
      <c r="C1218" s="300"/>
      <c r="D1218" s="300"/>
      <c r="E1218" s="300"/>
      <c r="F1218" s="300"/>
      <c r="G1218" s="300"/>
      <c r="H1218" s="467"/>
      <c r="I1218" s="300"/>
      <c r="J1218" s="300"/>
      <c r="K1218" s="300"/>
      <c r="L1218" s="300"/>
      <c r="M1218" s="300"/>
      <c r="N1218" s="300"/>
      <c r="O1218" s="300"/>
      <c r="P1218" s="300"/>
      <c r="Q1218" s="300"/>
      <c r="R1218" s="301"/>
      <c r="S1218" s="300"/>
      <c r="T1218" s="301"/>
    </row>
    <row r="1219" spans="1:20" ht="15.75" customHeight="1">
      <c r="A1219" s="300"/>
      <c r="B1219" s="300"/>
      <c r="C1219" s="300"/>
      <c r="D1219" s="300"/>
      <c r="E1219" s="300"/>
      <c r="F1219" s="300"/>
      <c r="G1219" s="300"/>
      <c r="H1219" s="467"/>
      <c r="I1219" s="300"/>
      <c r="J1219" s="300"/>
      <c r="K1219" s="300"/>
      <c r="L1219" s="300"/>
      <c r="M1219" s="300"/>
      <c r="N1219" s="300"/>
      <c r="O1219" s="300"/>
      <c r="P1219" s="300"/>
      <c r="Q1219" s="300"/>
      <c r="R1219" s="301"/>
      <c r="S1219" s="300"/>
      <c r="T1219" s="301"/>
    </row>
    <row r="1220" spans="1:20" ht="15.75" customHeight="1">
      <c r="A1220" s="300"/>
      <c r="B1220" s="300"/>
      <c r="C1220" s="300"/>
      <c r="D1220" s="300"/>
      <c r="E1220" s="300"/>
      <c r="F1220" s="300"/>
      <c r="G1220" s="300"/>
      <c r="H1220" s="467"/>
      <c r="I1220" s="300"/>
      <c r="J1220" s="300"/>
      <c r="K1220" s="300"/>
      <c r="L1220" s="300"/>
      <c r="M1220" s="300"/>
      <c r="N1220" s="300"/>
      <c r="O1220" s="300"/>
      <c r="P1220" s="300"/>
      <c r="Q1220" s="300"/>
      <c r="R1220" s="301"/>
      <c r="S1220" s="300"/>
      <c r="T1220" s="301"/>
    </row>
    <row r="1221" spans="1:20" ht="15.75" customHeight="1">
      <c r="A1221" s="300"/>
      <c r="B1221" s="300"/>
      <c r="C1221" s="300"/>
      <c r="D1221" s="300"/>
      <c r="E1221" s="300"/>
      <c r="F1221" s="300"/>
      <c r="G1221" s="300"/>
      <c r="H1221" s="467"/>
      <c r="I1221" s="300"/>
      <c r="J1221" s="300"/>
      <c r="K1221" s="300"/>
      <c r="L1221" s="300"/>
      <c r="M1221" s="300"/>
      <c r="N1221" s="300"/>
      <c r="O1221" s="300"/>
      <c r="P1221" s="300"/>
      <c r="Q1221" s="300"/>
      <c r="R1221" s="301"/>
      <c r="S1221" s="300"/>
      <c r="T1221" s="301"/>
    </row>
    <row r="1222" spans="1:20" ht="15.75" customHeight="1">
      <c r="A1222" s="300"/>
      <c r="B1222" s="300"/>
      <c r="C1222" s="300"/>
      <c r="D1222" s="300"/>
      <c r="E1222" s="300"/>
      <c r="F1222" s="300"/>
      <c r="G1222" s="300"/>
      <c r="H1222" s="467"/>
      <c r="I1222" s="300"/>
      <c r="J1222" s="300"/>
      <c r="K1222" s="300"/>
      <c r="L1222" s="300"/>
      <c r="M1222" s="300"/>
      <c r="N1222" s="300"/>
      <c r="O1222" s="300"/>
      <c r="P1222" s="300"/>
      <c r="Q1222" s="300"/>
      <c r="R1222" s="301"/>
      <c r="S1222" s="300"/>
      <c r="T1222" s="301"/>
    </row>
    <row r="1223" spans="1:20" ht="15.75" customHeight="1">
      <c r="A1223" s="300"/>
      <c r="B1223" s="300"/>
      <c r="C1223" s="300"/>
      <c r="D1223" s="300"/>
      <c r="E1223" s="300"/>
      <c r="F1223" s="300"/>
      <c r="G1223" s="300"/>
      <c r="H1223" s="467"/>
      <c r="I1223" s="300"/>
      <c r="J1223" s="300"/>
      <c r="K1223" s="300"/>
      <c r="L1223" s="300"/>
      <c r="M1223" s="300"/>
      <c r="N1223" s="300"/>
      <c r="O1223" s="300"/>
      <c r="P1223" s="300"/>
      <c r="Q1223" s="300"/>
      <c r="R1223" s="301"/>
      <c r="S1223" s="300"/>
      <c r="T1223" s="301"/>
    </row>
    <row r="1224" spans="1:20" ht="15.75" customHeight="1">
      <c r="A1224" s="300"/>
      <c r="B1224" s="300"/>
      <c r="C1224" s="300"/>
      <c r="D1224" s="300"/>
      <c r="E1224" s="300"/>
      <c r="F1224" s="300"/>
      <c r="G1224" s="300"/>
      <c r="H1224" s="467"/>
      <c r="I1224" s="300"/>
      <c r="J1224" s="300"/>
      <c r="K1224" s="300"/>
      <c r="L1224" s="300"/>
      <c r="M1224" s="300"/>
      <c r="N1224" s="300"/>
      <c r="O1224" s="300"/>
      <c r="P1224" s="300"/>
      <c r="Q1224" s="300"/>
      <c r="R1224" s="301"/>
      <c r="S1224" s="300"/>
      <c r="T1224" s="301"/>
    </row>
    <row r="1225" spans="1:20" ht="15.75" customHeight="1">
      <c r="A1225" s="300"/>
      <c r="B1225" s="300"/>
      <c r="C1225" s="300"/>
      <c r="D1225" s="300"/>
      <c r="E1225" s="300"/>
      <c r="F1225" s="300"/>
      <c r="G1225" s="300"/>
      <c r="H1225" s="467"/>
      <c r="I1225" s="300"/>
      <c r="J1225" s="300"/>
      <c r="K1225" s="300"/>
      <c r="L1225" s="300"/>
      <c r="M1225" s="300"/>
      <c r="N1225" s="300"/>
      <c r="O1225" s="300"/>
      <c r="P1225" s="300"/>
      <c r="Q1225" s="300"/>
      <c r="R1225" s="301"/>
      <c r="S1225" s="300"/>
      <c r="T1225" s="301"/>
    </row>
    <row r="1226" spans="1:20" ht="15.75" customHeight="1">
      <c r="A1226" s="300"/>
      <c r="B1226" s="300"/>
      <c r="C1226" s="300"/>
      <c r="D1226" s="300"/>
      <c r="E1226" s="300"/>
      <c r="F1226" s="300"/>
      <c r="G1226" s="300"/>
      <c r="H1226" s="467"/>
      <c r="I1226" s="300"/>
      <c r="J1226" s="300"/>
      <c r="K1226" s="300"/>
      <c r="L1226" s="300"/>
      <c r="M1226" s="300"/>
      <c r="N1226" s="300"/>
      <c r="O1226" s="300"/>
      <c r="P1226" s="300"/>
      <c r="Q1226" s="300"/>
      <c r="R1226" s="301"/>
      <c r="S1226" s="300"/>
      <c r="T1226" s="301"/>
    </row>
    <row r="1227" spans="1:20" ht="15.75" customHeight="1">
      <c r="A1227" s="300"/>
      <c r="B1227" s="300"/>
      <c r="C1227" s="300"/>
      <c r="D1227" s="300"/>
      <c r="E1227" s="300"/>
      <c r="F1227" s="300"/>
      <c r="G1227" s="300"/>
      <c r="H1227" s="467"/>
      <c r="I1227" s="300"/>
      <c r="J1227" s="300"/>
      <c r="K1227" s="300"/>
      <c r="L1227" s="300"/>
      <c r="M1227" s="300"/>
      <c r="N1227" s="300"/>
      <c r="O1227" s="300"/>
      <c r="P1227" s="300"/>
      <c r="Q1227" s="300"/>
      <c r="R1227" s="301"/>
      <c r="S1227" s="300"/>
      <c r="T1227" s="301"/>
    </row>
    <row r="1228" spans="1:20" ht="15.75" customHeight="1">
      <c r="A1228" s="300"/>
      <c r="B1228" s="300"/>
      <c r="C1228" s="300"/>
      <c r="D1228" s="300"/>
      <c r="E1228" s="300"/>
      <c r="F1228" s="300"/>
      <c r="G1228" s="300"/>
      <c r="H1228" s="467"/>
      <c r="I1228" s="300"/>
      <c r="J1228" s="300"/>
      <c r="K1228" s="300"/>
      <c r="L1228" s="300"/>
      <c r="M1228" s="300"/>
      <c r="N1228" s="300"/>
      <c r="O1228" s="300"/>
      <c r="P1228" s="300"/>
      <c r="Q1228" s="300"/>
      <c r="R1228" s="301"/>
      <c r="S1228" s="300"/>
      <c r="T1228" s="301"/>
    </row>
    <row r="1229" spans="1:20" ht="15.75" customHeight="1">
      <c r="A1229" s="300"/>
      <c r="B1229" s="300"/>
      <c r="C1229" s="300"/>
      <c r="D1229" s="300"/>
      <c r="E1229" s="300"/>
      <c r="F1229" s="300"/>
      <c r="G1229" s="300"/>
      <c r="H1229" s="467"/>
      <c r="I1229" s="300"/>
      <c r="J1229" s="300"/>
      <c r="K1229" s="300"/>
      <c r="L1229" s="300"/>
      <c r="M1229" s="300"/>
      <c r="N1229" s="300"/>
      <c r="O1229" s="300"/>
      <c r="P1229" s="300"/>
      <c r="Q1229" s="300"/>
      <c r="R1229" s="301"/>
      <c r="S1229" s="300"/>
      <c r="T1229" s="301"/>
    </row>
    <row r="1230" spans="1:20" ht="15.75" customHeight="1">
      <c r="A1230" s="300"/>
      <c r="B1230" s="300"/>
      <c r="C1230" s="300"/>
      <c r="D1230" s="300"/>
      <c r="E1230" s="300"/>
      <c r="F1230" s="300"/>
      <c r="G1230" s="300"/>
      <c r="H1230" s="467"/>
      <c r="I1230" s="300"/>
      <c r="J1230" s="300"/>
      <c r="K1230" s="300"/>
      <c r="L1230" s="300"/>
      <c r="M1230" s="300"/>
      <c r="N1230" s="300"/>
      <c r="O1230" s="300"/>
      <c r="P1230" s="300"/>
      <c r="Q1230" s="300"/>
      <c r="R1230" s="301"/>
      <c r="S1230" s="300"/>
      <c r="T1230" s="301"/>
    </row>
    <row r="1231" spans="1:20" ht="15.75" customHeight="1">
      <c r="A1231" s="300"/>
      <c r="B1231" s="300"/>
      <c r="C1231" s="300"/>
      <c r="D1231" s="300"/>
      <c r="E1231" s="300"/>
      <c r="F1231" s="300"/>
      <c r="G1231" s="300"/>
      <c r="H1231" s="467"/>
      <c r="I1231" s="300"/>
      <c r="J1231" s="300"/>
      <c r="K1231" s="300"/>
      <c r="L1231" s="300"/>
      <c r="M1231" s="300"/>
      <c r="N1231" s="300"/>
      <c r="O1231" s="300"/>
      <c r="P1231" s="300"/>
      <c r="Q1231" s="300"/>
      <c r="R1231" s="301"/>
      <c r="S1231" s="300"/>
      <c r="T1231" s="301"/>
    </row>
  </sheetData>
  <conditionalFormatting sqref="H2:H1231">
    <cfRule type="expression" dxfId="1" priority="1">
      <formula>COUNTIF($H$2:$H$1231,H2)&gt;1</formula>
    </cfRule>
  </conditionalFormatting>
  <conditionalFormatting sqref="T2:T1231">
    <cfRule type="cellIs" dxfId="0" priority="2" operator="greaterThanOrEqual">
      <formula>"01.01.2024"</formula>
    </cfRule>
  </conditionalFormatting>
  <pageMargins left="0.7" right="0.7" top="0.75" bottom="0.75" header="0" footer="0"/>
  <pageSetup paperSize="9" orientation="landscape" r:id="rId1"/>
  <ignoredErrors>
    <ignoredError sqref="H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506"/>
  <sheetViews>
    <sheetView workbookViewId="0"/>
  </sheetViews>
  <sheetFormatPr defaultColWidth="12.5703125" defaultRowHeight="15" customHeight="1"/>
  <sheetData>
    <row r="1" spans="1:40" ht="72.75" customHeight="1">
      <c r="A1" s="407" t="s">
        <v>11038</v>
      </c>
      <c r="B1" s="313"/>
      <c r="C1" s="314"/>
      <c r="D1" s="410" t="s">
        <v>15959</v>
      </c>
      <c r="E1" s="405" t="s">
        <v>15960</v>
      </c>
      <c r="F1" s="407" t="s">
        <v>11024</v>
      </c>
      <c r="G1" s="405" t="s">
        <v>11025</v>
      </c>
      <c r="H1" s="407" t="s">
        <v>11026</v>
      </c>
      <c r="I1" s="407" t="s">
        <v>2700</v>
      </c>
      <c r="J1" s="410" t="s">
        <v>2701</v>
      </c>
      <c r="K1" s="410" t="s">
        <v>15961</v>
      </c>
      <c r="L1" s="410" t="s">
        <v>15962</v>
      </c>
      <c r="M1" s="407" t="s">
        <v>11027</v>
      </c>
      <c r="N1" s="407" t="s">
        <v>11028</v>
      </c>
      <c r="O1" s="407" t="s">
        <v>11029</v>
      </c>
      <c r="P1" s="407" t="s">
        <v>15963</v>
      </c>
      <c r="Q1" s="405" t="s">
        <v>15964</v>
      </c>
      <c r="R1" s="405" t="s">
        <v>11032</v>
      </c>
      <c r="S1" s="405" t="s">
        <v>15965</v>
      </c>
      <c r="T1" s="405" t="s">
        <v>11034</v>
      </c>
      <c r="U1" s="407" t="s">
        <v>15966</v>
      </c>
      <c r="V1" s="407" t="s">
        <v>15967</v>
      </c>
      <c r="W1" s="407" t="s">
        <v>15968</v>
      </c>
      <c r="X1" s="407" t="s">
        <v>11014</v>
      </c>
      <c r="Y1" s="407" t="s">
        <v>11015</v>
      </c>
      <c r="Z1" s="405" t="s">
        <v>11016</v>
      </c>
      <c r="AA1" s="405" t="s">
        <v>15969</v>
      </c>
      <c r="AB1" s="405" t="s">
        <v>11017</v>
      </c>
      <c r="AC1" s="406" t="s">
        <v>15970</v>
      </c>
      <c r="AD1" s="399"/>
      <c r="AE1" s="407" t="s">
        <v>15971</v>
      </c>
      <c r="AF1" s="405" t="s">
        <v>15972</v>
      </c>
      <c r="AG1" s="405" t="s">
        <v>15973</v>
      </c>
      <c r="AH1" s="408" t="s">
        <v>15974</v>
      </c>
      <c r="AI1" s="408" t="s">
        <v>14043</v>
      </c>
      <c r="AJ1" s="408" t="s">
        <v>15975</v>
      </c>
      <c r="AK1" s="408" t="s">
        <v>15976</v>
      </c>
      <c r="AL1" s="408" t="s">
        <v>11035</v>
      </c>
      <c r="AM1" s="408" t="s">
        <v>11036</v>
      </c>
      <c r="AN1" s="409" t="s">
        <v>11037</v>
      </c>
    </row>
    <row r="2" spans="1:40" ht="99" customHeight="1">
      <c r="A2" s="396"/>
      <c r="B2" s="315" t="s">
        <v>14044</v>
      </c>
      <c r="C2" s="315" t="s">
        <v>15977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15" t="s">
        <v>15978</v>
      </c>
      <c r="AD2" s="315" t="s">
        <v>15979</v>
      </c>
      <c r="AE2" s="396"/>
      <c r="AF2" s="396"/>
      <c r="AG2" s="396"/>
      <c r="AH2" s="396"/>
      <c r="AI2" s="396"/>
      <c r="AJ2" s="396"/>
      <c r="AK2" s="396"/>
      <c r="AL2" s="396"/>
      <c r="AM2" s="396"/>
      <c r="AN2" s="396"/>
    </row>
    <row r="3" spans="1:40" ht="12.75">
      <c r="A3" s="307">
        <v>1220310100</v>
      </c>
      <c r="B3" s="311">
        <v>1</v>
      </c>
      <c r="C3" s="311" t="s">
        <v>15980</v>
      </c>
      <c r="D3" s="311" t="s">
        <v>14479</v>
      </c>
      <c r="E3" s="311" t="s">
        <v>14045</v>
      </c>
      <c r="F3" s="310" t="s">
        <v>1696</v>
      </c>
      <c r="G3" s="311" t="s">
        <v>14046</v>
      </c>
      <c r="H3" s="310" t="s">
        <v>1697</v>
      </c>
      <c r="I3" s="311" t="s">
        <v>10296</v>
      </c>
      <c r="J3" s="311" t="s">
        <v>14047</v>
      </c>
      <c r="K3" s="302">
        <v>1</v>
      </c>
      <c r="L3" s="316"/>
      <c r="M3" s="311">
        <v>1360.3161</v>
      </c>
      <c r="N3" s="311">
        <v>14.095000000000001</v>
      </c>
      <c r="O3" s="317"/>
      <c r="P3" s="311" t="s">
        <v>14048</v>
      </c>
      <c r="Q3" s="311">
        <v>2021</v>
      </c>
      <c r="R3" s="312">
        <v>44370</v>
      </c>
      <c r="S3" s="311">
        <v>413</v>
      </c>
      <c r="T3" s="312">
        <v>44562</v>
      </c>
      <c r="U3" s="312">
        <v>47119</v>
      </c>
      <c r="V3" s="318"/>
      <c r="W3" s="319"/>
      <c r="X3" s="312">
        <v>44411</v>
      </c>
      <c r="Y3" s="311" t="s">
        <v>14049</v>
      </c>
      <c r="Z3" s="317"/>
      <c r="AA3" s="320">
        <v>1</v>
      </c>
      <c r="AB3" s="321"/>
      <c r="AC3" s="303">
        <v>1</v>
      </c>
      <c r="AD3" s="304">
        <v>1</v>
      </c>
      <c r="AE3" s="322"/>
      <c r="AF3" s="318"/>
      <c r="AG3" s="323"/>
      <c r="AH3" s="323"/>
      <c r="AI3" s="323"/>
      <c r="AJ3" s="323"/>
      <c r="AK3" s="323"/>
      <c r="AL3" s="323"/>
      <c r="AM3" s="323"/>
      <c r="AN3" s="323"/>
    </row>
    <row r="4" spans="1:40" ht="12.75">
      <c r="A4" s="307">
        <v>1220310103</v>
      </c>
      <c r="B4" s="311">
        <v>2</v>
      </c>
      <c r="C4" s="311" t="s">
        <v>15980</v>
      </c>
      <c r="D4" s="311" t="s">
        <v>14479</v>
      </c>
      <c r="E4" s="311" t="s">
        <v>14045</v>
      </c>
      <c r="F4" s="311" t="s">
        <v>1696</v>
      </c>
      <c r="G4" s="311" t="s">
        <v>14046</v>
      </c>
      <c r="H4" s="310" t="s">
        <v>1702</v>
      </c>
      <c r="I4" s="311" t="s">
        <v>9786</v>
      </c>
      <c r="J4" s="311" t="s">
        <v>14050</v>
      </c>
      <c r="K4" s="318"/>
      <c r="L4" s="304">
        <v>1</v>
      </c>
      <c r="M4" s="311">
        <v>77.8</v>
      </c>
      <c r="N4" s="311">
        <v>65</v>
      </c>
      <c r="O4" s="311" t="s">
        <v>15981</v>
      </c>
      <c r="P4" s="311" t="s">
        <v>14051</v>
      </c>
      <c r="Q4" s="311">
        <v>2012</v>
      </c>
      <c r="R4" s="324">
        <v>41272</v>
      </c>
      <c r="S4" s="311" t="s">
        <v>14052</v>
      </c>
      <c r="T4" s="312">
        <v>41640</v>
      </c>
      <c r="U4" s="312">
        <v>43831</v>
      </c>
      <c r="V4" s="318"/>
      <c r="W4" s="319"/>
      <c r="X4" s="317"/>
      <c r="Y4" s="318"/>
      <c r="Z4" s="317"/>
      <c r="AA4" s="325"/>
      <c r="AB4" s="326">
        <v>1</v>
      </c>
      <c r="AC4" s="303">
        <v>1</v>
      </c>
      <c r="AD4" s="305"/>
      <c r="AE4" s="322"/>
      <c r="AF4" s="318"/>
      <c r="AG4" s="323"/>
      <c r="AH4" s="323"/>
      <c r="AI4" s="323"/>
      <c r="AJ4" s="323"/>
      <c r="AK4" s="323"/>
      <c r="AL4" s="323"/>
      <c r="AM4" s="323"/>
      <c r="AN4" s="323"/>
    </row>
    <row r="5" spans="1:40" ht="12.75">
      <c r="A5" s="307">
        <v>1220310101</v>
      </c>
      <c r="B5" s="311">
        <v>3</v>
      </c>
      <c r="C5" s="311" t="s">
        <v>15980</v>
      </c>
      <c r="D5" s="311" t="s">
        <v>14479</v>
      </c>
      <c r="E5" s="311" t="s">
        <v>14045</v>
      </c>
      <c r="F5" s="310" t="s">
        <v>1601</v>
      </c>
      <c r="G5" s="311" t="s">
        <v>14046</v>
      </c>
      <c r="H5" s="310" t="s">
        <v>1629</v>
      </c>
      <c r="I5" s="311" t="s">
        <v>10299</v>
      </c>
      <c r="J5" s="311" t="s">
        <v>14053</v>
      </c>
      <c r="K5" s="317"/>
      <c r="L5" s="304">
        <v>1</v>
      </c>
      <c r="M5" s="311">
        <v>101.78879999999999</v>
      </c>
      <c r="N5" s="311">
        <v>799</v>
      </c>
      <c r="O5" s="311" t="s">
        <v>15982</v>
      </c>
      <c r="P5" s="311" t="s">
        <v>14054</v>
      </c>
      <c r="Q5" s="311">
        <v>2012</v>
      </c>
      <c r="R5" s="324">
        <v>41272</v>
      </c>
      <c r="S5" s="311" t="s">
        <v>14055</v>
      </c>
      <c r="T5" s="312">
        <v>41640</v>
      </c>
      <c r="U5" s="312">
        <v>43831</v>
      </c>
      <c r="V5" s="318"/>
      <c r="W5" s="318"/>
      <c r="X5" s="318"/>
      <c r="Y5" s="318"/>
      <c r="Z5" s="318"/>
      <c r="AA5" s="327"/>
      <c r="AB5" s="326">
        <v>1</v>
      </c>
      <c r="AC5" s="303">
        <v>1</v>
      </c>
      <c r="AD5" s="305"/>
      <c r="AE5" s="322"/>
      <c r="AF5" s="318"/>
      <c r="AG5" s="323"/>
      <c r="AH5" s="323"/>
      <c r="AI5" s="323"/>
      <c r="AJ5" s="323"/>
      <c r="AK5" s="323"/>
      <c r="AL5" s="323"/>
      <c r="AM5" s="323"/>
      <c r="AN5" s="323"/>
    </row>
    <row r="6" spans="1:40" ht="12.75">
      <c r="A6" s="307">
        <v>1220381101</v>
      </c>
      <c r="B6" s="311">
        <v>4</v>
      </c>
      <c r="C6" s="311" t="s">
        <v>15980</v>
      </c>
      <c r="D6" s="311" t="s">
        <v>14479</v>
      </c>
      <c r="E6" s="311" t="s">
        <v>14045</v>
      </c>
      <c r="F6" s="310" t="s">
        <v>1779</v>
      </c>
      <c r="G6" s="311" t="s">
        <v>14056</v>
      </c>
      <c r="H6" s="310" t="s">
        <v>1781</v>
      </c>
      <c r="I6" s="311" t="s">
        <v>9786</v>
      </c>
      <c r="J6" s="311" t="s">
        <v>14057</v>
      </c>
      <c r="K6" s="318"/>
      <c r="L6" s="304">
        <v>1</v>
      </c>
      <c r="M6" s="311">
        <v>1089.9000000000001</v>
      </c>
      <c r="N6" s="311">
        <v>2440</v>
      </c>
      <c r="O6" s="311" t="s">
        <v>15983</v>
      </c>
      <c r="P6" s="311" t="s">
        <v>14054</v>
      </c>
      <c r="Q6" s="311">
        <v>2012</v>
      </c>
      <c r="R6" s="324">
        <v>41271</v>
      </c>
      <c r="S6" s="311" t="s">
        <v>14058</v>
      </c>
      <c r="T6" s="312">
        <v>41640</v>
      </c>
      <c r="U6" s="312">
        <v>43831</v>
      </c>
      <c r="V6" s="318"/>
      <c r="W6" s="319"/>
      <c r="X6" s="317"/>
      <c r="Y6" s="318"/>
      <c r="Z6" s="317"/>
      <c r="AA6" s="325"/>
      <c r="AB6" s="326">
        <v>1</v>
      </c>
      <c r="AC6" s="303">
        <v>1</v>
      </c>
      <c r="AD6" s="305"/>
      <c r="AE6" s="322"/>
      <c r="AF6" s="318"/>
      <c r="AG6" s="323"/>
      <c r="AH6" s="323"/>
      <c r="AI6" s="323"/>
      <c r="AJ6" s="323"/>
      <c r="AK6" s="323"/>
      <c r="AL6" s="323"/>
      <c r="AM6" s="323"/>
      <c r="AN6" s="323"/>
    </row>
    <row r="7" spans="1:40" ht="12.75">
      <c r="A7" s="307">
        <v>1220382502</v>
      </c>
      <c r="B7" s="311">
        <v>5</v>
      </c>
      <c r="C7" s="311" t="s">
        <v>15980</v>
      </c>
      <c r="D7" s="311" t="s">
        <v>14479</v>
      </c>
      <c r="E7" s="311" t="s">
        <v>14045</v>
      </c>
      <c r="F7" s="310" t="s">
        <v>1830</v>
      </c>
      <c r="G7" s="311" t="s">
        <v>14059</v>
      </c>
      <c r="H7" s="310" t="s">
        <v>1832</v>
      </c>
      <c r="I7" s="311" t="s">
        <v>9786</v>
      </c>
      <c r="J7" s="311" t="s">
        <v>14060</v>
      </c>
      <c r="K7" s="318"/>
      <c r="L7" s="304">
        <v>1</v>
      </c>
      <c r="M7" s="311">
        <v>67.819999999999993</v>
      </c>
      <c r="N7" s="311">
        <v>80</v>
      </c>
      <c r="O7" s="311" t="s">
        <v>15984</v>
      </c>
      <c r="P7" s="311" t="s">
        <v>14051</v>
      </c>
      <c r="Q7" s="311">
        <v>2012</v>
      </c>
      <c r="R7" s="324">
        <v>41272</v>
      </c>
      <c r="S7" s="311" t="s">
        <v>14061</v>
      </c>
      <c r="T7" s="312">
        <v>41640</v>
      </c>
      <c r="U7" s="312">
        <v>43831</v>
      </c>
      <c r="V7" s="318"/>
      <c r="W7" s="319"/>
      <c r="X7" s="317"/>
      <c r="Y7" s="318"/>
      <c r="Z7" s="317"/>
      <c r="AA7" s="325"/>
      <c r="AB7" s="326">
        <v>1</v>
      </c>
      <c r="AC7" s="303">
        <v>1</v>
      </c>
      <c r="AD7" s="305"/>
      <c r="AE7" s="322"/>
      <c r="AF7" s="318"/>
      <c r="AG7" s="323"/>
      <c r="AH7" s="323"/>
      <c r="AI7" s="323"/>
      <c r="AJ7" s="323"/>
      <c r="AK7" s="323"/>
      <c r="AL7" s="323"/>
      <c r="AM7" s="323"/>
      <c r="AN7" s="323"/>
    </row>
    <row r="8" spans="1:40" ht="12.75">
      <c r="A8" s="307">
        <v>1220382501</v>
      </c>
      <c r="B8" s="311">
        <v>6</v>
      </c>
      <c r="C8" s="311" t="s">
        <v>15980</v>
      </c>
      <c r="D8" s="311" t="s">
        <v>14479</v>
      </c>
      <c r="E8" s="311" t="s">
        <v>14045</v>
      </c>
      <c r="F8" s="310" t="s">
        <v>1303</v>
      </c>
      <c r="G8" s="311" t="s">
        <v>14059</v>
      </c>
      <c r="H8" s="310" t="s">
        <v>1307</v>
      </c>
      <c r="I8" s="311" t="s">
        <v>9786</v>
      </c>
      <c r="J8" s="311" t="s">
        <v>14062</v>
      </c>
      <c r="K8" s="317"/>
      <c r="L8" s="304">
        <v>1</v>
      </c>
      <c r="M8" s="311">
        <v>267.96710000000002</v>
      </c>
      <c r="N8" s="311">
        <v>687</v>
      </c>
      <c r="O8" s="311" t="s">
        <v>15985</v>
      </c>
      <c r="P8" s="311" t="s">
        <v>14063</v>
      </c>
      <c r="Q8" s="311">
        <v>2012</v>
      </c>
      <c r="R8" s="324">
        <v>41272</v>
      </c>
      <c r="S8" s="311" t="s">
        <v>14061</v>
      </c>
      <c r="T8" s="312">
        <v>41640</v>
      </c>
      <c r="U8" s="312">
        <v>43831</v>
      </c>
      <c r="V8" s="318"/>
      <c r="W8" s="318"/>
      <c r="X8" s="318"/>
      <c r="Y8" s="318"/>
      <c r="Z8" s="318"/>
      <c r="AA8" s="327"/>
      <c r="AB8" s="326">
        <v>1</v>
      </c>
      <c r="AC8" s="303">
        <v>1</v>
      </c>
      <c r="AD8" s="305"/>
      <c r="AE8" s="322"/>
      <c r="AF8" s="318"/>
      <c r="AG8" s="323"/>
      <c r="AH8" s="323"/>
      <c r="AI8" s="323"/>
      <c r="AJ8" s="323"/>
      <c r="AK8" s="323"/>
      <c r="AL8" s="323"/>
      <c r="AM8" s="323"/>
      <c r="AN8" s="323"/>
    </row>
    <row r="9" spans="1:40" ht="12.75">
      <c r="A9" s="307">
        <v>1220382504</v>
      </c>
      <c r="B9" s="311">
        <v>7</v>
      </c>
      <c r="C9" s="311" t="s">
        <v>15980</v>
      </c>
      <c r="D9" s="311" t="s">
        <v>14479</v>
      </c>
      <c r="E9" s="311" t="s">
        <v>14045</v>
      </c>
      <c r="F9" s="310" t="s">
        <v>1830</v>
      </c>
      <c r="G9" s="311" t="s">
        <v>14059</v>
      </c>
      <c r="H9" s="310" t="s">
        <v>1833</v>
      </c>
      <c r="I9" s="311" t="s">
        <v>9786</v>
      </c>
      <c r="J9" s="311" t="s">
        <v>14064</v>
      </c>
      <c r="K9" s="318"/>
      <c r="L9" s="304">
        <v>1</v>
      </c>
      <c r="M9" s="311">
        <v>87.52</v>
      </c>
      <c r="N9" s="311">
        <v>82</v>
      </c>
      <c r="O9" s="311" t="s">
        <v>15986</v>
      </c>
      <c r="P9" s="311" t="s">
        <v>14051</v>
      </c>
      <c r="Q9" s="311">
        <v>2012</v>
      </c>
      <c r="R9" s="324">
        <v>41272</v>
      </c>
      <c r="S9" s="311" t="s">
        <v>14061</v>
      </c>
      <c r="T9" s="312">
        <v>41640</v>
      </c>
      <c r="U9" s="312">
        <v>43831</v>
      </c>
      <c r="V9" s="318"/>
      <c r="W9" s="319"/>
      <c r="X9" s="317"/>
      <c r="Y9" s="318"/>
      <c r="Z9" s="317"/>
      <c r="AA9" s="325"/>
      <c r="AB9" s="326">
        <v>1</v>
      </c>
      <c r="AC9" s="303">
        <v>1</v>
      </c>
      <c r="AD9" s="305"/>
      <c r="AE9" s="322"/>
      <c r="AF9" s="318"/>
      <c r="AG9" s="323"/>
      <c r="AH9" s="323"/>
      <c r="AI9" s="323"/>
      <c r="AJ9" s="323"/>
      <c r="AK9" s="323"/>
      <c r="AL9" s="323"/>
      <c r="AM9" s="323"/>
      <c r="AN9" s="323"/>
    </row>
    <row r="10" spans="1:40" ht="12.75">
      <c r="A10" s="307">
        <v>1220382505</v>
      </c>
      <c r="B10" s="311">
        <v>8</v>
      </c>
      <c r="C10" s="311" t="s">
        <v>15980</v>
      </c>
      <c r="D10" s="311" t="s">
        <v>14479</v>
      </c>
      <c r="E10" s="311" t="s">
        <v>14045</v>
      </c>
      <c r="F10" s="310" t="s">
        <v>1830</v>
      </c>
      <c r="G10" s="311" t="s">
        <v>14059</v>
      </c>
      <c r="H10" s="310" t="s">
        <v>1835</v>
      </c>
      <c r="I10" s="311" t="s">
        <v>9786</v>
      </c>
      <c r="J10" s="311" t="s">
        <v>14065</v>
      </c>
      <c r="K10" s="317"/>
      <c r="L10" s="304">
        <v>1</v>
      </c>
      <c r="M10" s="311">
        <v>109.8837</v>
      </c>
      <c r="N10" s="311">
        <v>407</v>
      </c>
      <c r="O10" s="311" t="s">
        <v>15987</v>
      </c>
      <c r="P10" s="311" t="s">
        <v>14063</v>
      </c>
      <c r="Q10" s="311">
        <v>2012</v>
      </c>
      <c r="R10" s="324">
        <v>41272</v>
      </c>
      <c r="S10" s="311" t="s">
        <v>14061</v>
      </c>
      <c r="T10" s="312">
        <v>41640</v>
      </c>
      <c r="U10" s="312">
        <v>43831</v>
      </c>
      <c r="V10" s="318"/>
      <c r="W10" s="318"/>
      <c r="X10" s="318"/>
      <c r="Y10" s="318"/>
      <c r="Z10" s="318"/>
      <c r="AA10" s="327"/>
      <c r="AB10" s="326">
        <v>1</v>
      </c>
      <c r="AC10" s="303">
        <v>1</v>
      </c>
      <c r="AD10" s="305"/>
      <c r="AE10" s="322"/>
      <c r="AF10" s="318"/>
      <c r="AG10" s="323"/>
      <c r="AH10" s="323"/>
      <c r="AI10" s="323"/>
      <c r="AJ10" s="323"/>
      <c r="AK10" s="323"/>
      <c r="AL10" s="323"/>
      <c r="AM10" s="323"/>
      <c r="AN10" s="323"/>
    </row>
    <row r="11" spans="1:40" ht="12.75">
      <c r="A11" s="307">
        <v>1220382201</v>
      </c>
      <c r="B11" s="311">
        <v>9</v>
      </c>
      <c r="C11" s="311" t="s">
        <v>15980</v>
      </c>
      <c r="D11" s="311" t="s">
        <v>14479</v>
      </c>
      <c r="E11" s="311" t="s">
        <v>14045</v>
      </c>
      <c r="F11" s="310" t="s">
        <v>1601</v>
      </c>
      <c r="G11" s="311" t="s">
        <v>14066</v>
      </c>
      <c r="H11" s="310" t="s">
        <v>1604</v>
      </c>
      <c r="I11" s="311" t="s">
        <v>9786</v>
      </c>
      <c r="J11" s="311" t="s">
        <v>11173</v>
      </c>
      <c r="K11" s="317"/>
      <c r="L11" s="304">
        <v>1</v>
      </c>
      <c r="M11" s="311">
        <v>134.58099999999999</v>
      </c>
      <c r="N11" s="311">
        <v>48</v>
      </c>
      <c r="O11" s="311" t="s">
        <v>15988</v>
      </c>
      <c r="P11" s="311" t="s">
        <v>14054</v>
      </c>
      <c r="Q11" s="311">
        <v>2012</v>
      </c>
      <c r="R11" s="324">
        <v>41272</v>
      </c>
      <c r="S11" s="311" t="s">
        <v>14067</v>
      </c>
      <c r="T11" s="312">
        <v>41640</v>
      </c>
      <c r="U11" s="312">
        <v>43831</v>
      </c>
      <c r="V11" s="318"/>
      <c r="W11" s="318"/>
      <c r="X11" s="318"/>
      <c r="Y11" s="318"/>
      <c r="Z11" s="318"/>
      <c r="AA11" s="327"/>
      <c r="AB11" s="326">
        <v>1</v>
      </c>
      <c r="AC11" s="303">
        <v>1</v>
      </c>
      <c r="AD11" s="305"/>
      <c r="AE11" s="322"/>
      <c r="AF11" s="318"/>
      <c r="AG11" s="323"/>
      <c r="AH11" s="323"/>
      <c r="AI11" s="323"/>
      <c r="AJ11" s="323"/>
      <c r="AK11" s="323"/>
      <c r="AL11" s="323"/>
      <c r="AM11" s="323"/>
      <c r="AN11" s="323"/>
    </row>
    <row r="12" spans="1:40" ht="12.75">
      <c r="A12" s="307">
        <v>1220382203</v>
      </c>
      <c r="B12" s="311">
        <v>10</v>
      </c>
      <c r="C12" s="311" t="s">
        <v>15980</v>
      </c>
      <c r="D12" s="311" t="s">
        <v>14479</v>
      </c>
      <c r="E12" s="311" t="s">
        <v>14045</v>
      </c>
      <c r="F12" s="310" t="s">
        <v>1390</v>
      </c>
      <c r="G12" s="311" t="s">
        <v>14066</v>
      </c>
      <c r="H12" s="310" t="s">
        <v>1428</v>
      </c>
      <c r="I12" s="311" t="s">
        <v>9786</v>
      </c>
      <c r="J12" s="311" t="s">
        <v>11358</v>
      </c>
      <c r="K12" s="318"/>
      <c r="L12" s="304">
        <v>1</v>
      </c>
      <c r="M12" s="311">
        <v>293.33</v>
      </c>
      <c r="N12" s="311">
        <v>135</v>
      </c>
      <c r="O12" s="311" t="s">
        <v>15989</v>
      </c>
      <c r="P12" s="311" t="s">
        <v>14054</v>
      </c>
      <c r="Q12" s="311">
        <v>2012</v>
      </c>
      <c r="R12" s="324">
        <v>41272</v>
      </c>
      <c r="S12" s="311" t="s">
        <v>14067</v>
      </c>
      <c r="T12" s="312">
        <v>41640</v>
      </c>
      <c r="U12" s="312">
        <v>43831</v>
      </c>
      <c r="V12" s="318"/>
      <c r="W12" s="319"/>
      <c r="X12" s="317"/>
      <c r="Y12" s="318"/>
      <c r="Z12" s="317"/>
      <c r="AA12" s="325"/>
      <c r="AB12" s="326">
        <v>1</v>
      </c>
      <c r="AC12" s="303">
        <v>1</v>
      </c>
      <c r="AD12" s="305"/>
      <c r="AE12" s="322"/>
      <c r="AF12" s="318"/>
      <c r="AG12" s="323"/>
      <c r="AH12" s="323"/>
      <c r="AI12" s="323"/>
      <c r="AJ12" s="323"/>
      <c r="AK12" s="323"/>
      <c r="AL12" s="323"/>
      <c r="AM12" s="323"/>
      <c r="AN12" s="323"/>
    </row>
    <row r="13" spans="1:40" ht="12.75">
      <c r="A13" s="307">
        <v>1220382204</v>
      </c>
      <c r="B13" s="311">
        <v>11</v>
      </c>
      <c r="C13" s="311" t="s">
        <v>15980</v>
      </c>
      <c r="D13" s="311" t="s">
        <v>14479</v>
      </c>
      <c r="E13" s="311" t="s">
        <v>14045</v>
      </c>
      <c r="F13" s="310" t="s">
        <v>1266</v>
      </c>
      <c r="G13" s="311" t="s">
        <v>14066</v>
      </c>
      <c r="H13" s="310" t="s">
        <v>1276</v>
      </c>
      <c r="I13" s="311" t="s">
        <v>9786</v>
      </c>
      <c r="J13" s="311" t="s">
        <v>14068</v>
      </c>
      <c r="K13" s="317"/>
      <c r="L13" s="304">
        <v>1</v>
      </c>
      <c r="M13" s="311">
        <v>150.10659999999999</v>
      </c>
      <c r="N13" s="311">
        <v>401</v>
      </c>
      <c r="O13" s="311" t="s">
        <v>15990</v>
      </c>
      <c r="P13" s="311" t="s">
        <v>14054</v>
      </c>
      <c r="Q13" s="311">
        <v>2012</v>
      </c>
      <c r="R13" s="324">
        <v>41272</v>
      </c>
      <c r="S13" s="311" t="s">
        <v>14067</v>
      </c>
      <c r="T13" s="312">
        <v>41640</v>
      </c>
      <c r="U13" s="312">
        <v>43831</v>
      </c>
      <c r="V13" s="318"/>
      <c r="W13" s="318"/>
      <c r="X13" s="318"/>
      <c r="Y13" s="318"/>
      <c r="Z13" s="318"/>
      <c r="AA13" s="327"/>
      <c r="AB13" s="326">
        <v>1</v>
      </c>
      <c r="AC13" s="303">
        <v>1</v>
      </c>
      <c r="AD13" s="305"/>
      <c r="AE13" s="322"/>
      <c r="AF13" s="318"/>
      <c r="AG13" s="323"/>
      <c r="AH13" s="323"/>
      <c r="AI13" s="323"/>
      <c r="AJ13" s="323"/>
      <c r="AK13" s="323"/>
      <c r="AL13" s="323"/>
      <c r="AM13" s="323"/>
      <c r="AN13" s="323"/>
    </row>
    <row r="14" spans="1:40" ht="12.75">
      <c r="A14" s="307">
        <v>1220310300</v>
      </c>
      <c r="B14" s="311">
        <v>12</v>
      </c>
      <c r="C14" s="311" t="s">
        <v>15980</v>
      </c>
      <c r="D14" s="311" t="s">
        <v>14479</v>
      </c>
      <c r="E14" s="311" t="s">
        <v>14045</v>
      </c>
      <c r="F14" s="310" t="s">
        <v>1779</v>
      </c>
      <c r="G14" s="311" t="s">
        <v>14069</v>
      </c>
      <c r="H14" s="310" t="s">
        <v>1780</v>
      </c>
      <c r="I14" s="311" t="s">
        <v>10296</v>
      </c>
      <c r="J14" s="311" t="s">
        <v>14070</v>
      </c>
      <c r="K14" s="302">
        <v>1</v>
      </c>
      <c r="L14" s="316"/>
      <c r="M14" s="311">
        <v>1347.5369000000001</v>
      </c>
      <c r="N14" s="311">
        <v>12.595000000000001</v>
      </c>
      <c r="O14" s="317"/>
      <c r="P14" s="311" t="s">
        <v>14071</v>
      </c>
      <c r="Q14" s="311">
        <v>2021</v>
      </c>
      <c r="R14" s="312">
        <v>44376</v>
      </c>
      <c r="S14" s="311">
        <v>395</v>
      </c>
      <c r="T14" s="312">
        <v>44562</v>
      </c>
      <c r="U14" s="312">
        <v>47119</v>
      </c>
      <c r="V14" s="318"/>
      <c r="W14" s="318"/>
      <c r="X14" s="312">
        <v>44411</v>
      </c>
      <c r="Y14" s="311" t="s">
        <v>14072</v>
      </c>
      <c r="Z14" s="318"/>
      <c r="AA14" s="320">
        <v>1</v>
      </c>
      <c r="AB14" s="321"/>
      <c r="AC14" s="303">
        <v>1</v>
      </c>
      <c r="AD14" s="304">
        <v>1</v>
      </c>
      <c r="AE14" s="322"/>
      <c r="AF14" s="318"/>
      <c r="AG14" s="323"/>
      <c r="AH14" s="323"/>
      <c r="AI14" s="323"/>
      <c r="AJ14" s="323"/>
      <c r="AK14" s="323"/>
      <c r="AL14" s="323"/>
      <c r="AM14" s="323"/>
      <c r="AN14" s="323"/>
    </row>
    <row r="15" spans="1:40" ht="12.75">
      <c r="A15" s="307">
        <v>1220310301</v>
      </c>
      <c r="B15" s="311">
        <v>13</v>
      </c>
      <c r="C15" s="311" t="s">
        <v>15980</v>
      </c>
      <c r="D15" s="311" t="s">
        <v>14479</v>
      </c>
      <c r="E15" s="311" t="s">
        <v>14045</v>
      </c>
      <c r="F15" s="310" t="s">
        <v>1779</v>
      </c>
      <c r="G15" s="311" t="s">
        <v>14069</v>
      </c>
      <c r="H15" s="310" t="s">
        <v>1782</v>
      </c>
      <c r="I15" s="311" t="s">
        <v>9786</v>
      </c>
      <c r="J15" s="311" t="s">
        <v>14073</v>
      </c>
      <c r="K15" s="317"/>
      <c r="L15" s="304">
        <v>1</v>
      </c>
      <c r="M15" s="311">
        <v>396</v>
      </c>
      <c r="N15" s="311">
        <v>581</v>
      </c>
      <c r="O15" s="311" t="s">
        <v>15991</v>
      </c>
      <c r="P15" s="311" t="s">
        <v>14054</v>
      </c>
      <c r="Q15" s="311">
        <v>2012</v>
      </c>
      <c r="R15" s="324">
        <v>41272</v>
      </c>
      <c r="S15" s="311" t="s">
        <v>14074</v>
      </c>
      <c r="T15" s="312">
        <v>41640</v>
      </c>
      <c r="U15" s="312">
        <v>43831</v>
      </c>
      <c r="V15" s="318"/>
      <c r="W15" s="318"/>
      <c r="X15" s="318"/>
      <c r="Y15" s="318"/>
      <c r="Z15" s="318"/>
      <c r="AA15" s="327"/>
      <c r="AB15" s="326">
        <v>1</v>
      </c>
      <c r="AC15" s="306"/>
      <c r="AD15" s="305"/>
      <c r="AE15" s="322"/>
      <c r="AF15" s="318"/>
      <c r="AG15" s="323"/>
      <c r="AH15" s="323"/>
      <c r="AI15" s="323"/>
      <c r="AJ15" s="323"/>
      <c r="AK15" s="323"/>
      <c r="AL15" s="323"/>
      <c r="AM15" s="323"/>
      <c r="AN15" s="323"/>
    </row>
    <row r="16" spans="1:40" ht="12.75">
      <c r="A16" s="307">
        <v>1220383302</v>
      </c>
      <c r="B16" s="311">
        <v>14</v>
      </c>
      <c r="C16" s="311" t="s">
        <v>15980</v>
      </c>
      <c r="D16" s="311" t="s">
        <v>14479</v>
      </c>
      <c r="E16" s="311" t="s">
        <v>14045</v>
      </c>
      <c r="F16" s="310" t="s">
        <v>1656</v>
      </c>
      <c r="G16" s="311" t="s">
        <v>14075</v>
      </c>
      <c r="H16" s="310" t="s">
        <v>1661</v>
      </c>
      <c r="I16" s="311" t="s">
        <v>10299</v>
      </c>
      <c r="J16" s="311" t="s">
        <v>14076</v>
      </c>
      <c r="K16" s="317"/>
      <c r="L16" s="304">
        <v>1</v>
      </c>
      <c r="M16" s="311">
        <v>70.6785</v>
      </c>
      <c r="N16" s="311">
        <v>88</v>
      </c>
      <c r="O16" s="311" t="s">
        <v>15992</v>
      </c>
      <c r="P16" s="311" t="s">
        <v>14054</v>
      </c>
      <c r="Q16" s="311">
        <v>2012</v>
      </c>
      <c r="R16" s="324">
        <v>41271</v>
      </c>
      <c r="S16" s="311" t="s">
        <v>14077</v>
      </c>
      <c r="T16" s="312">
        <v>41640</v>
      </c>
      <c r="U16" s="312">
        <v>43831</v>
      </c>
      <c r="V16" s="318"/>
      <c r="W16" s="318"/>
      <c r="X16" s="318"/>
      <c r="Y16" s="318"/>
      <c r="Z16" s="318"/>
      <c r="AA16" s="327"/>
      <c r="AB16" s="326">
        <v>1</v>
      </c>
      <c r="AC16" s="303">
        <v>1</v>
      </c>
      <c r="AD16" s="305"/>
      <c r="AE16" s="322"/>
      <c r="AF16" s="318"/>
      <c r="AG16" s="323"/>
      <c r="AH16" s="323"/>
      <c r="AI16" s="323"/>
      <c r="AJ16" s="323"/>
      <c r="AK16" s="323"/>
      <c r="AL16" s="323"/>
      <c r="AM16" s="323"/>
      <c r="AN16" s="323"/>
    </row>
    <row r="17" spans="1:40" ht="12.75">
      <c r="A17" s="307">
        <v>1220310106</v>
      </c>
      <c r="B17" s="311">
        <v>15</v>
      </c>
      <c r="C17" s="311" t="s">
        <v>15980</v>
      </c>
      <c r="D17" s="311" t="s">
        <v>14479</v>
      </c>
      <c r="E17" s="311" t="s">
        <v>14045</v>
      </c>
      <c r="F17" s="311" t="s">
        <v>1696</v>
      </c>
      <c r="G17" s="311" t="s">
        <v>14075</v>
      </c>
      <c r="H17" s="311" t="s">
        <v>1699</v>
      </c>
      <c r="I17" s="311" t="s">
        <v>9786</v>
      </c>
      <c r="J17" s="311" t="s">
        <v>10784</v>
      </c>
      <c r="K17" s="317"/>
      <c r="L17" s="304">
        <v>1</v>
      </c>
      <c r="M17" s="311">
        <v>782.52800000000002</v>
      </c>
      <c r="N17" s="311">
        <v>604</v>
      </c>
      <c r="O17" s="311" t="s">
        <v>15993</v>
      </c>
      <c r="P17" s="311" t="s">
        <v>14054</v>
      </c>
      <c r="Q17" s="311">
        <v>2012</v>
      </c>
      <c r="R17" s="324">
        <v>41271</v>
      </c>
      <c r="S17" s="311" t="s">
        <v>14077</v>
      </c>
      <c r="T17" s="312">
        <v>41640</v>
      </c>
      <c r="U17" s="312">
        <v>43831</v>
      </c>
      <c r="V17" s="318"/>
      <c r="W17" s="318"/>
      <c r="X17" s="318"/>
      <c r="Y17" s="318"/>
      <c r="Z17" s="318"/>
      <c r="AA17" s="327"/>
      <c r="AB17" s="326">
        <v>1</v>
      </c>
      <c r="AC17" s="303">
        <v>1</v>
      </c>
      <c r="AD17" s="305"/>
      <c r="AE17" s="322"/>
      <c r="AF17" s="318"/>
      <c r="AG17" s="323"/>
      <c r="AH17" s="323"/>
      <c r="AI17" s="323"/>
      <c r="AJ17" s="323"/>
      <c r="AK17" s="323"/>
      <c r="AL17" s="323"/>
      <c r="AM17" s="323"/>
      <c r="AN17" s="323"/>
    </row>
    <row r="18" spans="1:40" ht="12.75">
      <c r="A18" s="307">
        <v>1220383303</v>
      </c>
      <c r="B18" s="311">
        <v>16</v>
      </c>
      <c r="C18" s="311" t="s">
        <v>15980</v>
      </c>
      <c r="D18" s="311" t="s">
        <v>14479</v>
      </c>
      <c r="E18" s="311" t="s">
        <v>14045</v>
      </c>
      <c r="F18" s="310" t="s">
        <v>1680</v>
      </c>
      <c r="G18" s="311" t="s">
        <v>14075</v>
      </c>
      <c r="H18" s="310" t="s">
        <v>1688</v>
      </c>
      <c r="I18" s="311" t="s">
        <v>9786</v>
      </c>
      <c r="J18" s="311" t="s">
        <v>14078</v>
      </c>
      <c r="K18" s="318"/>
      <c r="L18" s="304">
        <v>1</v>
      </c>
      <c r="M18" s="311">
        <v>115.7855</v>
      </c>
      <c r="N18" s="311">
        <v>438</v>
      </c>
      <c r="O18" s="311" t="s">
        <v>15994</v>
      </c>
      <c r="P18" s="311" t="s">
        <v>14054</v>
      </c>
      <c r="Q18" s="311">
        <v>2012</v>
      </c>
      <c r="R18" s="324">
        <v>41271</v>
      </c>
      <c r="S18" s="311" t="s">
        <v>14077</v>
      </c>
      <c r="T18" s="312">
        <v>41640</v>
      </c>
      <c r="U18" s="312">
        <v>43831</v>
      </c>
      <c r="V18" s="318"/>
      <c r="W18" s="319"/>
      <c r="X18" s="317"/>
      <c r="Y18" s="317"/>
      <c r="Z18" s="318"/>
      <c r="AA18" s="325"/>
      <c r="AB18" s="326">
        <v>1</v>
      </c>
      <c r="AC18" s="303">
        <v>1</v>
      </c>
      <c r="AD18" s="305"/>
      <c r="AE18" s="322"/>
      <c r="AF18" s="318"/>
      <c r="AG18" s="323"/>
      <c r="AH18" s="323"/>
      <c r="AI18" s="323"/>
      <c r="AJ18" s="323"/>
      <c r="AK18" s="323"/>
      <c r="AL18" s="323"/>
      <c r="AM18" s="323"/>
      <c r="AN18" s="323"/>
    </row>
    <row r="19" spans="1:40" ht="12.75">
      <c r="A19" s="307">
        <v>1220310115</v>
      </c>
      <c r="B19" s="311">
        <v>17</v>
      </c>
      <c r="C19" s="311" t="s">
        <v>15980</v>
      </c>
      <c r="D19" s="311" t="s">
        <v>14479</v>
      </c>
      <c r="E19" s="311" t="s">
        <v>14045</v>
      </c>
      <c r="F19" s="311" t="s">
        <v>1696</v>
      </c>
      <c r="G19" s="311" t="s">
        <v>14075</v>
      </c>
      <c r="H19" s="311" t="s">
        <v>1704</v>
      </c>
      <c r="I19" s="311" t="s">
        <v>9786</v>
      </c>
      <c r="J19" s="311" t="s">
        <v>14079</v>
      </c>
      <c r="K19" s="317"/>
      <c r="L19" s="304">
        <v>1</v>
      </c>
      <c r="M19" s="311">
        <v>99.383499999999998</v>
      </c>
      <c r="N19" s="311">
        <v>165</v>
      </c>
      <c r="O19" s="311" t="s">
        <v>15995</v>
      </c>
      <c r="P19" s="311" t="s">
        <v>14054</v>
      </c>
      <c r="Q19" s="311">
        <v>2012</v>
      </c>
      <c r="R19" s="324">
        <v>41271</v>
      </c>
      <c r="S19" s="311" t="s">
        <v>14077</v>
      </c>
      <c r="T19" s="312">
        <v>41640</v>
      </c>
      <c r="U19" s="312">
        <v>43831</v>
      </c>
      <c r="V19" s="318"/>
      <c r="W19" s="318"/>
      <c r="X19" s="318"/>
      <c r="Y19" s="318"/>
      <c r="Z19" s="318"/>
      <c r="AA19" s="327"/>
      <c r="AB19" s="326">
        <v>1</v>
      </c>
      <c r="AC19" s="303">
        <v>1</v>
      </c>
      <c r="AD19" s="305"/>
      <c r="AE19" s="322"/>
      <c r="AF19" s="318"/>
      <c r="AG19" s="323"/>
      <c r="AH19" s="323"/>
      <c r="AI19" s="323"/>
      <c r="AJ19" s="323"/>
      <c r="AK19" s="323"/>
      <c r="AL19" s="323"/>
      <c r="AM19" s="323"/>
      <c r="AN19" s="323"/>
    </row>
    <row r="20" spans="1:40" ht="12.75">
      <c r="A20" s="307">
        <v>1220383305</v>
      </c>
      <c r="B20" s="311">
        <v>18</v>
      </c>
      <c r="C20" s="311" t="s">
        <v>15980</v>
      </c>
      <c r="D20" s="311" t="s">
        <v>14479</v>
      </c>
      <c r="E20" s="311" t="s">
        <v>14045</v>
      </c>
      <c r="F20" s="310" t="s">
        <v>1696</v>
      </c>
      <c r="G20" s="311" t="s">
        <v>14075</v>
      </c>
      <c r="H20" s="310" t="s">
        <v>1705</v>
      </c>
      <c r="I20" s="311" t="s">
        <v>9786</v>
      </c>
      <c r="J20" s="311" t="s">
        <v>14080</v>
      </c>
      <c r="K20" s="317"/>
      <c r="L20" s="304">
        <v>1</v>
      </c>
      <c r="M20" s="311">
        <v>73.33</v>
      </c>
      <c r="N20" s="311">
        <v>49</v>
      </c>
      <c r="O20" s="311" t="s">
        <v>15996</v>
      </c>
      <c r="P20" s="311" t="s">
        <v>14051</v>
      </c>
      <c r="Q20" s="311">
        <v>2012</v>
      </c>
      <c r="R20" s="324">
        <v>41271</v>
      </c>
      <c r="S20" s="311" t="s">
        <v>14077</v>
      </c>
      <c r="T20" s="312">
        <v>41640</v>
      </c>
      <c r="U20" s="312">
        <v>43831</v>
      </c>
      <c r="V20" s="318"/>
      <c r="W20" s="318"/>
      <c r="X20" s="318"/>
      <c r="Y20" s="318"/>
      <c r="Z20" s="318"/>
      <c r="AA20" s="327"/>
      <c r="AB20" s="326">
        <v>1</v>
      </c>
      <c r="AC20" s="303">
        <v>1</v>
      </c>
      <c r="AD20" s="305"/>
      <c r="AE20" s="322"/>
      <c r="AF20" s="318"/>
      <c r="AG20" s="323"/>
      <c r="AH20" s="323"/>
      <c r="AI20" s="323"/>
      <c r="AJ20" s="323"/>
      <c r="AK20" s="323"/>
      <c r="AL20" s="323"/>
      <c r="AM20" s="323"/>
      <c r="AN20" s="323"/>
    </row>
    <row r="21" spans="1:40" ht="12.75">
      <c r="A21" s="307">
        <v>1220383306</v>
      </c>
      <c r="B21" s="311">
        <v>19</v>
      </c>
      <c r="C21" s="311" t="s">
        <v>15980</v>
      </c>
      <c r="D21" s="311" t="s">
        <v>14479</v>
      </c>
      <c r="E21" s="311" t="s">
        <v>14045</v>
      </c>
      <c r="F21" s="310" t="s">
        <v>1696</v>
      </c>
      <c r="G21" s="311" t="s">
        <v>14075</v>
      </c>
      <c r="H21" s="310" t="s">
        <v>1706</v>
      </c>
      <c r="I21" s="311" t="s">
        <v>9786</v>
      </c>
      <c r="J21" s="311" t="s">
        <v>14081</v>
      </c>
      <c r="K21" s="317"/>
      <c r="L21" s="304">
        <v>1</v>
      </c>
      <c r="M21" s="311">
        <v>37.742699999999999</v>
      </c>
      <c r="N21" s="311">
        <v>124</v>
      </c>
      <c r="O21" s="311" t="s">
        <v>15997</v>
      </c>
      <c r="P21" s="311" t="s">
        <v>14054</v>
      </c>
      <c r="Q21" s="311">
        <v>2012</v>
      </c>
      <c r="R21" s="324">
        <v>41271</v>
      </c>
      <c r="S21" s="311" t="s">
        <v>14077</v>
      </c>
      <c r="T21" s="312">
        <v>41640</v>
      </c>
      <c r="U21" s="312">
        <v>43831</v>
      </c>
      <c r="V21" s="318"/>
      <c r="W21" s="318"/>
      <c r="X21" s="318"/>
      <c r="Y21" s="318"/>
      <c r="Z21" s="318"/>
      <c r="AA21" s="327"/>
      <c r="AB21" s="326">
        <v>1</v>
      </c>
      <c r="AC21" s="303">
        <v>1</v>
      </c>
      <c r="AD21" s="305"/>
      <c r="AE21" s="322"/>
      <c r="AF21" s="318"/>
      <c r="AG21" s="323"/>
      <c r="AH21" s="323"/>
      <c r="AI21" s="323"/>
      <c r="AJ21" s="323"/>
      <c r="AK21" s="323"/>
      <c r="AL21" s="323"/>
      <c r="AM21" s="323"/>
      <c r="AN21" s="323"/>
    </row>
    <row r="22" spans="1:40" ht="12.75">
      <c r="A22" s="307">
        <v>1220384402</v>
      </c>
      <c r="B22" s="311">
        <v>20</v>
      </c>
      <c r="C22" s="311" t="s">
        <v>15980</v>
      </c>
      <c r="D22" s="311" t="s">
        <v>14479</v>
      </c>
      <c r="E22" s="311" t="s">
        <v>14045</v>
      </c>
      <c r="F22" s="310" t="s">
        <v>1576</v>
      </c>
      <c r="G22" s="311" t="s">
        <v>14082</v>
      </c>
      <c r="H22" s="310" t="s">
        <v>1596</v>
      </c>
      <c r="I22" s="311" t="s">
        <v>10299</v>
      </c>
      <c r="J22" s="311" t="s">
        <v>14083</v>
      </c>
      <c r="K22" s="318"/>
      <c r="L22" s="304">
        <v>1</v>
      </c>
      <c r="M22" s="311">
        <v>21.347000000000001</v>
      </c>
      <c r="N22" s="311">
        <v>552</v>
      </c>
      <c r="O22" s="311" t="s">
        <v>15998</v>
      </c>
      <c r="P22" s="311" t="s">
        <v>14063</v>
      </c>
      <c r="Q22" s="311">
        <v>2012</v>
      </c>
      <c r="R22" s="324">
        <v>41271</v>
      </c>
      <c r="S22" s="311" t="s">
        <v>14084</v>
      </c>
      <c r="T22" s="312">
        <v>41640</v>
      </c>
      <c r="U22" s="312">
        <v>43831</v>
      </c>
      <c r="V22" s="318"/>
      <c r="W22" s="319"/>
      <c r="X22" s="317"/>
      <c r="Y22" s="317"/>
      <c r="Z22" s="318"/>
      <c r="AA22" s="325"/>
      <c r="AB22" s="326">
        <v>1</v>
      </c>
      <c r="AC22" s="303">
        <v>1</v>
      </c>
      <c r="AD22" s="305"/>
      <c r="AE22" s="322"/>
      <c r="AF22" s="318"/>
      <c r="AG22" s="323"/>
      <c r="AH22" s="323"/>
      <c r="AI22" s="323"/>
      <c r="AJ22" s="323"/>
      <c r="AK22" s="323"/>
      <c r="AL22" s="323"/>
      <c r="AM22" s="323"/>
      <c r="AN22" s="323"/>
    </row>
    <row r="23" spans="1:40" ht="12.75">
      <c r="A23" s="307">
        <v>1220384401</v>
      </c>
      <c r="B23" s="311">
        <v>21</v>
      </c>
      <c r="C23" s="311" t="s">
        <v>15980</v>
      </c>
      <c r="D23" s="311" t="s">
        <v>14479</v>
      </c>
      <c r="E23" s="311" t="s">
        <v>14045</v>
      </c>
      <c r="F23" s="310" t="s">
        <v>1363</v>
      </c>
      <c r="G23" s="311" t="s">
        <v>14082</v>
      </c>
      <c r="H23" s="310" t="s">
        <v>1368</v>
      </c>
      <c r="I23" s="311" t="s">
        <v>9786</v>
      </c>
      <c r="J23" s="311" t="s">
        <v>12196</v>
      </c>
      <c r="K23" s="318"/>
      <c r="L23" s="304">
        <v>1</v>
      </c>
      <c r="M23" s="311">
        <v>642.22379999999998</v>
      </c>
      <c r="N23" s="311">
        <v>3081</v>
      </c>
      <c r="O23" s="311" t="s">
        <v>15999</v>
      </c>
      <c r="P23" s="311" t="s">
        <v>14063</v>
      </c>
      <c r="Q23" s="311">
        <v>2012</v>
      </c>
      <c r="R23" s="324">
        <v>41271</v>
      </c>
      <c r="S23" s="311" t="s">
        <v>14084</v>
      </c>
      <c r="T23" s="312">
        <v>41640</v>
      </c>
      <c r="U23" s="312">
        <v>43831</v>
      </c>
      <c r="V23" s="318"/>
      <c r="W23" s="319"/>
      <c r="X23" s="317"/>
      <c r="Y23" s="317"/>
      <c r="Z23" s="318"/>
      <c r="AA23" s="325"/>
      <c r="AB23" s="326">
        <v>1</v>
      </c>
      <c r="AC23" s="303">
        <v>1</v>
      </c>
      <c r="AD23" s="305"/>
      <c r="AE23" s="322"/>
      <c r="AF23" s="318"/>
      <c r="AG23" s="323"/>
      <c r="AH23" s="323"/>
      <c r="AI23" s="323"/>
      <c r="AJ23" s="323"/>
      <c r="AK23" s="323"/>
      <c r="AL23" s="323"/>
      <c r="AM23" s="323"/>
      <c r="AN23" s="323"/>
    </row>
    <row r="24" spans="1:40" ht="12.75">
      <c r="A24" s="307">
        <v>1220384404</v>
      </c>
      <c r="B24" s="311">
        <v>22</v>
      </c>
      <c r="C24" s="311" t="s">
        <v>15980</v>
      </c>
      <c r="D24" s="311" t="s">
        <v>14479</v>
      </c>
      <c r="E24" s="311" t="s">
        <v>14045</v>
      </c>
      <c r="F24" s="311" t="s">
        <v>1747</v>
      </c>
      <c r="G24" s="311" t="s">
        <v>14082</v>
      </c>
      <c r="H24" s="310" t="s">
        <v>1748</v>
      </c>
      <c r="I24" s="311" t="s">
        <v>9786</v>
      </c>
      <c r="J24" s="311" t="s">
        <v>14085</v>
      </c>
      <c r="K24" s="317"/>
      <c r="L24" s="304">
        <v>1</v>
      </c>
      <c r="M24" s="311">
        <v>76.016000000000005</v>
      </c>
      <c r="N24" s="311">
        <v>325</v>
      </c>
      <c r="O24" s="311" t="s">
        <v>16000</v>
      </c>
      <c r="P24" s="311" t="s">
        <v>14063</v>
      </c>
      <c r="Q24" s="311">
        <v>2012</v>
      </c>
      <c r="R24" s="324">
        <v>41271</v>
      </c>
      <c r="S24" s="311" t="s">
        <v>14084</v>
      </c>
      <c r="T24" s="312">
        <v>41640</v>
      </c>
      <c r="U24" s="312">
        <v>43831</v>
      </c>
      <c r="V24" s="318"/>
      <c r="W24" s="318"/>
      <c r="X24" s="318"/>
      <c r="Y24" s="318"/>
      <c r="Z24" s="318"/>
      <c r="AA24" s="327"/>
      <c r="AB24" s="326">
        <v>1</v>
      </c>
      <c r="AC24" s="303">
        <v>1</v>
      </c>
      <c r="AD24" s="305"/>
      <c r="AE24" s="322"/>
      <c r="AF24" s="318"/>
      <c r="AG24" s="323"/>
      <c r="AH24" s="323"/>
      <c r="AI24" s="323"/>
      <c r="AJ24" s="323"/>
      <c r="AK24" s="323"/>
      <c r="AL24" s="323"/>
      <c r="AM24" s="323"/>
      <c r="AN24" s="323"/>
    </row>
    <row r="25" spans="1:40" ht="12.75">
      <c r="A25" s="307">
        <v>1220310303</v>
      </c>
      <c r="B25" s="311">
        <v>23</v>
      </c>
      <c r="C25" s="311" t="s">
        <v>15980</v>
      </c>
      <c r="D25" s="311" t="s">
        <v>14479</v>
      </c>
      <c r="E25" s="311" t="s">
        <v>14045</v>
      </c>
      <c r="F25" s="311" t="s">
        <v>1779</v>
      </c>
      <c r="G25" s="311" t="s">
        <v>14086</v>
      </c>
      <c r="H25" s="311" t="s">
        <v>1783</v>
      </c>
      <c r="I25" s="311" t="s">
        <v>9786</v>
      </c>
      <c r="J25" s="311" t="s">
        <v>14087</v>
      </c>
      <c r="K25" s="317"/>
      <c r="L25" s="304">
        <v>1</v>
      </c>
      <c r="M25" s="311">
        <v>1139.7</v>
      </c>
      <c r="N25" s="311">
        <v>3761</v>
      </c>
      <c r="O25" s="311" t="s">
        <v>16001</v>
      </c>
      <c r="P25" s="311" t="s">
        <v>14054</v>
      </c>
      <c r="Q25" s="311">
        <v>2012</v>
      </c>
      <c r="R25" s="324">
        <v>41272</v>
      </c>
      <c r="S25" s="311" t="s">
        <v>14088</v>
      </c>
      <c r="T25" s="312">
        <v>41640</v>
      </c>
      <c r="U25" s="312">
        <v>43831</v>
      </c>
      <c r="V25" s="318"/>
      <c r="W25" s="318"/>
      <c r="X25" s="318"/>
      <c r="Y25" s="318"/>
      <c r="Z25" s="318"/>
      <c r="AA25" s="327"/>
      <c r="AB25" s="326">
        <v>1</v>
      </c>
      <c r="AC25" s="303">
        <v>1</v>
      </c>
      <c r="AD25" s="305"/>
      <c r="AE25" s="322"/>
      <c r="AF25" s="318"/>
      <c r="AG25" s="323"/>
      <c r="AH25" s="323"/>
      <c r="AI25" s="323"/>
      <c r="AJ25" s="323"/>
      <c r="AK25" s="323"/>
      <c r="AL25" s="323"/>
      <c r="AM25" s="323"/>
      <c r="AN25" s="323"/>
    </row>
    <row r="26" spans="1:40" ht="12.75">
      <c r="A26" s="307">
        <v>1220386602</v>
      </c>
      <c r="B26" s="311">
        <v>24</v>
      </c>
      <c r="C26" s="311" t="s">
        <v>15980</v>
      </c>
      <c r="D26" s="311" t="s">
        <v>14479</v>
      </c>
      <c r="E26" s="311" t="s">
        <v>14045</v>
      </c>
      <c r="F26" s="310" t="s">
        <v>1277</v>
      </c>
      <c r="G26" s="311" t="s">
        <v>14089</v>
      </c>
      <c r="H26" s="310" t="s">
        <v>1281</v>
      </c>
      <c r="I26" s="311" t="s">
        <v>9786</v>
      </c>
      <c r="J26" s="311" t="s">
        <v>10307</v>
      </c>
      <c r="K26" s="317"/>
      <c r="L26" s="304">
        <v>1</v>
      </c>
      <c r="M26" s="311">
        <v>109.21729999999999</v>
      </c>
      <c r="N26" s="311">
        <v>22</v>
      </c>
      <c r="O26" s="311" t="s">
        <v>16002</v>
      </c>
      <c r="P26" s="311" t="s">
        <v>14063</v>
      </c>
      <c r="Q26" s="311">
        <v>2012</v>
      </c>
      <c r="R26" s="324">
        <v>41271</v>
      </c>
      <c r="S26" s="311" t="s">
        <v>14090</v>
      </c>
      <c r="T26" s="312">
        <v>41640</v>
      </c>
      <c r="U26" s="312">
        <v>43831</v>
      </c>
      <c r="V26" s="318"/>
      <c r="W26" s="318"/>
      <c r="X26" s="318"/>
      <c r="Y26" s="318"/>
      <c r="Z26" s="318"/>
      <c r="AA26" s="327"/>
      <c r="AB26" s="326">
        <v>1</v>
      </c>
      <c r="AC26" s="303">
        <v>1</v>
      </c>
      <c r="AD26" s="305"/>
      <c r="AE26" s="322"/>
      <c r="AF26" s="318"/>
      <c r="AG26" s="323"/>
      <c r="AH26" s="323"/>
      <c r="AI26" s="323"/>
      <c r="AJ26" s="323"/>
      <c r="AK26" s="323"/>
      <c r="AL26" s="323"/>
      <c r="AM26" s="323"/>
      <c r="AN26" s="323"/>
    </row>
    <row r="27" spans="1:40" ht="12.75">
      <c r="A27" s="307">
        <v>1220386601</v>
      </c>
      <c r="B27" s="311">
        <v>25</v>
      </c>
      <c r="C27" s="311" t="s">
        <v>15980</v>
      </c>
      <c r="D27" s="311" t="s">
        <v>14479</v>
      </c>
      <c r="E27" s="311" t="s">
        <v>14045</v>
      </c>
      <c r="F27" s="310" t="s">
        <v>1303</v>
      </c>
      <c r="G27" s="311" t="s">
        <v>14089</v>
      </c>
      <c r="H27" s="310" t="s">
        <v>1323</v>
      </c>
      <c r="I27" s="311" t="s">
        <v>9786</v>
      </c>
      <c r="J27" s="311" t="s">
        <v>10659</v>
      </c>
      <c r="K27" s="317"/>
      <c r="L27" s="304">
        <v>1</v>
      </c>
      <c r="M27" s="311">
        <v>323.22399999999999</v>
      </c>
      <c r="N27" s="311">
        <v>1480</v>
      </c>
      <c r="O27" s="311" t="s">
        <v>16003</v>
      </c>
      <c r="P27" s="311" t="s">
        <v>14063</v>
      </c>
      <c r="Q27" s="311">
        <v>2012</v>
      </c>
      <c r="R27" s="324">
        <v>41271</v>
      </c>
      <c r="S27" s="311" t="s">
        <v>14090</v>
      </c>
      <c r="T27" s="312">
        <v>41640</v>
      </c>
      <c r="U27" s="312">
        <v>43831</v>
      </c>
      <c r="V27" s="318"/>
      <c r="W27" s="318"/>
      <c r="X27" s="318"/>
      <c r="Y27" s="318"/>
      <c r="Z27" s="318"/>
      <c r="AA27" s="327"/>
      <c r="AB27" s="326">
        <v>1</v>
      </c>
      <c r="AC27" s="303">
        <v>1</v>
      </c>
      <c r="AD27" s="305"/>
      <c r="AE27" s="322"/>
      <c r="AF27" s="318"/>
      <c r="AG27" s="323"/>
      <c r="AH27" s="323"/>
      <c r="AI27" s="323"/>
      <c r="AJ27" s="323"/>
      <c r="AK27" s="323"/>
      <c r="AL27" s="323"/>
      <c r="AM27" s="323"/>
      <c r="AN27" s="323"/>
    </row>
    <row r="28" spans="1:40" ht="12.75">
      <c r="A28" s="307">
        <v>1220386603</v>
      </c>
      <c r="B28" s="311">
        <v>26</v>
      </c>
      <c r="C28" s="311" t="s">
        <v>15980</v>
      </c>
      <c r="D28" s="311" t="s">
        <v>14479</v>
      </c>
      <c r="E28" s="311" t="s">
        <v>14045</v>
      </c>
      <c r="F28" s="310" t="s">
        <v>1696</v>
      </c>
      <c r="G28" s="311" t="s">
        <v>14089</v>
      </c>
      <c r="H28" s="310" t="s">
        <v>1700</v>
      </c>
      <c r="I28" s="311" t="s">
        <v>9786</v>
      </c>
      <c r="J28" s="311" t="s">
        <v>14091</v>
      </c>
      <c r="K28" s="318"/>
      <c r="L28" s="304">
        <v>1</v>
      </c>
      <c r="M28" s="311">
        <v>403.68819999999999</v>
      </c>
      <c r="N28" s="311">
        <v>857</v>
      </c>
      <c r="O28" s="311" t="s">
        <v>16004</v>
      </c>
      <c r="P28" s="311" t="s">
        <v>14063</v>
      </c>
      <c r="Q28" s="311">
        <v>2012</v>
      </c>
      <c r="R28" s="324">
        <v>41271</v>
      </c>
      <c r="S28" s="311" t="s">
        <v>14090</v>
      </c>
      <c r="T28" s="312">
        <v>41640</v>
      </c>
      <c r="U28" s="312">
        <v>43831</v>
      </c>
      <c r="V28" s="318"/>
      <c r="W28" s="319"/>
      <c r="X28" s="317"/>
      <c r="Y28" s="317"/>
      <c r="Z28" s="318"/>
      <c r="AA28" s="325"/>
      <c r="AB28" s="326">
        <v>1</v>
      </c>
      <c r="AC28" s="303">
        <v>1</v>
      </c>
      <c r="AD28" s="305"/>
      <c r="AE28" s="322"/>
      <c r="AF28" s="318"/>
      <c r="AG28" s="323"/>
      <c r="AH28" s="323"/>
      <c r="AI28" s="323"/>
      <c r="AJ28" s="323"/>
      <c r="AK28" s="323"/>
      <c r="AL28" s="323"/>
      <c r="AM28" s="323"/>
      <c r="AN28" s="323"/>
    </row>
    <row r="29" spans="1:40" ht="12.75">
      <c r="A29" s="307">
        <v>1220386604</v>
      </c>
      <c r="B29" s="311">
        <v>27</v>
      </c>
      <c r="C29" s="311" t="s">
        <v>15980</v>
      </c>
      <c r="D29" s="311" t="s">
        <v>14479</v>
      </c>
      <c r="E29" s="311" t="s">
        <v>14045</v>
      </c>
      <c r="F29" s="310" t="s">
        <v>1696</v>
      </c>
      <c r="G29" s="311" t="s">
        <v>14089</v>
      </c>
      <c r="H29" s="310" t="s">
        <v>1707</v>
      </c>
      <c r="I29" s="311" t="s">
        <v>9786</v>
      </c>
      <c r="J29" s="311" t="s">
        <v>14092</v>
      </c>
      <c r="K29" s="317"/>
      <c r="L29" s="304">
        <v>1</v>
      </c>
      <c r="M29" s="311">
        <v>111.5116</v>
      </c>
      <c r="N29" s="311">
        <v>46</v>
      </c>
      <c r="O29" s="311" t="s">
        <v>16005</v>
      </c>
      <c r="P29" s="311" t="s">
        <v>14063</v>
      </c>
      <c r="Q29" s="311">
        <v>2012</v>
      </c>
      <c r="R29" s="324">
        <v>41271</v>
      </c>
      <c r="S29" s="311" t="s">
        <v>14090</v>
      </c>
      <c r="T29" s="312">
        <v>41640</v>
      </c>
      <c r="U29" s="312">
        <v>43831</v>
      </c>
      <c r="V29" s="318"/>
      <c r="W29" s="318"/>
      <c r="X29" s="318"/>
      <c r="Y29" s="318"/>
      <c r="Z29" s="318"/>
      <c r="AA29" s="327"/>
      <c r="AB29" s="326">
        <v>1</v>
      </c>
      <c r="AC29" s="303">
        <v>1</v>
      </c>
      <c r="AD29" s="305"/>
      <c r="AE29" s="322"/>
      <c r="AF29" s="318"/>
      <c r="AG29" s="323"/>
      <c r="AH29" s="323"/>
      <c r="AI29" s="323"/>
      <c r="AJ29" s="323"/>
      <c r="AK29" s="323"/>
      <c r="AL29" s="323"/>
      <c r="AM29" s="323"/>
      <c r="AN29" s="323"/>
    </row>
    <row r="30" spans="1:40" ht="12.75">
      <c r="A30" s="307">
        <v>1220387708</v>
      </c>
      <c r="B30" s="311">
        <v>28</v>
      </c>
      <c r="C30" s="311" t="s">
        <v>15980</v>
      </c>
      <c r="D30" s="311" t="s">
        <v>14479</v>
      </c>
      <c r="E30" s="311" t="s">
        <v>14045</v>
      </c>
      <c r="F30" s="310" t="s">
        <v>1830</v>
      </c>
      <c r="G30" s="311" t="s">
        <v>14093</v>
      </c>
      <c r="H30" s="310" t="s">
        <v>1834</v>
      </c>
      <c r="I30" s="311" t="s">
        <v>9786</v>
      </c>
      <c r="J30" s="311" t="s">
        <v>13412</v>
      </c>
      <c r="K30" s="318"/>
      <c r="L30" s="304">
        <v>1</v>
      </c>
      <c r="M30" s="311">
        <v>117.38</v>
      </c>
      <c r="N30" s="311">
        <v>319</v>
      </c>
      <c r="O30" s="311" t="s">
        <v>16006</v>
      </c>
      <c r="P30" s="311" t="s">
        <v>14054</v>
      </c>
      <c r="Q30" s="311">
        <v>2012</v>
      </c>
      <c r="R30" s="324">
        <v>41272</v>
      </c>
      <c r="S30" s="311" t="s">
        <v>14094</v>
      </c>
      <c r="T30" s="312">
        <v>41640</v>
      </c>
      <c r="U30" s="312">
        <v>43831</v>
      </c>
      <c r="V30" s="318"/>
      <c r="W30" s="319"/>
      <c r="X30" s="317"/>
      <c r="Y30" s="317"/>
      <c r="Z30" s="318"/>
      <c r="AA30" s="325"/>
      <c r="AB30" s="326">
        <v>1</v>
      </c>
      <c r="AC30" s="303">
        <v>1</v>
      </c>
      <c r="AD30" s="305"/>
      <c r="AE30" s="322"/>
      <c r="AF30" s="318"/>
      <c r="AG30" s="323"/>
      <c r="AH30" s="323"/>
      <c r="AI30" s="323"/>
      <c r="AJ30" s="323"/>
      <c r="AK30" s="323"/>
      <c r="AL30" s="323"/>
      <c r="AM30" s="323"/>
      <c r="AN30" s="323"/>
    </row>
    <row r="31" spans="1:40" ht="12.75">
      <c r="A31" s="307">
        <v>1220387701</v>
      </c>
      <c r="B31" s="311">
        <v>29</v>
      </c>
      <c r="C31" s="311" t="s">
        <v>15980</v>
      </c>
      <c r="D31" s="311" t="s">
        <v>14479</v>
      </c>
      <c r="E31" s="311" t="s">
        <v>14045</v>
      </c>
      <c r="F31" s="310" t="s">
        <v>1830</v>
      </c>
      <c r="G31" s="311" t="s">
        <v>14093</v>
      </c>
      <c r="H31" s="310" t="s">
        <v>1831</v>
      </c>
      <c r="I31" s="311" t="s">
        <v>9786</v>
      </c>
      <c r="J31" s="311" t="s">
        <v>14095</v>
      </c>
      <c r="K31" s="318"/>
      <c r="L31" s="304">
        <v>1</v>
      </c>
      <c r="M31" s="311">
        <v>165.66</v>
      </c>
      <c r="N31" s="311">
        <v>3895</v>
      </c>
      <c r="O31" s="311" t="s">
        <v>16007</v>
      </c>
      <c r="P31" s="311" t="s">
        <v>14054</v>
      </c>
      <c r="Q31" s="311">
        <v>2012</v>
      </c>
      <c r="R31" s="324">
        <v>41272</v>
      </c>
      <c r="S31" s="311" t="s">
        <v>14094</v>
      </c>
      <c r="T31" s="312">
        <v>41640</v>
      </c>
      <c r="U31" s="312">
        <v>43831</v>
      </c>
      <c r="V31" s="318"/>
      <c r="W31" s="319"/>
      <c r="X31" s="317"/>
      <c r="Y31" s="317"/>
      <c r="Z31" s="318"/>
      <c r="AA31" s="325"/>
      <c r="AB31" s="326">
        <v>1</v>
      </c>
      <c r="AC31" s="303">
        <v>1</v>
      </c>
      <c r="AD31" s="305"/>
      <c r="AE31" s="322"/>
      <c r="AF31" s="318"/>
      <c r="AG31" s="323"/>
      <c r="AH31" s="323"/>
      <c r="AI31" s="323"/>
      <c r="AJ31" s="323"/>
      <c r="AK31" s="323"/>
      <c r="AL31" s="323"/>
      <c r="AM31" s="323"/>
      <c r="AN31" s="323"/>
    </row>
    <row r="32" spans="1:40" ht="12.75">
      <c r="A32" s="307">
        <v>1220387706</v>
      </c>
      <c r="B32" s="311">
        <v>30</v>
      </c>
      <c r="C32" s="311" t="s">
        <v>15980</v>
      </c>
      <c r="D32" s="311" t="s">
        <v>14479</v>
      </c>
      <c r="E32" s="311" t="s">
        <v>14045</v>
      </c>
      <c r="F32" s="310" t="s">
        <v>1708</v>
      </c>
      <c r="G32" s="311" t="s">
        <v>14093</v>
      </c>
      <c r="H32" s="310" t="s">
        <v>1720</v>
      </c>
      <c r="I32" s="311" t="s">
        <v>9786</v>
      </c>
      <c r="J32" s="311" t="s">
        <v>10650</v>
      </c>
      <c r="K32" s="318"/>
      <c r="L32" s="304">
        <v>1</v>
      </c>
      <c r="M32" s="311">
        <v>40.229999999999997</v>
      </c>
      <c r="N32" s="311">
        <v>7</v>
      </c>
      <c r="O32" s="311">
        <v>580</v>
      </c>
      <c r="P32" s="311" t="s">
        <v>14051</v>
      </c>
      <c r="Q32" s="311">
        <v>2012</v>
      </c>
      <c r="R32" s="324">
        <v>41272</v>
      </c>
      <c r="S32" s="311" t="s">
        <v>14094</v>
      </c>
      <c r="T32" s="312">
        <v>41640</v>
      </c>
      <c r="U32" s="312">
        <v>43831</v>
      </c>
      <c r="V32" s="318"/>
      <c r="W32" s="319"/>
      <c r="X32" s="317"/>
      <c r="Y32" s="318"/>
      <c r="Z32" s="317"/>
      <c r="AA32" s="325"/>
      <c r="AB32" s="326">
        <v>1</v>
      </c>
      <c r="AC32" s="303">
        <v>1</v>
      </c>
      <c r="AD32" s="305"/>
      <c r="AE32" s="322"/>
      <c r="AF32" s="318"/>
      <c r="AG32" s="323"/>
      <c r="AH32" s="323"/>
      <c r="AI32" s="323"/>
      <c r="AJ32" s="323"/>
      <c r="AK32" s="323"/>
      <c r="AL32" s="323"/>
      <c r="AM32" s="323"/>
      <c r="AN32" s="323"/>
    </row>
    <row r="33" spans="1:40" ht="12.75">
      <c r="A33" s="307">
        <v>1220387707</v>
      </c>
      <c r="B33" s="311">
        <v>31</v>
      </c>
      <c r="C33" s="311" t="s">
        <v>15980</v>
      </c>
      <c r="D33" s="311" t="s">
        <v>14479</v>
      </c>
      <c r="E33" s="311" t="s">
        <v>14045</v>
      </c>
      <c r="F33" s="310" t="s">
        <v>1830</v>
      </c>
      <c r="G33" s="311" t="s">
        <v>14093</v>
      </c>
      <c r="H33" s="310" t="s">
        <v>1836</v>
      </c>
      <c r="I33" s="311" t="s">
        <v>9786</v>
      </c>
      <c r="J33" s="311" t="s">
        <v>14096</v>
      </c>
      <c r="K33" s="317"/>
      <c r="L33" s="304">
        <v>1</v>
      </c>
      <c r="M33" s="311">
        <v>101.43</v>
      </c>
      <c r="N33" s="311">
        <v>220</v>
      </c>
      <c r="O33" s="311" t="s">
        <v>16008</v>
      </c>
      <c r="P33" s="311" t="s">
        <v>14054</v>
      </c>
      <c r="Q33" s="311">
        <v>2012</v>
      </c>
      <c r="R33" s="324">
        <v>41272</v>
      </c>
      <c r="S33" s="311" t="s">
        <v>14094</v>
      </c>
      <c r="T33" s="312">
        <v>41640</v>
      </c>
      <c r="U33" s="312">
        <v>43831</v>
      </c>
      <c r="V33" s="318"/>
      <c r="W33" s="318"/>
      <c r="X33" s="318"/>
      <c r="Y33" s="318"/>
      <c r="Z33" s="318"/>
      <c r="AA33" s="327"/>
      <c r="AB33" s="326">
        <v>1</v>
      </c>
      <c r="AC33" s="303">
        <v>1</v>
      </c>
      <c r="AD33" s="305"/>
      <c r="AE33" s="322"/>
      <c r="AF33" s="318"/>
      <c r="AG33" s="323"/>
      <c r="AH33" s="323"/>
      <c r="AI33" s="323"/>
      <c r="AJ33" s="323"/>
      <c r="AK33" s="323"/>
      <c r="AL33" s="323"/>
      <c r="AM33" s="323"/>
      <c r="AN33" s="323"/>
    </row>
    <row r="34" spans="1:40" ht="12.75">
      <c r="A34" s="307">
        <v>1220388802</v>
      </c>
      <c r="B34" s="311">
        <v>32</v>
      </c>
      <c r="C34" s="311" t="s">
        <v>15980</v>
      </c>
      <c r="D34" s="311" t="s">
        <v>14479</v>
      </c>
      <c r="E34" s="311" t="s">
        <v>14045</v>
      </c>
      <c r="F34" s="310" t="s">
        <v>1696</v>
      </c>
      <c r="G34" s="311" t="s">
        <v>14097</v>
      </c>
      <c r="H34" s="310" t="s">
        <v>1698</v>
      </c>
      <c r="I34" s="311" t="s">
        <v>9786</v>
      </c>
      <c r="J34" s="311" t="s">
        <v>14098</v>
      </c>
      <c r="K34" s="317"/>
      <c r="L34" s="304">
        <v>1</v>
      </c>
      <c r="M34" s="311">
        <v>290.00700000000001</v>
      </c>
      <c r="N34" s="311">
        <v>208</v>
      </c>
      <c r="O34" s="311" t="s">
        <v>16009</v>
      </c>
      <c r="P34" s="311" t="s">
        <v>14054</v>
      </c>
      <c r="Q34" s="311">
        <v>2012</v>
      </c>
      <c r="R34" s="324">
        <v>41271</v>
      </c>
      <c r="S34" s="311" t="s">
        <v>14099</v>
      </c>
      <c r="T34" s="312">
        <v>41640</v>
      </c>
      <c r="U34" s="312">
        <v>43831</v>
      </c>
      <c r="V34" s="318"/>
      <c r="W34" s="318"/>
      <c r="X34" s="318"/>
      <c r="Y34" s="318"/>
      <c r="Z34" s="318"/>
      <c r="AA34" s="327"/>
      <c r="AB34" s="326">
        <v>1</v>
      </c>
      <c r="AC34" s="303">
        <v>1</v>
      </c>
      <c r="AD34" s="305"/>
      <c r="AE34" s="322"/>
      <c r="AF34" s="318"/>
      <c r="AG34" s="323"/>
      <c r="AH34" s="323"/>
      <c r="AI34" s="323"/>
      <c r="AJ34" s="323"/>
      <c r="AK34" s="323"/>
      <c r="AL34" s="323"/>
      <c r="AM34" s="323"/>
      <c r="AN34" s="323"/>
    </row>
    <row r="35" spans="1:40" ht="12.75">
      <c r="A35" s="307">
        <v>1220388803</v>
      </c>
      <c r="B35" s="311">
        <v>33</v>
      </c>
      <c r="C35" s="311" t="s">
        <v>15980</v>
      </c>
      <c r="D35" s="311" t="s">
        <v>14479</v>
      </c>
      <c r="E35" s="311" t="s">
        <v>14045</v>
      </c>
      <c r="F35" s="310" t="s">
        <v>1696</v>
      </c>
      <c r="G35" s="311" t="s">
        <v>14097</v>
      </c>
      <c r="H35" s="310" t="s">
        <v>1701</v>
      </c>
      <c r="I35" s="311" t="s">
        <v>9786</v>
      </c>
      <c r="J35" s="311" t="s">
        <v>14100</v>
      </c>
      <c r="K35" s="317"/>
      <c r="L35" s="304">
        <v>1</v>
      </c>
      <c r="M35" s="311">
        <v>44.6113</v>
      </c>
      <c r="N35" s="311">
        <v>58</v>
      </c>
      <c r="O35" s="311" t="s">
        <v>16010</v>
      </c>
      <c r="P35" s="311" t="s">
        <v>14054</v>
      </c>
      <c r="Q35" s="311">
        <v>2012</v>
      </c>
      <c r="R35" s="324">
        <v>41271</v>
      </c>
      <c r="S35" s="311" t="s">
        <v>14099</v>
      </c>
      <c r="T35" s="312">
        <v>41640</v>
      </c>
      <c r="U35" s="312">
        <v>43831</v>
      </c>
      <c r="V35" s="318"/>
      <c r="W35" s="318"/>
      <c r="X35" s="318"/>
      <c r="Y35" s="318"/>
      <c r="Z35" s="318"/>
      <c r="AA35" s="327"/>
      <c r="AB35" s="326">
        <v>1</v>
      </c>
      <c r="AC35" s="303">
        <v>1</v>
      </c>
      <c r="AD35" s="305"/>
      <c r="AE35" s="322"/>
      <c r="AF35" s="318"/>
      <c r="AG35" s="323"/>
      <c r="AH35" s="323"/>
      <c r="AI35" s="323"/>
      <c r="AJ35" s="323"/>
      <c r="AK35" s="323"/>
      <c r="AL35" s="323"/>
      <c r="AM35" s="323"/>
      <c r="AN35" s="323"/>
    </row>
    <row r="36" spans="1:40" ht="12.75">
      <c r="A36" s="307">
        <v>1220388804</v>
      </c>
      <c r="B36" s="311">
        <v>34</v>
      </c>
      <c r="C36" s="311" t="s">
        <v>15980</v>
      </c>
      <c r="D36" s="311" t="s">
        <v>14479</v>
      </c>
      <c r="E36" s="311" t="s">
        <v>14045</v>
      </c>
      <c r="F36" s="310" t="s">
        <v>1696</v>
      </c>
      <c r="G36" s="311" t="s">
        <v>14097</v>
      </c>
      <c r="H36" s="310" t="s">
        <v>1703</v>
      </c>
      <c r="I36" s="311" t="s">
        <v>9786</v>
      </c>
      <c r="J36" s="311" t="s">
        <v>14101</v>
      </c>
      <c r="K36" s="317"/>
      <c r="L36" s="304">
        <v>1</v>
      </c>
      <c r="M36" s="311">
        <v>88.195899999999995</v>
      </c>
      <c r="N36" s="311">
        <v>98</v>
      </c>
      <c r="O36" s="311" t="s">
        <v>16011</v>
      </c>
      <c r="P36" s="311" t="s">
        <v>14054</v>
      </c>
      <c r="Q36" s="311">
        <v>2012</v>
      </c>
      <c r="R36" s="324">
        <v>41271</v>
      </c>
      <c r="S36" s="311" t="s">
        <v>14099</v>
      </c>
      <c r="T36" s="312">
        <v>41640</v>
      </c>
      <c r="U36" s="312">
        <v>43831</v>
      </c>
      <c r="V36" s="318"/>
      <c r="W36" s="318"/>
      <c r="X36" s="318"/>
      <c r="Y36" s="318"/>
      <c r="Z36" s="318"/>
      <c r="AA36" s="327"/>
      <c r="AB36" s="326">
        <v>1</v>
      </c>
      <c r="AC36" s="303">
        <v>1</v>
      </c>
      <c r="AD36" s="305"/>
      <c r="AE36" s="322"/>
      <c r="AF36" s="318"/>
      <c r="AG36" s="323"/>
      <c r="AH36" s="323"/>
      <c r="AI36" s="323"/>
      <c r="AJ36" s="323"/>
      <c r="AK36" s="323"/>
      <c r="AL36" s="323"/>
      <c r="AM36" s="323"/>
      <c r="AN36" s="323"/>
    </row>
    <row r="37" spans="1:40" ht="12.75">
      <c r="A37" s="307">
        <v>1220388801</v>
      </c>
      <c r="B37" s="311">
        <v>35</v>
      </c>
      <c r="C37" s="311" t="s">
        <v>15980</v>
      </c>
      <c r="D37" s="311" t="s">
        <v>14479</v>
      </c>
      <c r="E37" s="311" t="s">
        <v>14045</v>
      </c>
      <c r="F37" s="310" t="s">
        <v>1245</v>
      </c>
      <c r="G37" s="311" t="s">
        <v>14097</v>
      </c>
      <c r="H37" s="310" t="s">
        <v>1251</v>
      </c>
      <c r="I37" s="311" t="s">
        <v>9786</v>
      </c>
      <c r="J37" s="311" t="s">
        <v>14102</v>
      </c>
      <c r="K37" s="318"/>
      <c r="L37" s="304">
        <v>1</v>
      </c>
      <c r="M37" s="311">
        <v>217.05779999999999</v>
      </c>
      <c r="N37" s="311">
        <v>808</v>
      </c>
      <c r="O37" s="311" t="s">
        <v>16012</v>
      </c>
      <c r="P37" s="311" t="s">
        <v>14054</v>
      </c>
      <c r="Q37" s="311">
        <v>2012</v>
      </c>
      <c r="R37" s="324">
        <v>41271</v>
      </c>
      <c r="S37" s="311" t="s">
        <v>14099</v>
      </c>
      <c r="T37" s="312">
        <v>41640</v>
      </c>
      <c r="U37" s="312">
        <v>43831</v>
      </c>
      <c r="V37" s="318"/>
      <c r="W37" s="319"/>
      <c r="X37" s="317"/>
      <c r="Y37" s="318"/>
      <c r="Z37" s="317"/>
      <c r="AA37" s="325"/>
      <c r="AB37" s="326">
        <v>1</v>
      </c>
      <c r="AC37" s="303">
        <v>1</v>
      </c>
      <c r="AD37" s="305"/>
      <c r="AE37" s="322"/>
      <c r="AF37" s="318"/>
      <c r="AG37" s="323"/>
      <c r="AH37" s="323"/>
      <c r="AI37" s="323"/>
      <c r="AJ37" s="323"/>
      <c r="AK37" s="323"/>
      <c r="AL37" s="323"/>
      <c r="AM37" s="323"/>
      <c r="AN37" s="323"/>
    </row>
    <row r="38" spans="1:40" ht="12.75">
      <c r="A38" s="307">
        <v>1220389303</v>
      </c>
      <c r="B38" s="311">
        <v>36</v>
      </c>
      <c r="C38" s="311" t="s">
        <v>15980</v>
      </c>
      <c r="D38" s="311" t="s">
        <v>14479</v>
      </c>
      <c r="E38" s="311" t="s">
        <v>14045</v>
      </c>
      <c r="F38" s="310" t="s">
        <v>1747</v>
      </c>
      <c r="G38" s="311" t="s">
        <v>14103</v>
      </c>
      <c r="H38" s="310" t="s">
        <v>1750</v>
      </c>
      <c r="I38" s="311" t="s">
        <v>10299</v>
      </c>
      <c r="J38" s="311" t="s">
        <v>14104</v>
      </c>
      <c r="K38" s="317"/>
      <c r="L38" s="304">
        <v>1</v>
      </c>
      <c r="M38" s="311">
        <v>53.08</v>
      </c>
      <c r="N38" s="311">
        <v>197</v>
      </c>
      <c r="O38" s="311" t="s">
        <v>16013</v>
      </c>
      <c r="P38" s="311" t="s">
        <v>14063</v>
      </c>
      <c r="Q38" s="311">
        <v>2012</v>
      </c>
      <c r="R38" s="324">
        <v>41272</v>
      </c>
      <c r="S38" s="311" t="s">
        <v>14105</v>
      </c>
      <c r="T38" s="312">
        <v>41640</v>
      </c>
      <c r="U38" s="312">
        <v>43831</v>
      </c>
      <c r="V38" s="318"/>
      <c r="W38" s="318"/>
      <c r="X38" s="318"/>
      <c r="Y38" s="318"/>
      <c r="Z38" s="318"/>
      <c r="AA38" s="327"/>
      <c r="AB38" s="326">
        <v>1</v>
      </c>
      <c r="AC38" s="303">
        <v>1</v>
      </c>
      <c r="AD38" s="305"/>
      <c r="AE38" s="322"/>
      <c r="AF38" s="318"/>
      <c r="AG38" s="323"/>
      <c r="AH38" s="323"/>
      <c r="AI38" s="323"/>
      <c r="AJ38" s="323"/>
      <c r="AK38" s="323"/>
      <c r="AL38" s="323"/>
      <c r="AM38" s="323"/>
      <c r="AN38" s="323"/>
    </row>
    <row r="39" spans="1:40" ht="12.75">
      <c r="A39" s="307">
        <v>1220389301</v>
      </c>
      <c r="B39" s="311">
        <v>37</v>
      </c>
      <c r="C39" s="311" t="s">
        <v>15980</v>
      </c>
      <c r="D39" s="311" t="s">
        <v>14479</v>
      </c>
      <c r="E39" s="311" t="s">
        <v>14045</v>
      </c>
      <c r="F39" s="310" t="s">
        <v>1747</v>
      </c>
      <c r="G39" s="311" t="s">
        <v>14103</v>
      </c>
      <c r="H39" s="310" t="s">
        <v>1751</v>
      </c>
      <c r="I39" s="311" t="s">
        <v>10299</v>
      </c>
      <c r="J39" s="311" t="s">
        <v>14106</v>
      </c>
      <c r="K39" s="317"/>
      <c r="L39" s="304">
        <v>1</v>
      </c>
      <c r="M39" s="311">
        <v>266.13</v>
      </c>
      <c r="N39" s="311">
        <v>1650</v>
      </c>
      <c r="O39" s="311" t="s">
        <v>16014</v>
      </c>
      <c r="P39" s="311" t="s">
        <v>14063</v>
      </c>
      <c r="Q39" s="311">
        <v>2012</v>
      </c>
      <c r="R39" s="324">
        <v>41272</v>
      </c>
      <c r="S39" s="311" t="s">
        <v>14105</v>
      </c>
      <c r="T39" s="312">
        <v>41640</v>
      </c>
      <c r="U39" s="312">
        <v>43831</v>
      </c>
      <c r="V39" s="318"/>
      <c r="W39" s="318"/>
      <c r="X39" s="318"/>
      <c r="Y39" s="318"/>
      <c r="Z39" s="318"/>
      <c r="AA39" s="327"/>
      <c r="AB39" s="326">
        <v>1</v>
      </c>
      <c r="AC39" s="303">
        <v>1</v>
      </c>
      <c r="AD39" s="305"/>
      <c r="AE39" s="322"/>
      <c r="AF39" s="318"/>
      <c r="AG39" s="323"/>
      <c r="AH39" s="323"/>
      <c r="AI39" s="323"/>
      <c r="AJ39" s="323"/>
      <c r="AK39" s="323"/>
      <c r="AL39" s="323"/>
      <c r="AM39" s="323"/>
      <c r="AN39" s="323"/>
    </row>
    <row r="40" spans="1:40" ht="12.75">
      <c r="A40" s="307">
        <v>1220389305</v>
      </c>
      <c r="B40" s="311">
        <v>38</v>
      </c>
      <c r="C40" s="311" t="s">
        <v>15980</v>
      </c>
      <c r="D40" s="311" t="s">
        <v>14479</v>
      </c>
      <c r="E40" s="311" t="s">
        <v>14045</v>
      </c>
      <c r="F40" s="310" t="s">
        <v>1747</v>
      </c>
      <c r="G40" s="311" t="s">
        <v>14103</v>
      </c>
      <c r="H40" s="310" t="s">
        <v>1752</v>
      </c>
      <c r="I40" s="311" t="s">
        <v>10299</v>
      </c>
      <c r="J40" s="311" t="s">
        <v>14107</v>
      </c>
      <c r="K40" s="317"/>
      <c r="L40" s="304">
        <v>1</v>
      </c>
      <c r="M40" s="311">
        <v>78.41</v>
      </c>
      <c r="N40" s="311">
        <v>73</v>
      </c>
      <c r="O40" s="311" t="s">
        <v>15984</v>
      </c>
      <c r="P40" s="311" t="s">
        <v>14063</v>
      </c>
      <c r="Q40" s="311">
        <v>2012</v>
      </c>
      <c r="R40" s="324">
        <v>41272</v>
      </c>
      <c r="S40" s="311" t="s">
        <v>14105</v>
      </c>
      <c r="T40" s="312">
        <v>41640</v>
      </c>
      <c r="U40" s="312">
        <v>43831</v>
      </c>
      <c r="V40" s="318"/>
      <c r="W40" s="318"/>
      <c r="X40" s="318"/>
      <c r="Y40" s="318"/>
      <c r="Z40" s="318"/>
      <c r="AA40" s="327"/>
      <c r="AB40" s="326">
        <v>1</v>
      </c>
      <c r="AC40" s="303">
        <v>1</v>
      </c>
      <c r="AD40" s="305"/>
      <c r="AE40" s="322"/>
      <c r="AF40" s="318"/>
      <c r="AG40" s="323"/>
      <c r="AH40" s="323"/>
      <c r="AI40" s="323"/>
      <c r="AJ40" s="323"/>
      <c r="AK40" s="323"/>
      <c r="AL40" s="323"/>
      <c r="AM40" s="323"/>
      <c r="AN40" s="323"/>
    </row>
    <row r="41" spans="1:40" ht="12.75">
      <c r="A41" s="307">
        <v>1220389307</v>
      </c>
      <c r="B41" s="311">
        <v>39</v>
      </c>
      <c r="C41" s="311" t="s">
        <v>15980</v>
      </c>
      <c r="D41" s="311" t="s">
        <v>14479</v>
      </c>
      <c r="E41" s="311" t="s">
        <v>14045</v>
      </c>
      <c r="F41" s="310" t="s">
        <v>1747</v>
      </c>
      <c r="G41" s="311" t="s">
        <v>14103</v>
      </c>
      <c r="H41" s="310" t="s">
        <v>1749</v>
      </c>
      <c r="I41" s="311" t="s">
        <v>9786</v>
      </c>
      <c r="J41" s="311" t="s">
        <v>14108</v>
      </c>
      <c r="K41" s="317"/>
      <c r="L41" s="304">
        <v>1</v>
      </c>
      <c r="M41" s="311">
        <v>82.12</v>
      </c>
      <c r="N41" s="311">
        <v>816</v>
      </c>
      <c r="O41" s="311" t="s">
        <v>16015</v>
      </c>
      <c r="P41" s="311" t="s">
        <v>14063</v>
      </c>
      <c r="Q41" s="311">
        <v>2012</v>
      </c>
      <c r="R41" s="324">
        <v>41272</v>
      </c>
      <c r="S41" s="311" t="s">
        <v>14105</v>
      </c>
      <c r="T41" s="312">
        <v>41640</v>
      </c>
      <c r="U41" s="312">
        <v>43831</v>
      </c>
      <c r="V41" s="318"/>
      <c r="W41" s="318"/>
      <c r="X41" s="318"/>
      <c r="Y41" s="318"/>
      <c r="Z41" s="318"/>
      <c r="AA41" s="327"/>
      <c r="AB41" s="326">
        <v>1</v>
      </c>
      <c r="AC41" s="303">
        <v>1</v>
      </c>
      <c r="AD41" s="305"/>
      <c r="AE41" s="322"/>
      <c r="AF41" s="318"/>
      <c r="AG41" s="323"/>
      <c r="AH41" s="323"/>
      <c r="AI41" s="323"/>
      <c r="AJ41" s="323"/>
      <c r="AK41" s="323"/>
      <c r="AL41" s="323"/>
      <c r="AM41" s="323"/>
      <c r="AN41" s="323"/>
    </row>
    <row r="42" spans="1:40" ht="12.75">
      <c r="A42" s="328">
        <v>1220781105</v>
      </c>
      <c r="B42" s="311">
        <v>40</v>
      </c>
      <c r="C42" s="329" t="s">
        <v>16016</v>
      </c>
      <c r="D42" s="329" t="s">
        <v>15329</v>
      </c>
      <c r="E42" s="329" t="s">
        <v>14109</v>
      </c>
      <c r="F42" s="330" t="s">
        <v>2155</v>
      </c>
      <c r="G42" s="329" t="s">
        <v>14110</v>
      </c>
      <c r="H42" s="330" t="s">
        <v>2159</v>
      </c>
      <c r="I42" s="329" t="s">
        <v>9786</v>
      </c>
      <c r="J42" s="329" t="s">
        <v>14111</v>
      </c>
      <c r="K42" s="317"/>
      <c r="L42" s="304">
        <v>1</v>
      </c>
      <c r="M42" s="311">
        <v>51</v>
      </c>
      <c r="N42" s="311">
        <v>43</v>
      </c>
      <c r="O42" s="311">
        <v>880</v>
      </c>
      <c r="P42" s="311" t="s">
        <v>14112</v>
      </c>
      <c r="Q42" s="311">
        <v>2012</v>
      </c>
      <c r="R42" s="324">
        <v>41257</v>
      </c>
      <c r="S42" s="311" t="s">
        <v>14113</v>
      </c>
      <c r="T42" s="312">
        <v>41640</v>
      </c>
      <c r="U42" s="312">
        <v>44197</v>
      </c>
      <c r="V42" s="318"/>
      <c r="W42" s="318"/>
      <c r="X42" s="318"/>
      <c r="Y42" s="318"/>
      <c r="Z42" s="318"/>
      <c r="AA42" s="327"/>
      <c r="AB42" s="326">
        <v>1</v>
      </c>
      <c r="AC42" s="303">
        <v>1</v>
      </c>
      <c r="AD42" s="304">
        <v>1</v>
      </c>
      <c r="AE42" s="322"/>
      <c r="AF42" s="318"/>
      <c r="AG42" s="323"/>
      <c r="AH42" s="323"/>
      <c r="AI42" s="323"/>
      <c r="AJ42" s="323"/>
      <c r="AK42" s="323"/>
      <c r="AL42" s="323"/>
      <c r="AM42" s="323"/>
      <c r="AN42" s="323"/>
    </row>
    <row r="43" spans="1:40" ht="12.75">
      <c r="A43" s="328">
        <v>1220781101</v>
      </c>
      <c r="B43" s="311">
        <v>41</v>
      </c>
      <c r="C43" s="329" t="s">
        <v>16016</v>
      </c>
      <c r="D43" s="329" t="s">
        <v>15329</v>
      </c>
      <c r="E43" s="329" t="s">
        <v>14109</v>
      </c>
      <c r="F43" s="330" t="s">
        <v>1390</v>
      </c>
      <c r="G43" s="329" t="s">
        <v>14110</v>
      </c>
      <c r="H43" s="330" t="s">
        <v>1397</v>
      </c>
      <c r="I43" s="329" t="s">
        <v>9786</v>
      </c>
      <c r="J43" s="329" t="s">
        <v>14114</v>
      </c>
      <c r="K43" s="317"/>
      <c r="L43" s="304">
        <v>1</v>
      </c>
      <c r="M43" s="311">
        <v>133.69999999999999</v>
      </c>
      <c r="N43" s="311">
        <v>303</v>
      </c>
      <c r="O43" s="311" t="s">
        <v>16017</v>
      </c>
      <c r="P43" s="311" t="s">
        <v>14112</v>
      </c>
      <c r="Q43" s="311">
        <v>2012</v>
      </c>
      <c r="R43" s="324">
        <v>41257</v>
      </c>
      <c r="S43" s="311" t="s">
        <v>14113</v>
      </c>
      <c r="T43" s="312">
        <v>41640</v>
      </c>
      <c r="U43" s="312">
        <v>44197</v>
      </c>
      <c r="V43" s="318"/>
      <c r="W43" s="318"/>
      <c r="X43" s="318"/>
      <c r="Y43" s="318"/>
      <c r="Z43" s="318"/>
      <c r="AA43" s="327"/>
      <c r="AB43" s="326">
        <v>1</v>
      </c>
      <c r="AC43" s="303">
        <v>1</v>
      </c>
      <c r="AD43" s="305"/>
      <c r="AE43" s="322"/>
      <c r="AF43" s="318"/>
      <c r="AG43" s="323"/>
      <c r="AH43" s="323"/>
      <c r="AI43" s="323"/>
      <c r="AJ43" s="323"/>
      <c r="AK43" s="323"/>
      <c r="AL43" s="323"/>
      <c r="AM43" s="323"/>
      <c r="AN43" s="323"/>
    </row>
    <row r="44" spans="1:40" ht="12.75">
      <c r="A44" s="328">
        <v>1220781102</v>
      </c>
      <c r="B44" s="311">
        <v>42</v>
      </c>
      <c r="C44" s="329" t="s">
        <v>16016</v>
      </c>
      <c r="D44" s="329" t="s">
        <v>15329</v>
      </c>
      <c r="E44" s="329" t="s">
        <v>14109</v>
      </c>
      <c r="F44" s="330" t="s">
        <v>1277</v>
      </c>
      <c r="G44" s="329" t="s">
        <v>14110</v>
      </c>
      <c r="H44" s="330" t="s">
        <v>1281</v>
      </c>
      <c r="I44" s="329" t="s">
        <v>9786</v>
      </c>
      <c r="J44" s="329" t="s">
        <v>10307</v>
      </c>
      <c r="K44" s="317"/>
      <c r="L44" s="304">
        <v>1</v>
      </c>
      <c r="M44" s="311">
        <v>203.6</v>
      </c>
      <c r="N44" s="311">
        <v>390</v>
      </c>
      <c r="O44" s="311" t="s">
        <v>16018</v>
      </c>
      <c r="P44" s="311" t="s">
        <v>14112</v>
      </c>
      <c r="Q44" s="311">
        <v>2012</v>
      </c>
      <c r="R44" s="324">
        <v>41257</v>
      </c>
      <c r="S44" s="311" t="s">
        <v>14113</v>
      </c>
      <c r="T44" s="312">
        <v>41640</v>
      </c>
      <c r="U44" s="312">
        <v>44197</v>
      </c>
      <c r="V44" s="318"/>
      <c r="W44" s="318"/>
      <c r="X44" s="318"/>
      <c r="Y44" s="318"/>
      <c r="Z44" s="318"/>
      <c r="AA44" s="327"/>
      <c r="AB44" s="326">
        <v>1</v>
      </c>
      <c r="AC44" s="303">
        <v>1</v>
      </c>
      <c r="AD44" s="304">
        <v>1</v>
      </c>
      <c r="AE44" s="322"/>
      <c r="AF44" s="318"/>
      <c r="AG44" s="323"/>
      <c r="AH44" s="323"/>
      <c r="AI44" s="323"/>
      <c r="AJ44" s="323"/>
      <c r="AK44" s="323"/>
      <c r="AL44" s="323"/>
      <c r="AM44" s="323"/>
      <c r="AN44" s="323"/>
    </row>
    <row r="45" spans="1:40" ht="12.75">
      <c r="A45" s="328">
        <v>1220781103</v>
      </c>
      <c r="B45" s="311">
        <v>43</v>
      </c>
      <c r="C45" s="329" t="s">
        <v>16016</v>
      </c>
      <c r="D45" s="329" t="s">
        <v>15329</v>
      </c>
      <c r="E45" s="329" t="s">
        <v>14109</v>
      </c>
      <c r="F45" s="330" t="s">
        <v>2155</v>
      </c>
      <c r="G45" s="329" t="s">
        <v>14110</v>
      </c>
      <c r="H45" s="330" t="s">
        <v>2172</v>
      </c>
      <c r="I45" s="329" t="s">
        <v>9786</v>
      </c>
      <c r="J45" s="329" t="s">
        <v>14115</v>
      </c>
      <c r="K45" s="317"/>
      <c r="L45" s="304">
        <v>1</v>
      </c>
      <c r="M45" s="311">
        <v>93.5</v>
      </c>
      <c r="N45" s="311">
        <v>185</v>
      </c>
      <c r="O45" s="311" t="s">
        <v>16019</v>
      </c>
      <c r="P45" s="311" t="s">
        <v>14112</v>
      </c>
      <c r="Q45" s="311">
        <v>2012</v>
      </c>
      <c r="R45" s="324">
        <v>41257</v>
      </c>
      <c r="S45" s="311" t="s">
        <v>14113</v>
      </c>
      <c r="T45" s="312">
        <v>41640</v>
      </c>
      <c r="U45" s="312">
        <v>44197</v>
      </c>
      <c r="V45" s="318"/>
      <c r="W45" s="318"/>
      <c r="X45" s="318"/>
      <c r="Y45" s="318"/>
      <c r="Z45" s="318"/>
      <c r="AA45" s="327"/>
      <c r="AB45" s="326">
        <v>1</v>
      </c>
      <c r="AC45" s="303">
        <v>1</v>
      </c>
      <c r="AD45" s="304">
        <v>1</v>
      </c>
      <c r="AE45" s="322"/>
      <c r="AF45" s="318"/>
      <c r="AG45" s="323"/>
      <c r="AH45" s="323"/>
      <c r="AI45" s="323"/>
      <c r="AJ45" s="323"/>
      <c r="AK45" s="323"/>
      <c r="AL45" s="323"/>
      <c r="AM45" s="323"/>
      <c r="AN45" s="323"/>
    </row>
    <row r="46" spans="1:40" ht="12.75">
      <c r="A46" s="328">
        <v>1220781104</v>
      </c>
      <c r="B46" s="311">
        <v>44</v>
      </c>
      <c r="C46" s="329" t="s">
        <v>16016</v>
      </c>
      <c r="D46" s="329" t="s">
        <v>15329</v>
      </c>
      <c r="E46" s="329" t="s">
        <v>14109</v>
      </c>
      <c r="F46" s="330" t="s">
        <v>2155</v>
      </c>
      <c r="G46" s="329" t="s">
        <v>14110</v>
      </c>
      <c r="H46" s="330" t="s">
        <v>2176</v>
      </c>
      <c r="I46" s="329" t="s">
        <v>9786</v>
      </c>
      <c r="J46" s="329" t="s">
        <v>14116</v>
      </c>
      <c r="K46" s="317"/>
      <c r="L46" s="304">
        <v>1</v>
      </c>
      <c r="M46" s="311">
        <v>84.3</v>
      </c>
      <c r="N46" s="311">
        <v>108</v>
      </c>
      <c r="O46" s="311" t="s">
        <v>16020</v>
      </c>
      <c r="P46" s="311" t="s">
        <v>14112</v>
      </c>
      <c r="Q46" s="311">
        <v>2012</v>
      </c>
      <c r="R46" s="324">
        <v>41257</v>
      </c>
      <c r="S46" s="311" t="s">
        <v>14113</v>
      </c>
      <c r="T46" s="312">
        <v>41640</v>
      </c>
      <c r="U46" s="312">
        <v>44197</v>
      </c>
      <c r="V46" s="318"/>
      <c r="W46" s="318"/>
      <c r="X46" s="318"/>
      <c r="Y46" s="318"/>
      <c r="Z46" s="318"/>
      <c r="AA46" s="327"/>
      <c r="AB46" s="326">
        <v>1</v>
      </c>
      <c r="AC46" s="303">
        <v>1</v>
      </c>
      <c r="AD46" s="304">
        <v>1</v>
      </c>
      <c r="AE46" s="322"/>
      <c r="AF46" s="318"/>
      <c r="AG46" s="323"/>
      <c r="AH46" s="323"/>
      <c r="AI46" s="323"/>
      <c r="AJ46" s="323"/>
      <c r="AK46" s="323"/>
      <c r="AL46" s="323"/>
      <c r="AM46" s="323"/>
      <c r="AN46" s="323"/>
    </row>
    <row r="47" spans="1:40" ht="12.75">
      <c r="A47" s="328">
        <v>1220755101</v>
      </c>
      <c r="B47" s="311">
        <v>45</v>
      </c>
      <c r="C47" s="329" t="s">
        <v>16016</v>
      </c>
      <c r="D47" s="329" t="s">
        <v>15329</v>
      </c>
      <c r="E47" s="329" t="s">
        <v>14109</v>
      </c>
      <c r="F47" s="330" t="s">
        <v>2155</v>
      </c>
      <c r="G47" s="329" t="s">
        <v>14117</v>
      </c>
      <c r="H47" s="330" t="s">
        <v>2160</v>
      </c>
      <c r="I47" s="329" t="s">
        <v>9786</v>
      </c>
      <c r="J47" s="329" t="s">
        <v>14118</v>
      </c>
      <c r="K47" s="317"/>
      <c r="L47" s="304">
        <v>1</v>
      </c>
      <c r="M47" s="311">
        <v>88.6</v>
      </c>
      <c r="N47" s="311">
        <v>165</v>
      </c>
      <c r="O47" s="311" t="s">
        <v>16021</v>
      </c>
      <c r="P47" s="311" t="s">
        <v>14119</v>
      </c>
      <c r="Q47" s="311">
        <v>2012</v>
      </c>
      <c r="R47" s="324">
        <v>41269</v>
      </c>
      <c r="S47" s="311" t="s">
        <v>14120</v>
      </c>
      <c r="T47" s="312">
        <v>41640</v>
      </c>
      <c r="U47" s="312">
        <v>44197</v>
      </c>
      <c r="V47" s="318"/>
      <c r="W47" s="318"/>
      <c r="X47" s="318"/>
      <c r="Y47" s="318"/>
      <c r="Z47" s="318"/>
      <c r="AA47" s="327"/>
      <c r="AB47" s="326">
        <v>1</v>
      </c>
      <c r="AC47" s="303">
        <v>1</v>
      </c>
      <c r="AD47" s="304">
        <v>1</v>
      </c>
      <c r="AE47" s="322"/>
      <c r="AF47" s="318"/>
      <c r="AG47" s="323"/>
      <c r="AH47" s="323"/>
      <c r="AI47" s="323"/>
      <c r="AJ47" s="323"/>
      <c r="AK47" s="323"/>
      <c r="AL47" s="323"/>
      <c r="AM47" s="323"/>
      <c r="AN47" s="323"/>
    </row>
    <row r="48" spans="1:40" ht="12.75">
      <c r="A48" s="328">
        <v>1220755100</v>
      </c>
      <c r="B48" s="311">
        <v>46</v>
      </c>
      <c r="C48" s="329" t="s">
        <v>16016</v>
      </c>
      <c r="D48" s="329" t="s">
        <v>15329</v>
      </c>
      <c r="E48" s="329" t="s">
        <v>14109</v>
      </c>
      <c r="F48" s="330" t="s">
        <v>2155</v>
      </c>
      <c r="G48" s="329" t="s">
        <v>14117</v>
      </c>
      <c r="H48" s="330" t="s">
        <v>2156</v>
      </c>
      <c r="I48" s="329" t="s">
        <v>10789</v>
      </c>
      <c r="J48" s="329" t="s">
        <v>14121</v>
      </c>
      <c r="K48" s="317"/>
      <c r="L48" s="304">
        <v>1</v>
      </c>
      <c r="M48" s="311">
        <v>1574</v>
      </c>
      <c r="N48" s="311">
        <v>12500</v>
      </c>
      <c r="O48" s="311" t="s">
        <v>16022</v>
      </c>
      <c r="P48" s="311" t="s">
        <v>14122</v>
      </c>
      <c r="Q48" s="311">
        <v>2014</v>
      </c>
      <c r="R48" s="312">
        <v>41719</v>
      </c>
      <c r="S48" s="311" t="s">
        <v>14123</v>
      </c>
      <c r="T48" s="312">
        <v>42005</v>
      </c>
      <c r="U48" s="312">
        <v>44562</v>
      </c>
      <c r="V48" s="318"/>
      <c r="W48" s="318"/>
      <c r="X48" s="318"/>
      <c r="Y48" s="318"/>
      <c r="Z48" s="318"/>
      <c r="AA48" s="327"/>
      <c r="AB48" s="326">
        <v>1</v>
      </c>
      <c r="AC48" s="303">
        <v>1</v>
      </c>
      <c r="AD48" s="304">
        <v>1</v>
      </c>
      <c r="AE48" s="322"/>
      <c r="AF48" s="318"/>
      <c r="AG48" s="323"/>
      <c r="AH48" s="323"/>
      <c r="AI48" s="323"/>
      <c r="AJ48" s="323"/>
      <c r="AK48" s="323"/>
      <c r="AL48" s="323"/>
      <c r="AM48" s="323"/>
      <c r="AN48" s="323"/>
    </row>
    <row r="49" spans="1:40" ht="12.75">
      <c r="A49" s="328">
        <v>1220755102</v>
      </c>
      <c r="B49" s="311">
        <v>47</v>
      </c>
      <c r="C49" s="329" t="s">
        <v>16016</v>
      </c>
      <c r="D49" s="329" t="s">
        <v>15329</v>
      </c>
      <c r="E49" s="329" t="s">
        <v>14109</v>
      </c>
      <c r="F49" s="330" t="s">
        <v>2155</v>
      </c>
      <c r="G49" s="329" t="s">
        <v>14117</v>
      </c>
      <c r="H49" s="330" t="s">
        <v>2163</v>
      </c>
      <c r="I49" s="329" t="s">
        <v>9786</v>
      </c>
      <c r="J49" s="329" t="s">
        <v>14124</v>
      </c>
      <c r="K49" s="317"/>
      <c r="L49" s="304">
        <v>1</v>
      </c>
      <c r="M49" s="311">
        <v>118.8</v>
      </c>
      <c r="N49" s="311">
        <v>270</v>
      </c>
      <c r="O49" s="311" t="s">
        <v>16023</v>
      </c>
      <c r="P49" s="311" t="s">
        <v>14119</v>
      </c>
      <c r="Q49" s="311">
        <v>2012</v>
      </c>
      <c r="R49" s="324">
        <v>41269</v>
      </c>
      <c r="S49" s="311" t="s">
        <v>14120</v>
      </c>
      <c r="T49" s="312">
        <v>41640</v>
      </c>
      <c r="U49" s="312">
        <v>44197</v>
      </c>
      <c r="V49" s="318"/>
      <c r="W49" s="318"/>
      <c r="X49" s="318"/>
      <c r="Y49" s="318"/>
      <c r="Z49" s="318"/>
      <c r="AA49" s="327"/>
      <c r="AB49" s="326">
        <v>1</v>
      </c>
      <c r="AC49" s="303">
        <v>1</v>
      </c>
      <c r="AD49" s="304">
        <v>1</v>
      </c>
      <c r="AE49" s="322"/>
      <c r="AF49" s="318"/>
      <c r="AG49" s="323"/>
      <c r="AH49" s="323"/>
      <c r="AI49" s="323"/>
      <c r="AJ49" s="323"/>
      <c r="AK49" s="323"/>
      <c r="AL49" s="323"/>
      <c r="AM49" s="323"/>
      <c r="AN49" s="323"/>
    </row>
    <row r="50" spans="1:40" ht="12.75">
      <c r="A50" s="328">
        <v>1220755103</v>
      </c>
      <c r="B50" s="311">
        <v>48</v>
      </c>
      <c r="C50" s="329" t="s">
        <v>16016</v>
      </c>
      <c r="D50" s="329" t="s">
        <v>15329</v>
      </c>
      <c r="E50" s="329" t="s">
        <v>14109</v>
      </c>
      <c r="F50" s="330" t="s">
        <v>1467</v>
      </c>
      <c r="G50" s="329" t="s">
        <v>14117</v>
      </c>
      <c r="H50" s="330" t="s">
        <v>1475</v>
      </c>
      <c r="I50" s="329" t="s">
        <v>9786</v>
      </c>
      <c r="J50" s="329" t="s">
        <v>11157</v>
      </c>
      <c r="K50" s="317"/>
      <c r="L50" s="304">
        <v>1</v>
      </c>
      <c r="M50" s="311">
        <v>64.099999999999994</v>
      </c>
      <c r="N50" s="311">
        <v>217</v>
      </c>
      <c r="O50" s="311" t="s">
        <v>16024</v>
      </c>
      <c r="P50" s="311" t="s">
        <v>14119</v>
      </c>
      <c r="Q50" s="311">
        <v>2012</v>
      </c>
      <c r="R50" s="324">
        <v>41269</v>
      </c>
      <c r="S50" s="311" t="s">
        <v>14120</v>
      </c>
      <c r="T50" s="312">
        <v>41640</v>
      </c>
      <c r="U50" s="312">
        <v>44197</v>
      </c>
      <c r="V50" s="318"/>
      <c r="W50" s="318"/>
      <c r="X50" s="318"/>
      <c r="Y50" s="318"/>
      <c r="Z50" s="318"/>
      <c r="AA50" s="327"/>
      <c r="AB50" s="326">
        <v>1</v>
      </c>
      <c r="AC50" s="303">
        <v>1</v>
      </c>
      <c r="AD50" s="304">
        <v>1</v>
      </c>
      <c r="AE50" s="322"/>
      <c r="AF50" s="318"/>
      <c r="AG50" s="323"/>
      <c r="AH50" s="323"/>
      <c r="AI50" s="323"/>
      <c r="AJ50" s="323"/>
      <c r="AK50" s="323"/>
      <c r="AL50" s="323"/>
      <c r="AM50" s="323"/>
      <c r="AN50" s="323"/>
    </row>
    <row r="51" spans="1:40" ht="12.75">
      <c r="A51" s="328">
        <v>1220755104</v>
      </c>
      <c r="B51" s="311">
        <v>49</v>
      </c>
      <c r="C51" s="329" t="s">
        <v>16016</v>
      </c>
      <c r="D51" s="329" t="s">
        <v>15329</v>
      </c>
      <c r="E51" s="329" t="s">
        <v>14109</v>
      </c>
      <c r="F51" s="330" t="s">
        <v>1339</v>
      </c>
      <c r="G51" s="329" t="s">
        <v>14117</v>
      </c>
      <c r="H51" s="330" t="s">
        <v>1343</v>
      </c>
      <c r="I51" s="329" t="s">
        <v>9786</v>
      </c>
      <c r="J51" s="329" t="s">
        <v>11339</v>
      </c>
      <c r="K51" s="317"/>
      <c r="L51" s="304">
        <v>1</v>
      </c>
      <c r="M51" s="311">
        <v>55.6</v>
      </c>
      <c r="N51" s="311">
        <v>130</v>
      </c>
      <c r="O51" s="311" t="s">
        <v>16025</v>
      </c>
      <c r="P51" s="311" t="s">
        <v>14119</v>
      </c>
      <c r="Q51" s="311">
        <v>2012</v>
      </c>
      <c r="R51" s="324">
        <v>41269</v>
      </c>
      <c r="S51" s="311" t="s">
        <v>14120</v>
      </c>
      <c r="T51" s="312">
        <v>41640</v>
      </c>
      <c r="U51" s="312">
        <v>44197</v>
      </c>
      <c r="V51" s="318"/>
      <c r="W51" s="318"/>
      <c r="X51" s="318"/>
      <c r="Y51" s="318"/>
      <c r="Z51" s="318"/>
      <c r="AA51" s="327"/>
      <c r="AB51" s="326">
        <v>1</v>
      </c>
      <c r="AC51" s="303">
        <v>1</v>
      </c>
      <c r="AD51" s="304">
        <v>1</v>
      </c>
      <c r="AE51" s="322"/>
      <c r="AF51" s="318"/>
      <c r="AG51" s="323"/>
      <c r="AH51" s="323"/>
      <c r="AI51" s="323"/>
      <c r="AJ51" s="323"/>
      <c r="AK51" s="323"/>
      <c r="AL51" s="323"/>
      <c r="AM51" s="323"/>
      <c r="AN51" s="323"/>
    </row>
    <row r="52" spans="1:40" ht="12.75">
      <c r="A52" s="328">
        <v>1220755105</v>
      </c>
      <c r="B52" s="311">
        <v>50</v>
      </c>
      <c r="C52" s="329" t="s">
        <v>16016</v>
      </c>
      <c r="D52" s="329" t="s">
        <v>15329</v>
      </c>
      <c r="E52" s="329" t="s">
        <v>14109</v>
      </c>
      <c r="F52" s="330" t="s">
        <v>1846</v>
      </c>
      <c r="G52" s="329" t="s">
        <v>14117</v>
      </c>
      <c r="H52" s="330" t="s">
        <v>1860</v>
      </c>
      <c r="I52" s="329" t="s">
        <v>9786</v>
      </c>
      <c r="J52" s="329" t="s">
        <v>14125</v>
      </c>
      <c r="K52" s="317"/>
      <c r="L52" s="304">
        <v>1</v>
      </c>
      <c r="M52" s="311">
        <v>26</v>
      </c>
      <c r="N52" s="311">
        <v>71</v>
      </c>
      <c r="O52" s="311" t="s">
        <v>16026</v>
      </c>
      <c r="P52" s="311" t="s">
        <v>14112</v>
      </c>
      <c r="Q52" s="311">
        <v>2012</v>
      </c>
      <c r="R52" s="324">
        <v>41266</v>
      </c>
      <c r="S52" s="311" t="s">
        <v>14126</v>
      </c>
      <c r="T52" s="312">
        <v>41640</v>
      </c>
      <c r="U52" s="312">
        <v>44197</v>
      </c>
      <c r="V52" s="318"/>
      <c r="W52" s="318"/>
      <c r="X52" s="318"/>
      <c r="Y52" s="318"/>
      <c r="Z52" s="318"/>
      <c r="AA52" s="327"/>
      <c r="AB52" s="326">
        <v>1</v>
      </c>
      <c r="AC52" s="303">
        <v>1</v>
      </c>
      <c r="AD52" s="304">
        <v>1</v>
      </c>
      <c r="AE52" s="322"/>
      <c r="AF52" s="318"/>
      <c r="AG52" s="323"/>
      <c r="AH52" s="323"/>
      <c r="AI52" s="323"/>
      <c r="AJ52" s="323"/>
      <c r="AK52" s="323"/>
      <c r="AL52" s="323"/>
      <c r="AM52" s="323"/>
      <c r="AN52" s="323"/>
    </row>
    <row r="53" spans="1:40" ht="12.75">
      <c r="A53" s="328">
        <v>1220755107</v>
      </c>
      <c r="B53" s="311">
        <v>51</v>
      </c>
      <c r="C53" s="329" t="s">
        <v>16016</v>
      </c>
      <c r="D53" s="329" t="s">
        <v>15329</v>
      </c>
      <c r="E53" s="329" t="s">
        <v>14109</v>
      </c>
      <c r="F53" s="330" t="s">
        <v>2155</v>
      </c>
      <c r="G53" s="329" t="s">
        <v>14117</v>
      </c>
      <c r="H53" s="330" t="s">
        <v>2175</v>
      </c>
      <c r="I53" s="329" t="s">
        <v>9786</v>
      </c>
      <c r="J53" s="329" t="s">
        <v>14127</v>
      </c>
      <c r="K53" s="317"/>
      <c r="L53" s="304">
        <v>1</v>
      </c>
      <c r="M53" s="311">
        <v>156</v>
      </c>
      <c r="N53" s="311">
        <v>980</v>
      </c>
      <c r="O53" s="311" t="s">
        <v>16027</v>
      </c>
      <c r="P53" s="311" t="s">
        <v>14119</v>
      </c>
      <c r="Q53" s="311">
        <v>2012</v>
      </c>
      <c r="R53" s="324">
        <v>41269</v>
      </c>
      <c r="S53" s="311" t="s">
        <v>14120</v>
      </c>
      <c r="T53" s="312">
        <v>41640</v>
      </c>
      <c r="U53" s="312">
        <v>44197</v>
      </c>
      <c r="V53" s="318"/>
      <c r="W53" s="318"/>
      <c r="X53" s="318"/>
      <c r="Y53" s="318"/>
      <c r="Z53" s="318"/>
      <c r="AA53" s="327"/>
      <c r="AB53" s="326">
        <v>1</v>
      </c>
      <c r="AC53" s="303">
        <v>1</v>
      </c>
      <c r="AD53" s="304">
        <v>1</v>
      </c>
      <c r="AE53" s="322"/>
      <c r="AF53" s="318"/>
      <c r="AG53" s="323"/>
      <c r="AH53" s="323"/>
      <c r="AI53" s="323"/>
      <c r="AJ53" s="323"/>
      <c r="AK53" s="323"/>
      <c r="AL53" s="323"/>
      <c r="AM53" s="323"/>
      <c r="AN53" s="323"/>
    </row>
    <row r="54" spans="1:40" ht="12.75">
      <c r="A54" s="328">
        <v>1220755108</v>
      </c>
      <c r="B54" s="311">
        <v>52</v>
      </c>
      <c r="C54" s="329" t="s">
        <v>16016</v>
      </c>
      <c r="D54" s="329" t="s">
        <v>15329</v>
      </c>
      <c r="E54" s="329" t="s">
        <v>14109</v>
      </c>
      <c r="F54" s="330" t="s">
        <v>1303</v>
      </c>
      <c r="G54" s="329" t="s">
        <v>14117</v>
      </c>
      <c r="H54" s="330" t="s">
        <v>1329</v>
      </c>
      <c r="I54" s="329" t="s">
        <v>9786</v>
      </c>
      <c r="J54" s="329" t="s">
        <v>14128</v>
      </c>
      <c r="K54" s="317"/>
      <c r="L54" s="304">
        <v>1</v>
      </c>
      <c r="M54" s="311">
        <v>2.8</v>
      </c>
      <c r="N54" s="311">
        <v>45</v>
      </c>
      <c r="O54" s="311" t="s">
        <v>16028</v>
      </c>
      <c r="P54" s="311" t="s">
        <v>14112</v>
      </c>
      <c r="Q54" s="311">
        <v>2012</v>
      </c>
      <c r="R54" s="324">
        <v>41266</v>
      </c>
      <c r="S54" s="311" t="s">
        <v>14126</v>
      </c>
      <c r="T54" s="312">
        <v>41640</v>
      </c>
      <c r="U54" s="312">
        <v>44197</v>
      </c>
      <c r="V54" s="318"/>
      <c r="W54" s="318"/>
      <c r="X54" s="318"/>
      <c r="Y54" s="318"/>
      <c r="Z54" s="318"/>
      <c r="AA54" s="327"/>
      <c r="AB54" s="326">
        <v>1</v>
      </c>
      <c r="AC54" s="303">
        <v>1</v>
      </c>
      <c r="AD54" s="304">
        <v>1</v>
      </c>
      <c r="AE54" s="322"/>
      <c r="AF54" s="318"/>
      <c r="AG54" s="323"/>
      <c r="AH54" s="323"/>
      <c r="AI54" s="323"/>
      <c r="AJ54" s="323"/>
      <c r="AK54" s="323"/>
      <c r="AL54" s="323"/>
      <c r="AM54" s="323"/>
      <c r="AN54" s="323"/>
    </row>
    <row r="55" spans="1:40" ht="12.75">
      <c r="A55" s="328">
        <v>1220755109</v>
      </c>
      <c r="B55" s="311">
        <v>53</v>
      </c>
      <c r="C55" s="329" t="s">
        <v>16016</v>
      </c>
      <c r="D55" s="329" t="s">
        <v>15329</v>
      </c>
      <c r="E55" s="329" t="s">
        <v>14109</v>
      </c>
      <c r="F55" s="330" t="s">
        <v>2155</v>
      </c>
      <c r="G55" s="329" t="s">
        <v>14117</v>
      </c>
      <c r="H55" s="330" t="s">
        <v>2186</v>
      </c>
      <c r="I55" s="329" t="s">
        <v>10299</v>
      </c>
      <c r="J55" s="329" t="s">
        <v>14129</v>
      </c>
      <c r="K55" s="317"/>
      <c r="L55" s="304">
        <v>1</v>
      </c>
      <c r="M55" s="311">
        <v>6</v>
      </c>
      <c r="N55" s="311">
        <v>89</v>
      </c>
      <c r="O55" s="311" t="s">
        <v>16029</v>
      </c>
      <c r="P55" s="311" t="s">
        <v>14112</v>
      </c>
      <c r="Q55" s="311">
        <v>2012</v>
      </c>
      <c r="R55" s="324">
        <v>41266</v>
      </c>
      <c r="S55" s="311" t="s">
        <v>14126</v>
      </c>
      <c r="T55" s="312">
        <v>41640</v>
      </c>
      <c r="U55" s="312">
        <v>44197</v>
      </c>
      <c r="V55" s="318"/>
      <c r="W55" s="318"/>
      <c r="X55" s="318"/>
      <c r="Y55" s="318"/>
      <c r="Z55" s="318"/>
      <c r="AA55" s="327"/>
      <c r="AB55" s="326">
        <v>1</v>
      </c>
      <c r="AC55" s="303">
        <v>1</v>
      </c>
      <c r="AD55" s="304">
        <v>1</v>
      </c>
      <c r="AE55" s="322"/>
      <c r="AF55" s="318"/>
      <c r="AG55" s="323"/>
      <c r="AH55" s="323"/>
      <c r="AI55" s="323"/>
      <c r="AJ55" s="323"/>
      <c r="AK55" s="323"/>
      <c r="AL55" s="323"/>
      <c r="AM55" s="323"/>
      <c r="AN55" s="323"/>
    </row>
    <row r="56" spans="1:40" ht="12.75">
      <c r="A56" s="328">
        <v>1220755110</v>
      </c>
      <c r="B56" s="311">
        <v>54</v>
      </c>
      <c r="C56" s="329" t="s">
        <v>16016</v>
      </c>
      <c r="D56" s="329" t="s">
        <v>15329</v>
      </c>
      <c r="E56" s="329" t="s">
        <v>14109</v>
      </c>
      <c r="F56" s="330" t="s">
        <v>1339</v>
      </c>
      <c r="G56" s="329" t="s">
        <v>14117</v>
      </c>
      <c r="H56" s="330" t="s">
        <v>1353</v>
      </c>
      <c r="I56" s="329" t="s">
        <v>9786</v>
      </c>
      <c r="J56" s="329" t="s">
        <v>14130</v>
      </c>
      <c r="K56" s="317"/>
      <c r="L56" s="304">
        <v>1</v>
      </c>
      <c r="M56" s="311">
        <v>30.2</v>
      </c>
      <c r="N56" s="311">
        <v>24</v>
      </c>
      <c r="O56" s="311" t="s">
        <v>15954</v>
      </c>
      <c r="P56" s="311" t="s">
        <v>14112</v>
      </c>
      <c r="Q56" s="311">
        <v>2012</v>
      </c>
      <c r="R56" s="324">
        <v>41266</v>
      </c>
      <c r="S56" s="311" t="s">
        <v>14126</v>
      </c>
      <c r="T56" s="312">
        <v>41640</v>
      </c>
      <c r="U56" s="312">
        <v>44197</v>
      </c>
      <c r="V56" s="318"/>
      <c r="W56" s="318"/>
      <c r="X56" s="318"/>
      <c r="Y56" s="318"/>
      <c r="Z56" s="318"/>
      <c r="AA56" s="327"/>
      <c r="AB56" s="326">
        <v>1</v>
      </c>
      <c r="AC56" s="303">
        <v>1</v>
      </c>
      <c r="AD56" s="304">
        <v>1</v>
      </c>
      <c r="AE56" s="322"/>
      <c r="AF56" s="318"/>
      <c r="AG56" s="323"/>
      <c r="AH56" s="323"/>
      <c r="AI56" s="323"/>
      <c r="AJ56" s="323"/>
      <c r="AK56" s="323"/>
      <c r="AL56" s="323"/>
      <c r="AM56" s="323"/>
      <c r="AN56" s="323"/>
    </row>
    <row r="57" spans="1:40" ht="12.75">
      <c r="A57" s="328">
        <v>1220782201</v>
      </c>
      <c r="B57" s="311">
        <v>55</v>
      </c>
      <c r="C57" s="329" t="s">
        <v>16016</v>
      </c>
      <c r="D57" s="329" t="s">
        <v>15329</v>
      </c>
      <c r="E57" s="329" t="s">
        <v>14109</v>
      </c>
      <c r="F57" s="330" t="s">
        <v>2155</v>
      </c>
      <c r="G57" s="329" t="s">
        <v>14131</v>
      </c>
      <c r="H57" s="330" t="s">
        <v>2161</v>
      </c>
      <c r="I57" s="329" t="s">
        <v>9786</v>
      </c>
      <c r="J57" s="329" t="s">
        <v>14132</v>
      </c>
      <c r="K57" s="317"/>
      <c r="L57" s="304">
        <v>1</v>
      </c>
      <c r="M57" s="311">
        <v>959.68600000000004</v>
      </c>
      <c r="N57" s="311">
        <v>1706</v>
      </c>
      <c r="O57" s="311" t="s">
        <v>16030</v>
      </c>
      <c r="P57" s="311" t="s">
        <v>14063</v>
      </c>
      <c r="Q57" s="311">
        <v>2012</v>
      </c>
      <c r="R57" s="324">
        <v>41269</v>
      </c>
      <c r="S57" s="311" t="s">
        <v>14133</v>
      </c>
      <c r="T57" s="312">
        <v>41640</v>
      </c>
      <c r="U57" s="312">
        <v>44197</v>
      </c>
      <c r="V57" s="318"/>
      <c r="W57" s="318"/>
      <c r="X57" s="318"/>
      <c r="Y57" s="318"/>
      <c r="Z57" s="318"/>
      <c r="AA57" s="327"/>
      <c r="AB57" s="326">
        <v>1</v>
      </c>
      <c r="AC57" s="303">
        <v>1</v>
      </c>
      <c r="AD57" s="305"/>
      <c r="AE57" s="322"/>
      <c r="AF57" s="318"/>
      <c r="AG57" s="323"/>
      <c r="AH57" s="323"/>
      <c r="AI57" s="323"/>
      <c r="AJ57" s="323"/>
      <c r="AK57" s="323"/>
      <c r="AL57" s="323"/>
      <c r="AM57" s="323"/>
      <c r="AN57" s="323"/>
    </row>
    <row r="58" spans="1:40" ht="12.75">
      <c r="A58" s="328">
        <v>1220782204</v>
      </c>
      <c r="B58" s="311">
        <v>56</v>
      </c>
      <c r="C58" s="329" t="s">
        <v>16016</v>
      </c>
      <c r="D58" s="329" t="s">
        <v>15329</v>
      </c>
      <c r="E58" s="329" t="s">
        <v>14109</v>
      </c>
      <c r="F58" s="330" t="s">
        <v>1576</v>
      </c>
      <c r="G58" s="329" t="s">
        <v>14131</v>
      </c>
      <c r="H58" s="330" t="s">
        <v>1589</v>
      </c>
      <c r="I58" s="329" t="s">
        <v>9786</v>
      </c>
      <c r="J58" s="329" t="s">
        <v>14134</v>
      </c>
      <c r="K58" s="317"/>
      <c r="L58" s="304">
        <v>1</v>
      </c>
      <c r="M58" s="311">
        <v>9.8561999999999994</v>
      </c>
      <c r="N58" s="311">
        <v>40</v>
      </c>
      <c r="O58" s="311" t="s">
        <v>16031</v>
      </c>
      <c r="P58" s="311" t="s">
        <v>14063</v>
      </c>
      <c r="Q58" s="311">
        <v>2012</v>
      </c>
      <c r="R58" s="324">
        <v>41269</v>
      </c>
      <c r="S58" s="311" t="s">
        <v>14133</v>
      </c>
      <c r="T58" s="312">
        <v>41640</v>
      </c>
      <c r="U58" s="312">
        <v>44197</v>
      </c>
      <c r="V58" s="318"/>
      <c r="W58" s="318"/>
      <c r="X58" s="318"/>
      <c r="Y58" s="318"/>
      <c r="Z58" s="318"/>
      <c r="AA58" s="327"/>
      <c r="AB58" s="326">
        <v>1</v>
      </c>
      <c r="AC58" s="303">
        <v>1</v>
      </c>
      <c r="AD58" s="304">
        <v>1</v>
      </c>
      <c r="AE58" s="322"/>
      <c r="AF58" s="318"/>
      <c r="AG58" s="323"/>
      <c r="AH58" s="323"/>
      <c r="AI58" s="323"/>
      <c r="AJ58" s="323"/>
      <c r="AK58" s="323"/>
      <c r="AL58" s="323"/>
      <c r="AM58" s="323"/>
      <c r="AN58" s="323"/>
    </row>
    <row r="59" spans="1:40" ht="12.75">
      <c r="A59" s="328">
        <v>1220782205</v>
      </c>
      <c r="B59" s="311">
        <v>57</v>
      </c>
      <c r="C59" s="329" t="s">
        <v>16016</v>
      </c>
      <c r="D59" s="329" t="s">
        <v>15329</v>
      </c>
      <c r="E59" s="329" t="s">
        <v>14109</v>
      </c>
      <c r="F59" s="330" t="s">
        <v>2155</v>
      </c>
      <c r="G59" s="329" t="s">
        <v>14131</v>
      </c>
      <c r="H59" s="330" t="s">
        <v>2181</v>
      </c>
      <c r="I59" s="329" t="s">
        <v>9786</v>
      </c>
      <c r="J59" s="329" t="s">
        <v>14135</v>
      </c>
      <c r="K59" s="317"/>
      <c r="L59" s="304">
        <v>1</v>
      </c>
      <c r="M59" s="311">
        <v>48</v>
      </c>
      <c r="N59" s="311">
        <v>102</v>
      </c>
      <c r="O59" s="311" t="s">
        <v>16032</v>
      </c>
      <c r="P59" s="311" t="s">
        <v>14112</v>
      </c>
      <c r="Q59" s="311">
        <v>2012</v>
      </c>
      <c r="R59" s="324">
        <v>41269</v>
      </c>
      <c r="S59" s="311" t="s">
        <v>14133</v>
      </c>
      <c r="T59" s="312">
        <v>41640</v>
      </c>
      <c r="U59" s="312">
        <v>44197</v>
      </c>
      <c r="V59" s="318"/>
      <c r="W59" s="318"/>
      <c r="X59" s="318"/>
      <c r="Y59" s="318"/>
      <c r="Z59" s="318"/>
      <c r="AA59" s="327"/>
      <c r="AB59" s="326">
        <v>1</v>
      </c>
      <c r="AC59" s="303">
        <v>1</v>
      </c>
      <c r="AD59" s="304">
        <v>1</v>
      </c>
      <c r="AE59" s="322"/>
      <c r="AF59" s="318"/>
      <c r="AG59" s="323"/>
      <c r="AH59" s="323"/>
      <c r="AI59" s="323"/>
      <c r="AJ59" s="323"/>
      <c r="AK59" s="323"/>
      <c r="AL59" s="323"/>
      <c r="AM59" s="323"/>
      <c r="AN59" s="323"/>
    </row>
    <row r="60" spans="1:40" ht="12.75">
      <c r="A60" s="328">
        <v>1220782501</v>
      </c>
      <c r="B60" s="311">
        <v>58</v>
      </c>
      <c r="C60" s="329" t="s">
        <v>16016</v>
      </c>
      <c r="D60" s="329" t="s">
        <v>15329</v>
      </c>
      <c r="E60" s="329" t="s">
        <v>14109</v>
      </c>
      <c r="F60" s="330" t="s">
        <v>2030</v>
      </c>
      <c r="G60" s="329" t="s">
        <v>14136</v>
      </c>
      <c r="H60" s="330" t="s">
        <v>2032</v>
      </c>
      <c r="I60" s="329" t="s">
        <v>9786</v>
      </c>
      <c r="J60" s="329" t="s">
        <v>14137</v>
      </c>
      <c r="K60" s="317"/>
      <c r="L60" s="304">
        <v>1</v>
      </c>
      <c r="M60" s="311">
        <v>210.94</v>
      </c>
      <c r="N60" s="311">
        <v>497</v>
      </c>
      <c r="O60" s="311" t="s">
        <v>16033</v>
      </c>
      <c r="P60" s="311" t="s">
        <v>14063</v>
      </c>
      <c r="Q60" s="311">
        <v>2012</v>
      </c>
      <c r="R60" s="324">
        <v>41269</v>
      </c>
      <c r="S60" s="311" t="s">
        <v>14138</v>
      </c>
      <c r="T60" s="312">
        <v>41640</v>
      </c>
      <c r="U60" s="312">
        <v>44197</v>
      </c>
      <c r="V60" s="318"/>
      <c r="W60" s="318"/>
      <c r="X60" s="318"/>
      <c r="Y60" s="318"/>
      <c r="Z60" s="318"/>
      <c r="AA60" s="327"/>
      <c r="AB60" s="326">
        <v>1</v>
      </c>
      <c r="AC60" s="303">
        <v>1</v>
      </c>
      <c r="AD60" s="304">
        <v>1</v>
      </c>
      <c r="AE60" s="322"/>
      <c r="AF60" s="318"/>
      <c r="AG60" s="323"/>
      <c r="AH60" s="323"/>
      <c r="AI60" s="323"/>
      <c r="AJ60" s="323"/>
      <c r="AK60" s="323"/>
      <c r="AL60" s="323"/>
      <c r="AM60" s="323"/>
      <c r="AN60" s="323"/>
    </row>
    <row r="61" spans="1:40" ht="12.75">
      <c r="A61" s="328">
        <v>1220782503</v>
      </c>
      <c r="B61" s="311">
        <v>59</v>
      </c>
      <c r="C61" s="329" t="s">
        <v>16016</v>
      </c>
      <c r="D61" s="329" t="s">
        <v>15329</v>
      </c>
      <c r="E61" s="329" t="s">
        <v>14109</v>
      </c>
      <c r="F61" s="330" t="s">
        <v>2155</v>
      </c>
      <c r="G61" s="329" t="s">
        <v>14136</v>
      </c>
      <c r="H61" s="330" t="s">
        <v>2177</v>
      </c>
      <c r="I61" s="329" t="s">
        <v>9786</v>
      </c>
      <c r="J61" s="329" t="s">
        <v>14139</v>
      </c>
      <c r="K61" s="317"/>
      <c r="L61" s="304">
        <v>1</v>
      </c>
      <c r="M61" s="311">
        <v>78</v>
      </c>
      <c r="N61" s="311">
        <v>103</v>
      </c>
      <c r="O61" s="311" t="s">
        <v>16032</v>
      </c>
      <c r="P61" s="311" t="s">
        <v>14112</v>
      </c>
      <c r="Q61" s="311">
        <v>2012</v>
      </c>
      <c r="R61" s="324">
        <v>41269</v>
      </c>
      <c r="S61" s="311" t="s">
        <v>14133</v>
      </c>
      <c r="T61" s="312">
        <v>41640</v>
      </c>
      <c r="U61" s="312">
        <v>44197</v>
      </c>
      <c r="V61" s="318"/>
      <c r="W61" s="318"/>
      <c r="X61" s="318"/>
      <c r="Y61" s="318"/>
      <c r="Z61" s="318"/>
      <c r="AA61" s="327"/>
      <c r="AB61" s="326">
        <v>1</v>
      </c>
      <c r="AC61" s="303">
        <v>1</v>
      </c>
      <c r="AD61" s="305"/>
      <c r="AE61" s="322"/>
      <c r="AF61" s="318"/>
      <c r="AG61" s="323"/>
      <c r="AH61" s="323"/>
      <c r="AI61" s="323"/>
      <c r="AJ61" s="323"/>
      <c r="AK61" s="323"/>
      <c r="AL61" s="323"/>
      <c r="AM61" s="323"/>
      <c r="AN61" s="323"/>
    </row>
    <row r="62" spans="1:40" ht="12.75">
      <c r="A62" s="328">
        <v>1220783301</v>
      </c>
      <c r="B62" s="311">
        <v>60</v>
      </c>
      <c r="C62" s="329" t="s">
        <v>16016</v>
      </c>
      <c r="D62" s="329" t="s">
        <v>15329</v>
      </c>
      <c r="E62" s="329" t="s">
        <v>14109</v>
      </c>
      <c r="F62" s="330" t="s">
        <v>1303</v>
      </c>
      <c r="G62" s="329" t="s">
        <v>14140</v>
      </c>
      <c r="H62" s="330" t="s">
        <v>1311</v>
      </c>
      <c r="I62" s="329" t="s">
        <v>9786</v>
      </c>
      <c r="J62" s="329" t="s">
        <v>14141</v>
      </c>
      <c r="K62" s="317"/>
      <c r="L62" s="304">
        <v>1</v>
      </c>
      <c r="M62" s="311">
        <v>41.090299999999999</v>
      </c>
      <c r="N62" s="311">
        <v>878</v>
      </c>
      <c r="O62" s="311" t="s">
        <v>16034</v>
      </c>
      <c r="P62" s="311" t="s">
        <v>14063</v>
      </c>
      <c r="Q62" s="311">
        <v>2012</v>
      </c>
      <c r="R62" s="324">
        <v>41255</v>
      </c>
      <c r="S62" s="311" t="s">
        <v>14142</v>
      </c>
      <c r="T62" s="312">
        <v>41640</v>
      </c>
      <c r="U62" s="312">
        <v>44197</v>
      </c>
      <c r="V62" s="318"/>
      <c r="W62" s="318"/>
      <c r="X62" s="318"/>
      <c r="Y62" s="318"/>
      <c r="Z62" s="318"/>
      <c r="AA62" s="327"/>
      <c r="AB62" s="326">
        <v>1</v>
      </c>
      <c r="AC62" s="303">
        <v>1</v>
      </c>
      <c r="AD62" s="304">
        <v>1</v>
      </c>
      <c r="AE62" s="322"/>
      <c r="AF62" s="318"/>
      <c r="AG62" s="323"/>
      <c r="AH62" s="323"/>
      <c r="AI62" s="323"/>
      <c r="AJ62" s="323"/>
      <c r="AK62" s="323"/>
      <c r="AL62" s="323"/>
      <c r="AM62" s="323"/>
      <c r="AN62" s="323"/>
    </row>
    <row r="63" spans="1:40" ht="12.75">
      <c r="A63" s="328">
        <v>1220784103</v>
      </c>
      <c r="B63" s="311">
        <v>61</v>
      </c>
      <c r="C63" s="329" t="s">
        <v>16016</v>
      </c>
      <c r="D63" s="329" t="s">
        <v>15329</v>
      </c>
      <c r="E63" s="329" t="s">
        <v>14109</v>
      </c>
      <c r="F63" s="330" t="s">
        <v>1723</v>
      </c>
      <c r="G63" s="329" t="s">
        <v>14143</v>
      </c>
      <c r="H63" s="330" t="s">
        <v>1725</v>
      </c>
      <c r="I63" s="329" t="s">
        <v>9786</v>
      </c>
      <c r="J63" s="329" t="s">
        <v>14144</v>
      </c>
      <c r="K63" s="317"/>
      <c r="L63" s="304">
        <v>1</v>
      </c>
      <c r="M63" s="311">
        <v>76.89</v>
      </c>
      <c r="N63" s="311">
        <v>100</v>
      </c>
      <c r="O63" s="311" t="s">
        <v>16035</v>
      </c>
      <c r="P63" s="311" t="s">
        <v>14112</v>
      </c>
      <c r="Q63" s="311">
        <v>2012</v>
      </c>
      <c r="R63" s="324">
        <v>41269</v>
      </c>
      <c r="S63" s="311" t="s">
        <v>14145</v>
      </c>
      <c r="T63" s="312">
        <v>41640</v>
      </c>
      <c r="U63" s="312">
        <v>44197</v>
      </c>
      <c r="V63" s="318"/>
      <c r="W63" s="318"/>
      <c r="X63" s="318"/>
      <c r="Y63" s="318"/>
      <c r="Z63" s="318"/>
      <c r="AA63" s="327"/>
      <c r="AB63" s="326">
        <v>1</v>
      </c>
      <c r="AC63" s="303">
        <v>1</v>
      </c>
      <c r="AD63" s="304">
        <v>1</v>
      </c>
      <c r="AE63" s="322"/>
      <c r="AF63" s="318"/>
      <c r="AG63" s="323"/>
      <c r="AH63" s="323"/>
      <c r="AI63" s="323"/>
      <c r="AJ63" s="323"/>
      <c r="AK63" s="323"/>
      <c r="AL63" s="323"/>
      <c r="AM63" s="323"/>
      <c r="AN63" s="323"/>
    </row>
    <row r="64" spans="1:40" ht="12.75">
      <c r="A64" s="328">
        <v>1220784101</v>
      </c>
      <c r="B64" s="311">
        <v>62</v>
      </c>
      <c r="C64" s="329" t="s">
        <v>16016</v>
      </c>
      <c r="D64" s="329" t="s">
        <v>15329</v>
      </c>
      <c r="E64" s="329" t="s">
        <v>14109</v>
      </c>
      <c r="F64" s="330" t="s">
        <v>2155</v>
      </c>
      <c r="G64" s="329" t="s">
        <v>14143</v>
      </c>
      <c r="H64" s="330" t="s">
        <v>2166</v>
      </c>
      <c r="I64" s="329" t="s">
        <v>9786</v>
      </c>
      <c r="J64" s="329" t="s">
        <v>14146</v>
      </c>
      <c r="K64" s="317"/>
      <c r="L64" s="304">
        <v>1</v>
      </c>
      <c r="M64" s="311">
        <v>216.3</v>
      </c>
      <c r="N64" s="311">
        <v>809</v>
      </c>
      <c r="O64" s="311" t="s">
        <v>16036</v>
      </c>
      <c r="P64" s="311" t="s">
        <v>14112</v>
      </c>
      <c r="Q64" s="311">
        <v>2012</v>
      </c>
      <c r="R64" s="312">
        <v>41152</v>
      </c>
      <c r="S64" s="311" t="s">
        <v>14147</v>
      </c>
      <c r="T64" s="312">
        <v>41640</v>
      </c>
      <c r="U64" s="312">
        <v>44197</v>
      </c>
      <c r="V64" s="318"/>
      <c r="W64" s="318"/>
      <c r="X64" s="318"/>
      <c r="Y64" s="318"/>
      <c r="Z64" s="318"/>
      <c r="AA64" s="327"/>
      <c r="AB64" s="326">
        <v>1</v>
      </c>
      <c r="AC64" s="303">
        <v>1</v>
      </c>
      <c r="AD64" s="304">
        <v>1</v>
      </c>
      <c r="AE64" s="322"/>
      <c r="AF64" s="318"/>
      <c r="AG64" s="323"/>
      <c r="AH64" s="323"/>
      <c r="AI64" s="323"/>
      <c r="AJ64" s="323"/>
      <c r="AK64" s="323"/>
      <c r="AL64" s="323"/>
      <c r="AM64" s="323"/>
      <c r="AN64" s="323"/>
    </row>
    <row r="65" spans="1:40" ht="12.75">
      <c r="A65" s="328">
        <v>1220784105</v>
      </c>
      <c r="B65" s="311">
        <v>63</v>
      </c>
      <c r="C65" s="329" t="s">
        <v>16016</v>
      </c>
      <c r="D65" s="329" t="s">
        <v>15329</v>
      </c>
      <c r="E65" s="329" t="s">
        <v>14109</v>
      </c>
      <c r="F65" s="330" t="s">
        <v>1576</v>
      </c>
      <c r="G65" s="329" t="s">
        <v>14143</v>
      </c>
      <c r="H65" s="330" t="s">
        <v>1587</v>
      </c>
      <c r="I65" s="329" t="s">
        <v>9786</v>
      </c>
      <c r="J65" s="329" t="s">
        <v>11715</v>
      </c>
      <c r="K65" s="317"/>
      <c r="L65" s="304">
        <v>1</v>
      </c>
      <c r="M65" s="311">
        <v>25</v>
      </c>
      <c r="N65" s="311">
        <v>41</v>
      </c>
      <c r="O65" s="311" t="s">
        <v>16037</v>
      </c>
      <c r="P65" s="311" t="s">
        <v>14112</v>
      </c>
      <c r="Q65" s="311">
        <v>2012</v>
      </c>
      <c r="R65" s="324">
        <v>41269</v>
      </c>
      <c r="S65" s="311" t="s">
        <v>14148</v>
      </c>
      <c r="T65" s="312">
        <v>41640</v>
      </c>
      <c r="U65" s="312">
        <v>44197</v>
      </c>
      <c r="V65" s="318"/>
      <c r="W65" s="318"/>
      <c r="X65" s="318"/>
      <c r="Y65" s="318"/>
      <c r="Z65" s="318"/>
      <c r="AA65" s="327"/>
      <c r="AB65" s="326">
        <v>1</v>
      </c>
      <c r="AC65" s="303">
        <v>1</v>
      </c>
      <c r="AD65" s="304">
        <v>1</v>
      </c>
      <c r="AE65" s="322"/>
      <c r="AF65" s="318"/>
      <c r="AG65" s="323"/>
      <c r="AH65" s="323"/>
      <c r="AI65" s="323"/>
      <c r="AJ65" s="323"/>
      <c r="AK65" s="323"/>
      <c r="AL65" s="323"/>
      <c r="AM65" s="323"/>
      <c r="AN65" s="323"/>
    </row>
    <row r="66" spans="1:40" ht="12.75">
      <c r="A66" s="328">
        <v>1220784107</v>
      </c>
      <c r="B66" s="311">
        <v>64</v>
      </c>
      <c r="C66" s="329" t="s">
        <v>16016</v>
      </c>
      <c r="D66" s="329" t="s">
        <v>15329</v>
      </c>
      <c r="E66" s="329" t="s">
        <v>14109</v>
      </c>
      <c r="F66" s="330" t="s">
        <v>2155</v>
      </c>
      <c r="G66" s="329" t="s">
        <v>14143</v>
      </c>
      <c r="H66" s="330" t="s">
        <v>2178</v>
      </c>
      <c r="I66" s="329" t="s">
        <v>9786</v>
      </c>
      <c r="J66" s="329" t="s">
        <v>14149</v>
      </c>
      <c r="K66" s="317"/>
      <c r="L66" s="304">
        <v>1</v>
      </c>
      <c r="M66" s="311">
        <v>42</v>
      </c>
      <c r="N66" s="311">
        <v>42</v>
      </c>
      <c r="O66" s="311" t="s">
        <v>16038</v>
      </c>
      <c r="P66" s="311" t="s">
        <v>14112</v>
      </c>
      <c r="Q66" s="311">
        <v>2012</v>
      </c>
      <c r="R66" s="324">
        <v>41269</v>
      </c>
      <c r="S66" s="311" t="s">
        <v>14150</v>
      </c>
      <c r="T66" s="312">
        <v>41640</v>
      </c>
      <c r="U66" s="312">
        <v>44197</v>
      </c>
      <c r="V66" s="318"/>
      <c r="W66" s="318"/>
      <c r="X66" s="318"/>
      <c r="Y66" s="318"/>
      <c r="Z66" s="318"/>
      <c r="AA66" s="327"/>
      <c r="AB66" s="326">
        <v>1</v>
      </c>
      <c r="AC66" s="303">
        <v>1</v>
      </c>
      <c r="AD66" s="304">
        <v>1</v>
      </c>
      <c r="AE66" s="322"/>
      <c r="AF66" s="318"/>
      <c r="AG66" s="323"/>
      <c r="AH66" s="323"/>
      <c r="AI66" s="323"/>
      <c r="AJ66" s="323"/>
      <c r="AK66" s="323"/>
      <c r="AL66" s="323"/>
      <c r="AM66" s="323"/>
      <c r="AN66" s="323"/>
    </row>
    <row r="67" spans="1:40" ht="12.75">
      <c r="A67" s="328">
        <v>1220784109</v>
      </c>
      <c r="B67" s="311">
        <v>65</v>
      </c>
      <c r="C67" s="329" t="s">
        <v>16016</v>
      </c>
      <c r="D67" s="329" t="s">
        <v>15329</v>
      </c>
      <c r="E67" s="329" t="s">
        <v>14109</v>
      </c>
      <c r="F67" s="330" t="s">
        <v>1919</v>
      </c>
      <c r="G67" s="329" t="s">
        <v>14143</v>
      </c>
      <c r="H67" s="330" t="s">
        <v>1936</v>
      </c>
      <c r="I67" s="329" t="s">
        <v>9786</v>
      </c>
      <c r="J67" s="329" t="s">
        <v>14151</v>
      </c>
      <c r="K67" s="317"/>
      <c r="L67" s="304">
        <v>1</v>
      </c>
      <c r="M67" s="311">
        <v>45</v>
      </c>
      <c r="N67" s="311">
        <v>66</v>
      </c>
      <c r="O67" s="311" t="s">
        <v>16039</v>
      </c>
      <c r="P67" s="311" t="s">
        <v>14112</v>
      </c>
      <c r="Q67" s="311">
        <v>2012</v>
      </c>
      <c r="R67" s="324">
        <v>41269</v>
      </c>
      <c r="S67" s="311" t="s">
        <v>14152</v>
      </c>
      <c r="T67" s="312">
        <v>41640</v>
      </c>
      <c r="U67" s="312">
        <v>44197</v>
      </c>
      <c r="V67" s="318"/>
      <c r="W67" s="318"/>
      <c r="X67" s="318"/>
      <c r="Y67" s="318"/>
      <c r="Z67" s="318"/>
      <c r="AA67" s="327"/>
      <c r="AB67" s="326">
        <v>1</v>
      </c>
      <c r="AC67" s="303">
        <v>1</v>
      </c>
      <c r="AD67" s="304">
        <v>1</v>
      </c>
      <c r="AE67" s="322"/>
      <c r="AF67" s="318"/>
      <c r="AG67" s="323"/>
      <c r="AH67" s="323"/>
      <c r="AI67" s="323"/>
      <c r="AJ67" s="323"/>
      <c r="AK67" s="323"/>
      <c r="AL67" s="323"/>
      <c r="AM67" s="323"/>
      <c r="AN67" s="323"/>
    </row>
    <row r="68" spans="1:40" ht="12.75">
      <c r="A68" s="328">
        <v>1220784111</v>
      </c>
      <c r="B68" s="311">
        <v>66</v>
      </c>
      <c r="C68" s="329" t="s">
        <v>16016</v>
      </c>
      <c r="D68" s="329" t="s">
        <v>15329</v>
      </c>
      <c r="E68" s="329" t="s">
        <v>14109</v>
      </c>
      <c r="F68" s="330" t="s">
        <v>2155</v>
      </c>
      <c r="G68" s="329" t="s">
        <v>14143</v>
      </c>
      <c r="H68" s="330" t="s">
        <v>2179</v>
      </c>
      <c r="I68" s="329" t="s">
        <v>9786</v>
      </c>
      <c r="J68" s="329" t="s">
        <v>14153</v>
      </c>
      <c r="K68" s="317"/>
      <c r="L68" s="304">
        <v>1</v>
      </c>
      <c r="M68" s="311">
        <v>42</v>
      </c>
      <c r="N68" s="311">
        <v>53</v>
      </c>
      <c r="O68" s="311" t="s">
        <v>16040</v>
      </c>
      <c r="P68" s="311" t="s">
        <v>14112</v>
      </c>
      <c r="Q68" s="311">
        <v>2012</v>
      </c>
      <c r="R68" s="324">
        <v>41269</v>
      </c>
      <c r="S68" s="311" t="s">
        <v>14150</v>
      </c>
      <c r="T68" s="312">
        <v>41640</v>
      </c>
      <c r="U68" s="312">
        <v>44197</v>
      </c>
      <c r="V68" s="318"/>
      <c r="W68" s="318"/>
      <c r="X68" s="318"/>
      <c r="Y68" s="318"/>
      <c r="Z68" s="318"/>
      <c r="AA68" s="327"/>
      <c r="AB68" s="326">
        <v>1</v>
      </c>
      <c r="AC68" s="303">
        <v>1</v>
      </c>
      <c r="AD68" s="304">
        <v>1</v>
      </c>
      <c r="AE68" s="322"/>
      <c r="AF68" s="318"/>
      <c r="AG68" s="323"/>
      <c r="AH68" s="323"/>
      <c r="AI68" s="323"/>
      <c r="AJ68" s="323"/>
      <c r="AK68" s="323"/>
      <c r="AL68" s="323"/>
      <c r="AM68" s="323"/>
      <c r="AN68" s="323"/>
    </row>
    <row r="69" spans="1:40" ht="12.75">
      <c r="A69" s="328">
        <v>1220784113</v>
      </c>
      <c r="B69" s="311">
        <v>67</v>
      </c>
      <c r="C69" s="329" t="s">
        <v>16016</v>
      </c>
      <c r="D69" s="329" t="s">
        <v>15329</v>
      </c>
      <c r="E69" s="329" t="s">
        <v>14109</v>
      </c>
      <c r="F69" s="330" t="s">
        <v>2155</v>
      </c>
      <c r="G69" s="329" t="s">
        <v>14143</v>
      </c>
      <c r="H69" s="330" t="s">
        <v>2182</v>
      </c>
      <c r="I69" s="329" t="s">
        <v>9786</v>
      </c>
      <c r="J69" s="329" t="s">
        <v>14154</v>
      </c>
      <c r="K69" s="317"/>
      <c r="L69" s="304">
        <v>1</v>
      </c>
      <c r="M69" s="311">
        <v>50</v>
      </c>
      <c r="N69" s="311">
        <v>103</v>
      </c>
      <c r="O69" s="311" t="s">
        <v>16032</v>
      </c>
      <c r="P69" s="311" t="s">
        <v>14112</v>
      </c>
      <c r="Q69" s="311">
        <v>2012</v>
      </c>
      <c r="R69" s="324">
        <v>41269</v>
      </c>
      <c r="S69" s="311" t="s">
        <v>14155</v>
      </c>
      <c r="T69" s="312">
        <v>41640</v>
      </c>
      <c r="U69" s="312">
        <v>44197</v>
      </c>
      <c r="V69" s="318"/>
      <c r="W69" s="318"/>
      <c r="X69" s="318"/>
      <c r="Y69" s="318"/>
      <c r="Z69" s="318"/>
      <c r="AA69" s="327"/>
      <c r="AB69" s="326">
        <v>1</v>
      </c>
      <c r="AC69" s="303">
        <v>1</v>
      </c>
      <c r="AD69" s="304">
        <v>1</v>
      </c>
      <c r="AE69" s="322"/>
      <c r="AF69" s="318"/>
      <c r="AG69" s="323"/>
      <c r="AH69" s="323"/>
      <c r="AI69" s="323"/>
      <c r="AJ69" s="323"/>
      <c r="AK69" s="323"/>
      <c r="AL69" s="323"/>
      <c r="AM69" s="323"/>
      <c r="AN69" s="323"/>
    </row>
    <row r="70" spans="1:40" ht="12.75">
      <c r="A70" s="328">
        <v>1220784402</v>
      </c>
      <c r="B70" s="311">
        <v>68</v>
      </c>
      <c r="C70" s="329" t="s">
        <v>16016</v>
      </c>
      <c r="D70" s="329" t="s">
        <v>15329</v>
      </c>
      <c r="E70" s="329" t="s">
        <v>14109</v>
      </c>
      <c r="F70" s="330" t="s">
        <v>2199</v>
      </c>
      <c r="G70" s="329" t="s">
        <v>14156</v>
      </c>
      <c r="H70" s="330" t="s">
        <v>2203</v>
      </c>
      <c r="I70" s="329" t="s">
        <v>9786</v>
      </c>
      <c r="J70" s="329" t="s">
        <v>14157</v>
      </c>
      <c r="K70" s="317"/>
      <c r="L70" s="304">
        <v>1</v>
      </c>
      <c r="M70" s="311">
        <v>83</v>
      </c>
      <c r="N70" s="311">
        <v>128</v>
      </c>
      <c r="O70" s="311" t="s">
        <v>16032</v>
      </c>
      <c r="P70" s="311" t="s">
        <v>14112</v>
      </c>
      <c r="Q70" s="311">
        <v>2012</v>
      </c>
      <c r="R70" s="324">
        <v>41269</v>
      </c>
      <c r="S70" s="311" t="s">
        <v>14158</v>
      </c>
      <c r="T70" s="312">
        <v>41640</v>
      </c>
      <c r="U70" s="312">
        <v>44197</v>
      </c>
      <c r="V70" s="318"/>
      <c r="W70" s="318"/>
      <c r="X70" s="318"/>
      <c r="Y70" s="318"/>
      <c r="Z70" s="318"/>
      <c r="AA70" s="327"/>
      <c r="AB70" s="326">
        <v>1</v>
      </c>
      <c r="AC70" s="303">
        <v>1</v>
      </c>
      <c r="AD70" s="304">
        <v>1</v>
      </c>
      <c r="AE70" s="322"/>
      <c r="AF70" s="318"/>
      <c r="AG70" s="323"/>
      <c r="AH70" s="323"/>
      <c r="AI70" s="323"/>
      <c r="AJ70" s="323"/>
      <c r="AK70" s="323"/>
      <c r="AL70" s="323"/>
      <c r="AM70" s="323"/>
      <c r="AN70" s="323"/>
    </row>
    <row r="71" spans="1:40" ht="12.75">
      <c r="A71" s="328">
        <v>1220784403</v>
      </c>
      <c r="B71" s="311">
        <v>69</v>
      </c>
      <c r="C71" s="329" t="s">
        <v>16016</v>
      </c>
      <c r="D71" s="329" t="s">
        <v>15329</v>
      </c>
      <c r="E71" s="329" t="s">
        <v>14109</v>
      </c>
      <c r="F71" s="330" t="s">
        <v>2199</v>
      </c>
      <c r="G71" s="329" t="s">
        <v>14156</v>
      </c>
      <c r="H71" s="330" t="s">
        <v>2204</v>
      </c>
      <c r="I71" s="329" t="s">
        <v>9786</v>
      </c>
      <c r="J71" s="329" t="s">
        <v>14159</v>
      </c>
      <c r="K71" s="317"/>
      <c r="L71" s="304">
        <v>1</v>
      </c>
      <c r="M71" s="311">
        <v>168.90700000000001</v>
      </c>
      <c r="N71" s="311">
        <v>297</v>
      </c>
      <c r="O71" s="311" t="s">
        <v>16025</v>
      </c>
      <c r="P71" s="311" t="s">
        <v>14063</v>
      </c>
      <c r="Q71" s="311">
        <v>2012</v>
      </c>
      <c r="R71" s="324">
        <v>41269</v>
      </c>
      <c r="S71" s="311" t="s">
        <v>14158</v>
      </c>
      <c r="T71" s="312">
        <v>41640</v>
      </c>
      <c r="U71" s="312">
        <v>44197</v>
      </c>
      <c r="V71" s="318"/>
      <c r="W71" s="318"/>
      <c r="X71" s="318"/>
      <c r="Y71" s="318"/>
      <c r="Z71" s="318"/>
      <c r="AA71" s="327"/>
      <c r="AB71" s="326">
        <v>1</v>
      </c>
      <c r="AC71" s="303">
        <v>1</v>
      </c>
      <c r="AD71" s="304">
        <v>1</v>
      </c>
      <c r="AE71" s="322"/>
      <c r="AF71" s="318"/>
      <c r="AG71" s="323"/>
      <c r="AH71" s="323"/>
      <c r="AI71" s="323"/>
      <c r="AJ71" s="323"/>
      <c r="AK71" s="323"/>
      <c r="AL71" s="323"/>
      <c r="AM71" s="323"/>
      <c r="AN71" s="323"/>
    </row>
    <row r="72" spans="1:40" ht="12.75">
      <c r="A72" s="328">
        <v>1220784401</v>
      </c>
      <c r="B72" s="311">
        <v>70</v>
      </c>
      <c r="C72" s="329" t="s">
        <v>16016</v>
      </c>
      <c r="D72" s="329" t="s">
        <v>15329</v>
      </c>
      <c r="E72" s="329" t="s">
        <v>14109</v>
      </c>
      <c r="F72" s="330" t="s">
        <v>2199</v>
      </c>
      <c r="G72" s="329" t="s">
        <v>14156</v>
      </c>
      <c r="H72" s="330" t="s">
        <v>2205</v>
      </c>
      <c r="I72" s="329" t="s">
        <v>9786</v>
      </c>
      <c r="J72" s="329" t="s">
        <v>14160</v>
      </c>
      <c r="K72" s="317"/>
      <c r="L72" s="304">
        <v>1</v>
      </c>
      <c r="M72" s="311">
        <v>166.47300000000001</v>
      </c>
      <c r="N72" s="311">
        <v>464</v>
      </c>
      <c r="O72" s="311" t="s">
        <v>16025</v>
      </c>
      <c r="P72" s="311" t="s">
        <v>14063</v>
      </c>
      <c r="Q72" s="311">
        <v>2012</v>
      </c>
      <c r="R72" s="324">
        <v>41269</v>
      </c>
      <c r="S72" s="311" t="s">
        <v>14158</v>
      </c>
      <c r="T72" s="312">
        <v>41640</v>
      </c>
      <c r="U72" s="312">
        <v>44197</v>
      </c>
      <c r="V72" s="318"/>
      <c r="W72" s="318"/>
      <c r="X72" s="318"/>
      <c r="Y72" s="318"/>
      <c r="Z72" s="318"/>
      <c r="AA72" s="327"/>
      <c r="AB72" s="326">
        <v>1</v>
      </c>
      <c r="AC72" s="303">
        <v>1</v>
      </c>
      <c r="AD72" s="304">
        <v>1</v>
      </c>
      <c r="AE72" s="322"/>
      <c r="AF72" s="318"/>
      <c r="AG72" s="323"/>
      <c r="AH72" s="323"/>
      <c r="AI72" s="323"/>
      <c r="AJ72" s="323"/>
      <c r="AK72" s="323"/>
      <c r="AL72" s="323"/>
      <c r="AM72" s="323"/>
      <c r="AN72" s="323"/>
    </row>
    <row r="73" spans="1:40" ht="12.75">
      <c r="A73" s="328">
        <v>1220784404</v>
      </c>
      <c r="B73" s="311">
        <v>71</v>
      </c>
      <c r="C73" s="329" t="s">
        <v>16016</v>
      </c>
      <c r="D73" s="329" t="s">
        <v>15329</v>
      </c>
      <c r="E73" s="329" t="s">
        <v>14109</v>
      </c>
      <c r="F73" s="330" t="s">
        <v>2199</v>
      </c>
      <c r="G73" s="329" t="s">
        <v>14156</v>
      </c>
      <c r="H73" s="330" t="s">
        <v>2211</v>
      </c>
      <c r="I73" s="329" t="s">
        <v>9786</v>
      </c>
      <c r="J73" s="329" t="s">
        <v>14161</v>
      </c>
      <c r="K73" s="317"/>
      <c r="L73" s="304">
        <v>1</v>
      </c>
      <c r="M73" s="311">
        <v>59</v>
      </c>
      <c r="N73" s="311">
        <v>54</v>
      </c>
      <c r="O73" s="311" t="s">
        <v>16041</v>
      </c>
      <c r="P73" s="311" t="s">
        <v>14112</v>
      </c>
      <c r="Q73" s="311">
        <v>2012</v>
      </c>
      <c r="R73" s="324">
        <v>41269</v>
      </c>
      <c r="S73" s="311" t="s">
        <v>14162</v>
      </c>
      <c r="T73" s="312">
        <v>41640</v>
      </c>
      <c r="U73" s="312">
        <v>44197</v>
      </c>
      <c r="V73" s="318"/>
      <c r="W73" s="318"/>
      <c r="X73" s="318"/>
      <c r="Y73" s="318"/>
      <c r="Z73" s="318"/>
      <c r="AA73" s="327"/>
      <c r="AB73" s="326">
        <v>1</v>
      </c>
      <c r="AC73" s="303">
        <v>1</v>
      </c>
      <c r="AD73" s="304">
        <v>1</v>
      </c>
      <c r="AE73" s="322"/>
      <c r="AF73" s="318"/>
      <c r="AG73" s="323"/>
      <c r="AH73" s="323"/>
      <c r="AI73" s="323"/>
      <c r="AJ73" s="323"/>
      <c r="AK73" s="323"/>
      <c r="AL73" s="323"/>
      <c r="AM73" s="323"/>
      <c r="AN73" s="323"/>
    </row>
    <row r="74" spans="1:40" ht="12.75">
      <c r="A74" s="328">
        <v>1220784405</v>
      </c>
      <c r="B74" s="311">
        <v>72</v>
      </c>
      <c r="C74" s="329" t="s">
        <v>16016</v>
      </c>
      <c r="D74" s="329" t="s">
        <v>15329</v>
      </c>
      <c r="E74" s="329" t="s">
        <v>14109</v>
      </c>
      <c r="F74" s="330" t="s">
        <v>2004</v>
      </c>
      <c r="G74" s="329" t="s">
        <v>14156</v>
      </c>
      <c r="H74" s="330" t="s">
        <v>2020</v>
      </c>
      <c r="I74" s="329" t="s">
        <v>9786</v>
      </c>
      <c r="J74" s="329" t="s">
        <v>14163</v>
      </c>
      <c r="K74" s="317"/>
      <c r="L74" s="304">
        <v>1</v>
      </c>
      <c r="M74" s="311">
        <v>50</v>
      </c>
      <c r="N74" s="311">
        <v>63</v>
      </c>
      <c r="O74" s="311" t="s">
        <v>16042</v>
      </c>
      <c r="P74" s="311" t="s">
        <v>14112</v>
      </c>
      <c r="Q74" s="311">
        <v>2012</v>
      </c>
      <c r="R74" s="324">
        <v>41269</v>
      </c>
      <c r="S74" s="311" t="s">
        <v>14162</v>
      </c>
      <c r="T74" s="312">
        <v>41640</v>
      </c>
      <c r="U74" s="312">
        <v>44197</v>
      </c>
      <c r="V74" s="318"/>
      <c r="W74" s="318"/>
      <c r="X74" s="318"/>
      <c r="Y74" s="318"/>
      <c r="Z74" s="318"/>
      <c r="AA74" s="327"/>
      <c r="AB74" s="326">
        <v>1</v>
      </c>
      <c r="AC74" s="303">
        <v>1</v>
      </c>
      <c r="AD74" s="304">
        <v>1</v>
      </c>
      <c r="AE74" s="322"/>
      <c r="AF74" s="318"/>
      <c r="AG74" s="323"/>
      <c r="AH74" s="323"/>
      <c r="AI74" s="323"/>
      <c r="AJ74" s="323"/>
      <c r="AK74" s="323"/>
      <c r="AL74" s="323"/>
      <c r="AM74" s="323"/>
      <c r="AN74" s="323"/>
    </row>
    <row r="75" spans="1:40" ht="12.75">
      <c r="A75" s="328">
        <v>1220785502</v>
      </c>
      <c r="B75" s="311">
        <v>73</v>
      </c>
      <c r="C75" s="329" t="s">
        <v>16016</v>
      </c>
      <c r="D75" s="329" t="s">
        <v>15329</v>
      </c>
      <c r="E75" s="329" t="s">
        <v>14109</v>
      </c>
      <c r="F75" s="330" t="s">
        <v>2155</v>
      </c>
      <c r="G75" s="329" t="s">
        <v>14164</v>
      </c>
      <c r="H75" s="330" t="s">
        <v>2168</v>
      </c>
      <c r="I75" s="329" t="s">
        <v>9786</v>
      </c>
      <c r="J75" s="329" t="s">
        <v>14165</v>
      </c>
      <c r="K75" s="317"/>
      <c r="L75" s="304">
        <v>1</v>
      </c>
      <c r="M75" s="311">
        <v>63</v>
      </c>
      <c r="N75" s="311">
        <v>14</v>
      </c>
      <c r="O75" s="311" t="s">
        <v>16043</v>
      </c>
      <c r="P75" s="311" t="s">
        <v>14112</v>
      </c>
      <c r="Q75" s="311">
        <v>2012</v>
      </c>
      <c r="R75" s="324">
        <v>41269</v>
      </c>
      <c r="S75" s="311" t="s">
        <v>14166</v>
      </c>
      <c r="T75" s="312">
        <v>41640</v>
      </c>
      <c r="U75" s="312">
        <v>44197</v>
      </c>
      <c r="V75" s="318"/>
      <c r="W75" s="318"/>
      <c r="X75" s="318"/>
      <c r="Y75" s="318"/>
      <c r="Z75" s="318"/>
      <c r="AA75" s="327"/>
      <c r="AB75" s="326">
        <v>1</v>
      </c>
      <c r="AC75" s="303">
        <v>1</v>
      </c>
      <c r="AD75" s="304">
        <v>1</v>
      </c>
      <c r="AE75" s="322"/>
      <c r="AF75" s="318"/>
      <c r="AG75" s="323"/>
      <c r="AH75" s="323"/>
      <c r="AI75" s="323"/>
      <c r="AJ75" s="323"/>
      <c r="AK75" s="323"/>
      <c r="AL75" s="323"/>
      <c r="AM75" s="323"/>
      <c r="AN75" s="323"/>
    </row>
    <row r="76" spans="1:40" ht="12.75">
      <c r="A76" s="328">
        <v>1220785501</v>
      </c>
      <c r="B76" s="311">
        <v>74</v>
      </c>
      <c r="C76" s="329" t="s">
        <v>16016</v>
      </c>
      <c r="D76" s="329" t="s">
        <v>15329</v>
      </c>
      <c r="E76" s="329" t="s">
        <v>14109</v>
      </c>
      <c r="F76" s="330" t="s">
        <v>1439</v>
      </c>
      <c r="G76" s="329" t="s">
        <v>14164</v>
      </c>
      <c r="H76" s="330" t="s">
        <v>1441</v>
      </c>
      <c r="I76" s="329" t="s">
        <v>9786</v>
      </c>
      <c r="J76" s="329" t="s">
        <v>14167</v>
      </c>
      <c r="K76" s="317"/>
      <c r="L76" s="304">
        <v>1</v>
      </c>
      <c r="M76" s="311">
        <v>122.15</v>
      </c>
      <c r="N76" s="311">
        <v>268</v>
      </c>
      <c r="O76" s="311" t="s">
        <v>16044</v>
      </c>
      <c r="P76" s="311" t="s">
        <v>14112</v>
      </c>
      <c r="Q76" s="311">
        <v>2012</v>
      </c>
      <c r="R76" s="312">
        <v>41170</v>
      </c>
      <c r="S76" s="311" t="s">
        <v>14168</v>
      </c>
      <c r="T76" s="312">
        <v>41640</v>
      </c>
      <c r="U76" s="312">
        <v>44197</v>
      </c>
      <c r="V76" s="318"/>
      <c r="W76" s="318"/>
      <c r="X76" s="318"/>
      <c r="Y76" s="318"/>
      <c r="Z76" s="318"/>
      <c r="AA76" s="327"/>
      <c r="AB76" s="326">
        <v>1</v>
      </c>
      <c r="AC76" s="303">
        <v>1</v>
      </c>
      <c r="AD76" s="305"/>
      <c r="AE76" s="322"/>
      <c r="AF76" s="318"/>
      <c r="AG76" s="323"/>
      <c r="AH76" s="323"/>
      <c r="AI76" s="323"/>
      <c r="AJ76" s="323"/>
      <c r="AK76" s="323"/>
      <c r="AL76" s="323"/>
      <c r="AM76" s="323"/>
      <c r="AN76" s="323"/>
    </row>
    <row r="77" spans="1:40" ht="12.75">
      <c r="A77" s="328">
        <v>1220785503</v>
      </c>
      <c r="B77" s="311">
        <v>75</v>
      </c>
      <c r="C77" s="329" t="s">
        <v>16016</v>
      </c>
      <c r="D77" s="329" t="s">
        <v>15329</v>
      </c>
      <c r="E77" s="329" t="s">
        <v>14109</v>
      </c>
      <c r="F77" s="330" t="s">
        <v>2199</v>
      </c>
      <c r="G77" s="329" t="s">
        <v>14164</v>
      </c>
      <c r="H77" s="330" t="s">
        <v>2209</v>
      </c>
      <c r="I77" s="329" t="s">
        <v>9786</v>
      </c>
      <c r="J77" s="329" t="s">
        <v>14169</v>
      </c>
      <c r="K77" s="317"/>
      <c r="L77" s="304">
        <v>1</v>
      </c>
      <c r="M77" s="311">
        <v>160.22800000000001</v>
      </c>
      <c r="N77" s="311">
        <v>211</v>
      </c>
      <c r="O77" s="311" t="s">
        <v>15982</v>
      </c>
      <c r="P77" s="311" t="s">
        <v>14063</v>
      </c>
      <c r="Q77" s="311">
        <v>2012</v>
      </c>
      <c r="R77" s="324">
        <v>41269</v>
      </c>
      <c r="S77" s="311" t="s">
        <v>14170</v>
      </c>
      <c r="T77" s="312">
        <v>41640</v>
      </c>
      <c r="U77" s="312">
        <v>44197</v>
      </c>
      <c r="V77" s="318"/>
      <c r="W77" s="318"/>
      <c r="X77" s="318"/>
      <c r="Y77" s="318"/>
      <c r="Z77" s="318"/>
      <c r="AA77" s="327"/>
      <c r="AB77" s="326">
        <v>1</v>
      </c>
      <c r="AC77" s="303">
        <v>1</v>
      </c>
      <c r="AD77" s="304">
        <v>1</v>
      </c>
      <c r="AE77" s="322"/>
      <c r="AF77" s="318"/>
      <c r="AG77" s="323"/>
      <c r="AH77" s="323"/>
      <c r="AI77" s="323"/>
      <c r="AJ77" s="323"/>
      <c r="AK77" s="323"/>
      <c r="AL77" s="323"/>
      <c r="AM77" s="323"/>
      <c r="AN77" s="323"/>
    </row>
    <row r="78" spans="1:40" ht="12.75">
      <c r="A78" s="328">
        <v>1220785505</v>
      </c>
      <c r="B78" s="311">
        <v>76</v>
      </c>
      <c r="C78" s="329" t="s">
        <v>16016</v>
      </c>
      <c r="D78" s="329" t="s">
        <v>15329</v>
      </c>
      <c r="E78" s="329" t="s">
        <v>14109</v>
      </c>
      <c r="F78" s="330" t="s">
        <v>1960</v>
      </c>
      <c r="G78" s="329" t="s">
        <v>14164</v>
      </c>
      <c r="H78" s="330" t="s">
        <v>1970</v>
      </c>
      <c r="I78" s="329" t="s">
        <v>9786</v>
      </c>
      <c r="J78" s="329" t="s">
        <v>14171</v>
      </c>
      <c r="K78" s="317"/>
      <c r="L78" s="304">
        <v>1</v>
      </c>
      <c r="M78" s="311">
        <v>141</v>
      </c>
      <c r="N78" s="311">
        <v>91</v>
      </c>
      <c r="O78" s="311" t="s">
        <v>16032</v>
      </c>
      <c r="P78" s="311" t="s">
        <v>14112</v>
      </c>
      <c r="Q78" s="311">
        <v>2012</v>
      </c>
      <c r="R78" s="324">
        <v>41269</v>
      </c>
      <c r="S78" s="311" t="s">
        <v>14172</v>
      </c>
      <c r="T78" s="312">
        <v>41640</v>
      </c>
      <c r="U78" s="312">
        <v>44197</v>
      </c>
      <c r="V78" s="318"/>
      <c r="W78" s="318"/>
      <c r="X78" s="318"/>
      <c r="Y78" s="318"/>
      <c r="Z78" s="318"/>
      <c r="AA78" s="327"/>
      <c r="AB78" s="326">
        <v>1</v>
      </c>
      <c r="AC78" s="303">
        <v>1</v>
      </c>
      <c r="AD78" s="304">
        <v>1</v>
      </c>
      <c r="AE78" s="322"/>
      <c r="AF78" s="318"/>
      <c r="AG78" s="323"/>
      <c r="AH78" s="323"/>
      <c r="AI78" s="323"/>
      <c r="AJ78" s="323"/>
      <c r="AK78" s="323"/>
      <c r="AL78" s="323"/>
      <c r="AM78" s="323"/>
      <c r="AN78" s="323"/>
    </row>
    <row r="79" spans="1:40" ht="12.75">
      <c r="A79" s="328">
        <v>1220785506</v>
      </c>
      <c r="B79" s="311">
        <v>77</v>
      </c>
      <c r="C79" s="329" t="s">
        <v>16016</v>
      </c>
      <c r="D79" s="329" t="s">
        <v>15329</v>
      </c>
      <c r="E79" s="329" t="s">
        <v>14109</v>
      </c>
      <c r="F79" s="330" t="s">
        <v>1303</v>
      </c>
      <c r="G79" s="329" t="s">
        <v>14164</v>
      </c>
      <c r="H79" s="330" t="s">
        <v>1324</v>
      </c>
      <c r="I79" s="329" t="s">
        <v>9786</v>
      </c>
      <c r="J79" s="329" t="s">
        <v>14173</v>
      </c>
      <c r="K79" s="317"/>
      <c r="L79" s="304">
        <v>1</v>
      </c>
      <c r="M79" s="311">
        <v>213.49199999999999</v>
      </c>
      <c r="N79" s="311">
        <v>272</v>
      </c>
      <c r="O79" s="311" t="s">
        <v>16045</v>
      </c>
      <c r="P79" s="311" t="s">
        <v>14063</v>
      </c>
      <c r="Q79" s="311">
        <v>2012</v>
      </c>
      <c r="R79" s="324">
        <v>41269</v>
      </c>
      <c r="S79" s="311" t="s">
        <v>14170</v>
      </c>
      <c r="T79" s="312">
        <v>41640</v>
      </c>
      <c r="U79" s="312">
        <v>44197</v>
      </c>
      <c r="V79" s="318"/>
      <c r="W79" s="318"/>
      <c r="X79" s="318"/>
      <c r="Y79" s="318"/>
      <c r="Z79" s="318"/>
      <c r="AA79" s="327"/>
      <c r="AB79" s="326">
        <v>1</v>
      </c>
      <c r="AC79" s="303">
        <v>1</v>
      </c>
      <c r="AD79" s="304">
        <v>1</v>
      </c>
      <c r="AE79" s="322"/>
      <c r="AF79" s="318"/>
      <c r="AG79" s="323"/>
      <c r="AH79" s="323"/>
      <c r="AI79" s="323"/>
      <c r="AJ79" s="323"/>
      <c r="AK79" s="323"/>
      <c r="AL79" s="323"/>
      <c r="AM79" s="323"/>
      <c r="AN79" s="323"/>
    </row>
    <row r="80" spans="1:40" ht="12.75">
      <c r="A80" s="328">
        <v>1220785507</v>
      </c>
      <c r="B80" s="311">
        <v>78</v>
      </c>
      <c r="C80" s="329" t="s">
        <v>16016</v>
      </c>
      <c r="D80" s="329" t="s">
        <v>15329</v>
      </c>
      <c r="E80" s="329" t="s">
        <v>14109</v>
      </c>
      <c r="F80" s="330" t="s">
        <v>2199</v>
      </c>
      <c r="G80" s="329" t="s">
        <v>14164</v>
      </c>
      <c r="H80" s="330" t="s">
        <v>2215</v>
      </c>
      <c r="I80" s="329" t="s">
        <v>9786</v>
      </c>
      <c r="J80" s="329" t="s">
        <v>14174</v>
      </c>
      <c r="K80" s="317"/>
      <c r="L80" s="304">
        <v>1</v>
      </c>
      <c r="M80" s="311">
        <v>172.66800000000001</v>
      </c>
      <c r="N80" s="311">
        <v>216</v>
      </c>
      <c r="O80" s="311" t="s">
        <v>16046</v>
      </c>
      <c r="P80" s="311" t="s">
        <v>14063</v>
      </c>
      <c r="Q80" s="311">
        <v>2012</v>
      </c>
      <c r="R80" s="324">
        <v>41269</v>
      </c>
      <c r="S80" s="311" t="s">
        <v>14170</v>
      </c>
      <c r="T80" s="312">
        <v>41640</v>
      </c>
      <c r="U80" s="312">
        <v>44197</v>
      </c>
      <c r="V80" s="318"/>
      <c r="W80" s="318"/>
      <c r="X80" s="318"/>
      <c r="Y80" s="318"/>
      <c r="Z80" s="318"/>
      <c r="AA80" s="327"/>
      <c r="AB80" s="326">
        <v>1</v>
      </c>
      <c r="AC80" s="303">
        <v>1</v>
      </c>
      <c r="AD80" s="304">
        <v>1</v>
      </c>
      <c r="AE80" s="322"/>
      <c r="AF80" s="318"/>
      <c r="AG80" s="323"/>
      <c r="AH80" s="323"/>
      <c r="AI80" s="323"/>
      <c r="AJ80" s="323"/>
      <c r="AK80" s="323"/>
      <c r="AL80" s="323"/>
      <c r="AM80" s="323"/>
      <c r="AN80" s="323"/>
    </row>
    <row r="81" spans="1:40" ht="12.75">
      <c r="A81" s="328">
        <v>1220785508</v>
      </c>
      <c r="B81" s="311">
        <v>79</v>
      </c>
      <c r="C81" s="329" t="s">
        <v>16016</v>
      </c>
      <c r="D81" s="329" t="s">
        <v>15329</v>
      </c>
      <c r="E81" s="329" t="s">
        <v>14109</v>
      </c>
      <c r="F81" s="330" t="s">
        <v>2199</v>
      </c>
      <c r="G81" s="329" t="s">
        <v>14164</v>
      </c>
      <c r="H81" s="330" t="s">
        <v>2216</v>
      </c>
      <c r="I81" s="329" t="s">
        <v>9786</v>
      </c>
      <c r="J81" s="329" t="s">
        <v>14175</v>
      </c>
      <c r="K81" s="317"/>
      <c r="L81" s="304">
        <v>1</v>
      </c>
      <c r="M81" s="311">
        <v>55</v>
      </c>
      <c r="N81" s="311">
        <v>26</v>
      </c>
      <c r="O81" s="311" t="s">
        <v>16047</v>
      </c>
      <c r="P81" s="311" t="s">
        <v>14112</v>
      </c>
      <c r="Q81" s="311">
        <v>2012</v>
      </c>
      <c r="R81" s="324">
        <v>41269</v>
      </c>
      <c r="S81" s="311" t="s">
        <v>14166</v>
      </c>
      <c r="T81" s="312">
        <v>41640</v>
      </c>
      <c r="U81" s="312">
        <v>44197</v>
      </c>
      <c r="V81" s="318"/>
      <c r="W81" s="318"/>
      <c r="X81" s="318"/>
      <c r="Y81" s="318"/>
      <c r="Z81" s="318"/>
      <c r="AA81" s="327"/>
      <c r="AB81" s="326">
        <v>1</v>
      </c>
      <c r="AC81" s="303">
        <v>1</v>
      </c>
      <c r="AD81" s="304">
        <v>1</v>
      </c>
      <c r="AE81" s="322"/>
      <c r="AF81" s="318"/>
      <c r="AG81" s="323"/>
      <c r="AH81" s="323"/>
      <c r="AI81" s="323"/>
      <c r="AJ81" s="323"/>
      <c r="AK81" s="323"/>
      <c r="AL81" s="323"/>
      <c r="AM81" s="323"/>
      <c r="AN81" s="323"/>
    </row>
    <row r="82" spans="1:40" ht="12.75">
      <c r="A82" s="328">
        <v>1220786602</v>
      </c>
      <c r="B82" s="311">
        <v>80</v>
      </c>
      <c r="C82" s="329" t="s">
        <v>16016</v>
      </c>
      <c r="D82" s="329" t="s">
        <v>15329</v>
      </c>
      <c r="E82" s="329" t="s">
        <v>14109</v>
      </c>
      <c r="F82" s="330" t="s">
        <v>2199</v>
      </c>
      <c r="G82" s="329" t="s">
        <v>14176</v>
      </c>
      <c r="H82" s="330" t="s">
        <v>2202</v>
      </c>
      <c r="I82" s="329" t="s">
        <v>9786</v>
      </c>
      <c r="J82" s="329" t="s">
        <v>14177</v>
      </c>
      <c r="K82" s="317"/>
      <c r="L82" s="304">
        <v>1</v>
      </c>
      <c r="M82" s="311">
        <v>149.631</v>
      </c>
      <c r="N82" s="311">
        <v>166</v>
      </c>
      <c r="O82" s="311" t="s">
        <v>16048</v>
      </c>
      <c r="P82" s="311" t="s">
        <v>14063</v>
      </c>
      <c r="Q82" s="311">
        <v>2012</v>
      </c>
      <c r="R82" s="324">
        <v>41269</v>
      </c>
      <c r="S82" s="311" t="s">
        <v>14178</v>
      </c>
      <c r="T82" s="312">
        <v>41640</v>
      </c>
      <c r="U82" s="312">
        <v>44197</v>
      </c>
      <c r="V82" s="318"/>
      <c r="W82" s="318"/>
      <c r="X82" s="318"/>
      <c r="Y82" s="318"/>
      <c r="Z82" s="318"/>
      <c r="AA82" s="327"/>
      <c r="AB82" s="326">
        <v>1</v>
      </c>
      <c r="AC82" s="303">
        <v>1</v>
      </c>
      <c r="AD82" s="304">
        <v>1</v>
      </c>
      <c r="AE82" s="322"/>
      <c r="AF82" s="318"/>
      <c r="AG82" s="323"/>
      <c r="AH82" s="323"/>
      <c r="AI82" s="323"/>
      <c r="AJ82" s="323"/>
      <c r="AK82" s="323"/>
      <c r="AL82" s="323"/>
      <c r="AM82" s="323"/>
      <c r="AN82" s="323"/>
    </row>
    <row r="83" spans="1:40" ht="12.75">
      <c r="A83" s="328">
        <v>1220786603</v>
      </c>
      <c r="B83" s="311">
        <v>81</v>
      </c>
      <c r="C83" s="329" t="s">
        <v>16016</v>
      </c>
      <c r="D83" s="329" t="s">
        <v>15329</v>
      </c>
      <c r="E83" s="329" t="s">
        <v>14109</v>
      </c>
      <c r="F83" s="330" t="s">
        <v>1708</v>
      </c>
      <c r="G83" s="329" t="s">
        <v>14176</v>
      </c>
      <c r="H83" s="330" t="s">
        <v>1711</v>
      </c>
      <c r="I83" s="329" t="s">
        <v>9786</v>
      </c>
      <c r="J83" s="329" t="s">
        <v>12085</v>
      </c>
      <c r="K83" s="317"/>
      <c r="L83" s="304">
        <v>1</v>
      </c>
      <c r="M83" s="311">
        <v>59</v>
      </c>
      <c r="N83" s="311">
        <v>22</v>
      </c>
      <c r="O83" s="311" t="s">
        <v>16029</v>
      </c>
      <c r="P83" s="311" t="s">
        <v>14112</v>
      </c>
      <c r="Q83" s="311">
        <v>2012</v>
      </c>
      <c r="R83" s="324">
        <v>41269</v>
      </c>
      <c r="S83" s="311" t="s">
        <v>14178</v>
      </c>
      <c r="T83" s="312">
        <v>41640</v>
      </c>
      <c r="U83" s="312">
        <v>44197</v>
      </c>
      <c r="V83" s="318"/>
      <c r="W83" s="318"/>
      <c r="X83" s="318"/>
      <c r="Y83" s="318"/>
      <c r="Z83" s="318"/>
      <c r="AA83" s="327"/>
      <c r="AB83" s="326">
        <v>1</v>
      </c>
      <c r="AC83" s="303">
        <v>1</v>
      </c>
      <c r="AD83" s="305"/>
      <c r="AE83" s="322"/>
      <c r="AF83" s="318"/>
      <c r="AG83" s="323"/>
      <c r="AH83" s="323"/>
      <c r="AI83" s="323"/>
      <c r="AJ83" s="323"/>
      <c r="AK83" s="323"/>
      <c r="AL83" s="323"/>
      <c r="AM83" s="323"/>
      <c r="AN83" s="323"/>
    </row>
    <row r="84" spans="1:40" ht="12.75">
      <c r="A84" s="328">
        <v>1220786604</v>
      </c>
      <c r="B84" s="311">
        <v>82</v>
      </c>
      <c r="C84" s="329" t="s">
        <v>16016</v>
      </c>
      <c r="D84" s="329" t="s">
        <v>15329</v>
      </c>
      <c r="E84" s="329" t="s">
        <v>14109</v>
      </c>
      <c r="F84" s="330" t="s">
        <v>2199</v>
      </c>
      <c r="G84" s="329" t="s">
        <v>14176</v>
      </c>
      <c r="H84" s="330" t="s">
        <v>2200</v>
      </c>
      <c r="I84" s="329" t="s">
        <v>9786</v>
      </c>
      <c r="J84" s="329" t="s">
        <v>14179</v>
      </c>
      <c r="K84" s="317"/>
      <c r="L84" s="304">
        <v>1</v>
      </c>
      <c r="M84" s="311">
        <v>146.77000000000001</v>
      </c>
      <c r="N84" s="311">
        <v>443</v>
      </c>
      <c r="O84" s="311" t="s">
        <v>16006</v>
      </c>
      <c r="P84" s="311" t="s">
        <v>14063</v>
      </c>
      <c r="Q84" s="311">
        <v>2012</v>
      </c>
      <c r="R84" s="324">
        <v>41269</v>
      </c>
      <c r="S84" s="311" t="s">
        <v>14178</v>
      </c>
      <c r="T84" s="312">
        <v>41640</v>
      </c>
      <c r="U84" s="312">
        <v>44197</v>
      </c>
      <c r="V84" s="318"/>
      <c r="W84" s="318"/>
      <c r="X84" s="318"/>
      <c r="Y84" s="318"/>
      <c r="Z84" s="318"/>
      <c r="AA84" s="327"/>
      <c r="AB84" s="326">
        <v>1</v>
      </c>
      <c r="AC84" s="303">
        <v>1</v>
      </c>
      <c r="AD84" s="304">
        <v>1</v>
      </c>
      <c r="AE84" s="322"/>
      <c r="AF84" s="318"/>
      <c r="AG84" s="323"/>
      <c r="AH84" s="323"/>
      <c r="AI84" s="323"/>
      <c r="AJ84" s="323"/>
      <c r="AK84" s="323"/>
      <c r="AL84" s="323"/>
      <c r="AM84" s="323"/>
      <c r="AN84" s="323"/>
    </row>
    <row r="85" spans="1:40" ht="12.75">
      <c r="A85" s="328">
        <v>1220786605</v>
      </c>
      <c r="B85" s="311">
        <v>83</v>
      </c>
      <c r="C85" s="329" t="s">
        <v>16016</v>
      </c>
      <c r="D85" s="329" t="s">
        <v>15329</v>
      </c>
      <c r="E85" s="329" t="s">
        <v>14109</v>
      </c>
      <c r="F85" s="330" t="s">
        <v>2199</v>
      </c>
      <c r="G85" s="329" t="s">
        <v>14176</v>
      </c>
      <c r="H85" s="330" t="s">
        <v>2207</v>
      </c>
      <c r="I85" s="329" t="s">
        <v>9786</v>
      </c>
      <c r="J85" s="329" t="s">
        <v>14180</v>
      </c>
      <c r="K85" s="317"/>
      <c r="L85" s="304">
        <v>1</v>
      </c>
      <c r="M85" s="311">
        <v>3</v>
      </c>
      <c r="N85" s="311">
        <v>9</v>
      </c>
      <c r="O85" s="311" t="s">
        <v>16023</v>
      </c>
      <c r="P85" s="311" t="s">
        <v>14112</v>
      </c>
      <c r="Q85" s="311">
        <v>2012</v>
      </c>
      <c r="R85" s="324">
        <v>41269</v>
      </c>
      <c r="S85" s="311" t="s">
        <v>14178</v>
      </c>
      <c r="T85" s="312">
        <v>41640</v>
      </c>
      <c r="U85" s="312">
        <v>44197</v>
      </c>
      <c r="V85" s="318"/>
      <c r="W85" s="318"/>
      <c r="X85" s="318"/>
      <c r="Y85" s="318"/>
      <c r="Z85" s="318"/>
      <c r="AA85" s="327"/>
      <c r="AB85" s="326">
        <v>1</v>
      </c>
      <c r="AC85" s="303">
        <v>1</v>
      </c>
      <c r="AD85" s="305"/>
      <c r="AE85" s="322"/>
      <c r="AF85" s="318"/>
      <c r="AG85" s="323"/>
      <c r="AH85" s="323"/>
      <c r="AI85" s="323"/>
      <c r="AJ85" s="323"/>
      <c r="AK85" s="323"/>
      <c r="AL85" s="323"/>
      <c r="AM85" s="323"/>
      <c r="AN85" s="323"/>
    </row>
    <row r="86" spans="1:40" ht="12.75">
      <c r="A86" s="328">
        <v>1220786606</v>
      </c>
      <c r="B86" s="311">
        <v>84</v>
      </c>
      <c r="C86" s="329" t="s">
        <v>16016</v>
      </c>
      <c r="D86" s="329" t="s">
        <v>15329</v>
      </c>
      <c r="E86" s="329" t="s">
        <v>14109</v>
      </c>
      <c r="F86" s="330" t="s">
        <v>2199</v>
      </c>
      <c r="G86" s="329" t="s">
        <v>14176</v>
      </c>
      <c r="H86" s="330" t="s">
        <v>2212</v>
      </c>
      <c r="I86" s="329" t="s">
        <v>9786</v>
      </c>
      <c r="J86" s="329" t="s">
        <v>14181</v>
      </c>
      <c r="K86" s="317"/>
      <c r="L86" s="304">
        <v>1</v>
      </c>
      <c r="M86" s="311">
        <v>66.965000000000003</v>
      </c>
      <c r="N86" s="311">
        <v>602</v>
      </c>
      <c r="O86" s="311" t="s">
        <v>16049</v>
      </c>
      <c r="P86" s="311" t="s">
        <v>14063</v>
      </c>
      <c r="Q86" s="311">
        <v>2012</v>
      </c>
      <c r="R86" s="324">
        <v>41269</v>
      </c>
      <c r="S86" s="311" t="s">
        <v>14178</v>
      </c>
      <c r="T86" s="312">
        <v>41640</v>
      </c>
      <c r="U86" s="312">
        <v>44197</v>
      </c>
      <c r="V86" s="318"/>
      <c r="W86" s="318"/>
      <c r="X86" s="318"/>
      <c r="Y86" s="318"/>
      <c r="Z86" s="318"/>
      <c r="AA86" s="327"/>
      <c r="AB86" s="326">
        <v>1</v>
      </c>
      <c r="AC86" s="303">
        <v>1</v>
      </c>
      <c r="AD86" s="304">
        <v>1</v>
      </c>
      <c r="AE86" s="322"/>
      <c r="AF86" s="318"/>
      <c r="AG86" s="323"/>
      <c r="AH86" s="323"/>
      <c r="AI86" s="323"/>
      <c r="AJ86" s="323"/>
      <c r="AK86" s="323"/>
      <c r="AL86" s="323"/>
      <c r="AM86" s="323"/>
      <c r="AN86" s="323"/>
    </row>
    <row r="87" spans="1:40" ht="12.75">
      <c r="A87" s="328">
        <v>1220786601</v>
      </c>
      <c r="B87" s="311">
        <v>85</v>
      </c>
      <c r="C87" s="329" t="s">
        <v>16016</v>
      </c>
      <c r="D87" s="329" t="s">
        <v>15329</v>
      </c>
      <c r="E87" s="329" t="s">
        <v>14109</v>
      </c>
      <c r="F87" s="330" t="s">
        <v>1266</v>
      </c>
      <c r="G87" s="329" t="s">
        <v>14176</v>
      </c>
      <c r="H87" s="330" t="s">
        <v>1267</v>
      </c>
      <c r="I87" s="329" t="s">
        <v>9786</v>
      </c>
      <c r="J87" s="329" t="s">
        <v>10334</v>
      </c>
      <c r="K87" s="317"/>
      <c r="L87" s="304">
        <v>1</v>
      </c>
      <c r="M87" s="311">
        <v>42.264400000000002</v>
      </c>
      <c r="N87" s="311">
        <v>580</v>
      </c>
      <c r="O87" s="311" t="s">
        <v>16050</v>
      </c>
      <c r="P87" s="311" t="s">
        <v>14063</v>
      </c>
      <c r="Q87" s="311">
        <v>2012</v>
      </c>
      <c r="R87" s="324">
        <v>41269</v>
      </c>
      <c r="S87" s="311" t="s">
        <v>14178</v>
      </c>
      <c r="T87" s="312">
        <v>41640</v>
      </c>
      <c r="U87" s="312">
        <v>44197</v>
      </c>
      <c r="V87" s="318"/>
      <c r="W87" s="318"/>
      <c r="X87" s="318"/>
      <c r="Y87" s="318"/>
      <c r="Z87" s="318"/>
      <c r="AA87" s="327"/>
      <c r="AB87" s="326">
        <v>1</v>
      </c>
      <c r="AC87" s="303">
        <v>1</v>
      </c>
      <c r="AD87" s="304">
        <v>1</v>
      </c>
      <c r="AE87" s="322"/>
      <c r="AF87" s="318"/>
      <c r="AG87" s="323"/>
      <c r="AH87" s="323"/>
      <c r="AI87" s="323"/>
      <c r="AJ87" s="323"/>
      <c r="AK87" s="323"/>
      <c r="AL87" s="323"/>
      <c r="AM87" s="323"/>
      <c r="AN87" s="323"/>
    </row>
    <row r="88" spans="1:40" ht="12.75">
      <c r="A88" s="328">
        <v>1220787702</v>
      </c>
      <c r="B88" s="311">
        <v>86</v>
      </c>
      <c r="C88" s="329" t="s">
        <v>16016</v>
      </c>
      <c r="D88" s="329" t="s">
        <v>15329</v>
      </c>
      <c r="E88" s="329" t="s">
        <v>14109</v>
      </c>
      <c r="F88" s="330" t="s">
        <v>2155</v>
      </c>
      <c r="G88" s="329" t="s">
        <v>11673</v>
      </c>
      <c r="H88" s="330" t="s">
        <v>2158</v>
      </c>
      <c r="I88" s="329" t="s">
        <v>9786</v>
      </c>
      <c r="J88" s="329" t="s">
        <v>14182</v>
      </c>
      <c r="K88" s="317"/>
      <c r="L88" s="304">
        <v>1</v>
      </c>
      <c r="M88" s="311">
        <v>158</v>
      </c>
      <c r="N88" s="311">
        <v>287</v>
      </c>
      <c r="O88" s="311" t="s">
        <v>16051</v>
      </c>
      <c r="P88" s="311" t="s">
        <v>14112</v>
      </c>
      <c r="Q88" s="311">
        <v>2012</v>
      </c>
      <c r="R88" s="312">
        <v>41096</v>
      </c>
      <c r="S88" s="311" t="s">
        <v>14183</v>
      </c>
      <c r="T88" s="312">
        <v>41275</v>
      </c>
      <c r="U88" s="312">
        <v>43831</v>
      </c>
      <c r="V88" s="318"/>
      <c r="W88" s="318"/>
      <c r="X88" s="318"/>
      <c r="Y88" s="318"/>
      <c r="Z88" s="318"/>
      <c r="AA88" s="327"/>
      <c r="AB88" s="326">
        <v>1</v>
      </c>
      <c r="AC88" s="303">
        <v>1</v>
      </c>
      <c r="AD88" s="304">
        <v>1</v>
      </c>
      <c r="AE88" s="322"/>
      <c r="AF88" s="318"/>
      <c r="AG88" s="323"/>
      <c r="AH88" s="323"/>
      <c r="AI88" s="323"/>
      <c r="AJ88" s="323"/>
      <c r="AK88" s="323"/>
      <c r="AL88" s="323"/>
      <c r="AM88" s="323"/>
      <c r="AN88" s="323"/>
    </row>
    <row r="89" spans="1:40" ht="12.75">
      <c r="A89" s="328">
        <v>1220787703</v>
      </c>
      <c r="B89" s="311">
        <v>87</v>
      </c>
      <c r="C89" s="329" t="s">
        <v>16016</v>
      </c>
      <c r="D89" s="329" t="s">
        <v>15329</v>
      </c>
      <c r="E89" s="329" t="s">
        <v>14109</v>
      </c>
      <c r="F89" s="330" t="s">
        <v>2155</v>
      </c>
      <c r="G89" s="329" t="s">
        <v>11673</v>
      </c>
      <c r="H89" s="330" t="s">
        <v>2168</v>
      </c>
      <c r="I89" s="329" t="s">
        <v>9786</v>
      </c>
      <c r="J89" s="329" t="s">
        <v>14165</v>
      </c>
      <c r="K89" s="317"/>
      <c r="L89" s="304">
        <v>1</v>
      </c>
      <c r="M89" s="311">
        <v>39</v>
      </c>
      <c r="N89" s="311">
        <v>7</v>
      </c>
      <c r="O89" s="311" t="s">
        <v>16052</v>
      </c>
      <c r="P89" s="311" t="s">
        <v>14112</v>
      </c>
      <c r="Q89" s="311">
        <v>2012</v>
      </c>
      <c r="R89" s="324">
        <v>41269</v>
      </c>
      <c r="S89" s="311" t="s">
        <v>14184</v>
      </c>
      <c r="T89" s="312">
        <v>41640</v>
      </c>
      <c r="U89" s="312">
        <v>44197</v>
      </c>
      <c r="V89" s="318"/>
      <c r="W89" s="318"/>
      <c r="X89" s="318"/>
      <c r="Y89" s="318"/>
      <c r="Z89" s="318"/>
      <c r="AA89" s="327"/>
      <c r="AB89" s="326">
        <v>1</v>
      </c>
      <c r="AC89" s="303">
        <v>1</v>
      </c>
      <c r="AD89" s="304">
        <v>1</v>
      </c>
      <c r="AE89" s="322"/>
      <c r="AF89" s="318"/>
      <c r="AG89" s="323"/>
      <c r="AH89" s="323"/>
      <c r="AI89" s="323"/>
      <c r="AJ89" s="323"/>
      <c r="AK89" s="323"/>
      <c r="AL89" s="323"/>
      <c r="AM89" s="323"/>
      <c r="AN89" s="323"/>
    </row>
    <row r="90" spans="1:40" ht="12.75">
      <c r="A90" s="328">
        <v>1220787704</v>
      </c>
      <c r="B90" s="311">
        <v>88</v>
      </c>
      <c r="C90" s="329" t="s">
        <v>16016</v>
      </c>
      <c r="D90" s="329" t="s">
        <v>15329</v>
      </c>
      <c r="E90" s="329" t="s">
        <v>14109</v>
      </c>
      <c r="F90" s="330" t="s">
        <v>2155</v>
      </c>
      <c r="G90" s="329" t="s">
        <v>11673</v>
      </c>
      <c r="H90" s="330" t="s">
        <v>2170</v>
      </c>
      <c r="I90" s="329" t="s">
        <v>9786</v>
      </c>
      <c r="J90" s="329" t="s">
        <v>14185</v>
      </c>
      <c r="K90" s="317"/>
      <c r="L90" s="304">
        <v>1</v>
      </c>
      <c r="M90" s="311">
        <v>56</v>
      </c>
      <c r="N90" s="311">
        <v>77</v>
      </c>
      <c r="O90" s="311" t="s">
        <v>16053</v>
      </c>
      <c r="P90" s="311" t="s">
        <v>14112</v>
      </c>
      <c r="Q90" s="311">
        <v>2012</v>
      </c>
      <c r="R90" s="324">
        <v>41269</v>
      </c>
      <c r="S90" s="311" t="s">
        <v>14184</v>
      </c>
      <c r="T90" s="312">
        <v>41640</v>
      </c>
      <c r="U90" s="312">
        <v>44197</v>
      </c>
      <c r="V90" s="318"/>
      <c r="W90" s="318"/>
      <c r="X90" s="318"/>
      <c r="Y90" s="318"/>
      <c r="Z90" s="318"/>
      <c r="AA90" s="327"/>
      <c r="AB90" s="326">
        <v>1</v>
      </c>
      <c r="AC90" s="303">
        <v>1</v>
      </c>
      <c r="AD90" s="304">
        <v>1</v>
      </c>
      <c r="AE90" s="322"/>
      <c r="AF90" s="318"/>
      <c r="AG90" s="323"/>
      <c r="AH90" s="323"/>
      <c r="AI90" s="323"/>
      <c r="AJ90" s="323"/>
      <c r="AK90" s="323"/>
      <c r="AL90" s="323"/>
      <c r="AM90" s="323"/>
      <c r="AN90" s="323"/>
    </row>
    <row r="91" spans="1:40" ht="12.75">
      <c r="A91" s="328">
        <v>1220787705</v>
      </c>
      <c r="B91" s="311">
        <v>89</v>
      </c>
      <c r="C91" s="329" t="s">
        <v>16016</v>
      </c>
      <c r="D91" s="329" t="s">
        <v>15329</v>
      </c>
      <c r="E91" s="329" t="s">
        <v>14109</v>
      </c>
      <c r="F91" s="330" t="s">
        <v>2155</v>
      </c>
      <c r="G91" s="329" t="s">
        <v>11673</v>
      </c>
      <c r="H91" s="330" t="s">
        <v>2171</v>
      </c>
      <c r="I91" s="329" t="s">
        <v>9786</v>
      </c>
      <c r="J91" s="329" t="s">
        <v>14186</v>
      </c>
      <c r="K91" s="317"/>
      <c r="L91" s="304">
        <v>1</v>
      </c>
      <c r="M91" s="311">
        <v>21</v>
      </c>
      <c r="N91" s="311">
        <v>4</v>
      </c>
      <c r="O91" s="311" t="s">
        <v>16054</v>
      </c>
      <c r="P91" s="311" t="s">
        <v>14112</v>
      </c>
      <c r="Q91" s="311">
        <v>2012</v>
      </c>
      <c r="R91" s="324">
        <v>41269</v>
      </c>
      <c r="S91" s="311" t="s">
        <v>14184</v>
      </c>
      <c r="T91" s="312">
        <v>41640</v>
      </c>
      <c r="U91" s="312">
        <v>44197</v>
      </c>
      <c r="V91" s="318"/>
      <c r="W91" s="318"/>
      <c r="X91" s="318"/>
      <c r="Y91" s="318"/>
      <c r="Z91" s="318"/>
      <c r="AA91" s="327"/>
      <c r="AB91" s="326">
        <v>1</v>
      </c>
      <c r="AC91" s="303">
        <v>1</v>
      </c>
      <c r="AD91" s="305"/>
      <c r="AE91" s="322"/>
      <c r="AF91" s="318"/>
      <c r="AG91" s="323"/>
      <c r="AH91" s="323"/>
      <c r="AI91" s="323"/>
      <c r="AJ91" s="323"/>
      <c r="AK91" s="323"/>
      <c r="AL91" s="323"/>
      <c r="AM91" s="323"/>
      <c r="AN91" s="323"/>
    </row>
    <row r="92" spans="1:40" ht="12.75">
      <c r="A92" s="328">
        <v>1220787706</v>
      </c>
      <c r="B92" s="311">
        <v>90</v>
      </c>
      <c r="C92" s="329" t="s">
        <v>16016</v>
      </c>
      <c r="D92" s="329" t="s">
        <v>15329</v>
      </c>
      <c r="E92" s="329" t="s">
        <v>14109</v>
      </c>
      <c r="F92" s="330" t="s">
        <v>2155</v>
      </c>
      <c r="G92" s="329" t="s">
        <v>11673</v>
      </c>
      <c r="H92" s="330" t="s">
        <v>2173</v>
      </c>
      <c r="I92" s="329" t="s">
        <v>9786</v>
      </c>
      <c r="J92" s="329" t="s">
        <v>14187</v>
      </c>
      <c r="K92" s="317"/>
      <c r="L92" s="304">
        <v>1</v>
      </c>
      <c r="M92" s="311">
        <v>30</v>
      </c>
      <c r="N92" s="311">
        <v>4</v>
      </c>
      <c r="O92" s="311" t="s">
        <v>16055</v>
      </c>
      <c r="P92" s="311" t="s">
        <v>14112</v>
      </c>
      <c r="Q92" s="311">
        <v>2012</v>
      </c>
      <c r="R92" s="324">
        <v>41269</v>
      </c>
      <c r="S92" s="311" t="s">
        <v>14184</v>
      </c>
      <c r="T92" s="312">
        <v>41640</v>
      </c>
      <c r="U92" s="312">
        <v>44197</v>
      </c>
      <c r="V92" s="318"/>
      <c r="W92" s="318"/>
      <c r="X92" s="318"/>
      <c r="Y92" s="318"/>
      <c r="Z92" s="318"/>
      <c r="AA92" s="327"/>
      <c r="AB92" s="326">
        <v>1</v>
      </c>
      <c r="AC92" s="303">
        <v>1</v>
      </c>
      <c r="AD92" s="304">
        <v>1</v>
      </c>
      <c r="AE92" s="322"/>
      <c r="AF92" s="318"/>
      <c r="AG92" s="323"/>
      <c r="AH92" s="323"/>
      <c r="AI92" s="323"/>
      <c r="AJ92" s="323"/>
      <c r="AK92" s="323"/>
      <c r="AL92" s="323"/>
      <c r="AM92" s="323"/>
      <c r="AN92" s="323"/>
    </row>
    <row r="93" spans="1:40" ht="12.75">
      <c r="A93" s="328">
        <v>1220787707</v>
      </c>
      <c r="B93" s="311">
        <v>91</v>
      </c>
      <c r="C93" s="329" t="s">
        <v>16016</v>
      </c>
      <c r="D93" s="329" t="s">
        <v>15329</v>
      </c>
      <c r="E93" s="329" t="s">
        <v>14109</v>
      </c>
      <c r="F93" s="330" t="s">
        <v>2155</v>
      </c>
      <c r="G93" s="329" t="s">
        <v>11673</v>
      </c>
      <c r="H93" s="330" t="s">
        <v>2185</v>
      </c>
      <c r="I93" s="329" t="s">
        <v>10299</v>
      </c>
      <c r="J93" s="329" t="s">
        <v>14188</v>
      </c>
      <c r="K93" s="317"/>
      <c r="L93" s="304">
        <v>1</v>
      </c>
      <c r="M93" s="311">
        <v>1.2</v>
      </c>
      <c r="N93" s="311">
        <v>7</v>
      </c>
      <c r="O93" s="311" t="s">
        <v>16056</v>
      </c>
      <c r="P93" s="311" t="s">
        <v>14112</v>
      </c>
      <c r="Q93" s="311">
        <v>2012</v>
      </c>
      <c r="R93" s="324">
        <v>41269</v>
      </c>
      <c r="S93" s="311" t="s">
        <v>14184</v>
      </c>
      <c r="T93" s="312">
        <v>41640</v>
      </c>
      <c r="U93" s="312">
        <v>44197</v>
      </c>
      <c r="V93" s="318"/>
      <c r="W93" s="318"/>
      <c r="X93" s="318"/>
      <c r="Y93" s="318"/>
      <c r="Z93" s="318"/>
      <c r="AA93" s="327"/>
      <c r="AB93" s="326">
        <v>1</v>
      </c>
      <c r="AC93" s="303">
        <v>1</v>
      </c>
      <c r="AD93" s="304">
        <v>1</v>
      </c>
      <c r="AE93" s="322"/>
      <c r="AF93" s="318"/>
      <c r="AG93" s="323"/>
      <c r="AH93" s="323"/>
      <c r="AI93" s="323"/>
      <c r="AJ93" s="323"/>
      <c r="AK93" s="323"/>
      <c r="AL93" s="323"/>
      <c r="AM93" s="323"/>
      <c r="AN93" s="323"/>
    </row>
    <row r="94" spans="1:40" ht="12.75">
      <c r="A94" s="328">
        <v>1220787711</v>
      </c>
      <c r="B94" s="311">
        <v>92</v>
      </c>
      <c r="C94" s="329" t="s">
        <v>16016</v>
      </c>
      <c r="D94" s="329" t="s">
        <v>15329</v>
      </c>
      <c r="E94" s="329" t="s">
        <v>14109</v>
      </c>
      <c r="F94" s="330" t="s">
        <v>2073</v>
      </c>
      <c r="G94" s="329" t="s">
        <v>11673</v>
      </c>
      <c r="H94" s="330" t="s">
        <v>2078</v>
      </c>
      <c r="I94" s="329" t="s">
        <v>9786</v>
      </c>
      <c r="J94" s="329" t="s">
        <v>14189</v>
      </c>
      <c r="K94" s="317"/>
      <c r="L94" s="304">
        <v>1</v>
      </c>
      <c r="M94" s="311">
        <v>102</v>
      </c>
      <c r="N94" s="311">
        <v>33</v>
      </c>
      <c r="O94" s="311" t="s">
        <v>16057</v>
      </c>
      <c r="P94" s="311" t="s">
        <v>14112</v>
      </c>
      <c r="Q94" s="311">
        <v>2012</v>
      </c>
      <c r="R94" s="324">
        <v>41269</v>
      </c>
      <c r="S94" s="311" t="s">
        <v>14184</v>
      </c>
      <c r="T94" s="312">
        <v>41640</v>
      </c>
      <c r="U94" s="312">
        <v>44197</v>
      </c>
      <c r="V94" s="318"/>
      <c r="W94" s="318"/>
      <c r="X94" s="318"/>
      <c r="Y94" s="318"/>
      <c r="Z94" s="318"/>
      <c r="AA94" s="327"/>
      <c r="AB94" s="326">
        <v>1</v>
      </c>
      <c r="AC94" s="303">
        <v>1</v>
      </c>
      <c r="AD94" s="304">
        <v>1</v>
      </c>
      <c r="AE94" s="322"/>
      <c r="AF94" s="318"/>
      <c r="AG94" s="323"/>
      <c r="AH94" s="323"/>
      <c r="AI94" s="323"/>
      <c r="AJ94" s="323"/>
      <c r="AK94" s="323"/>
      <c r="AL94" s="323"/>
      <c r="AM94" s="323"/>
      <c r="AN94" s="323"/>
    </row>
    <row r="95" spans="1:40" ht="12.75">
      <c r="A95" s="328">
        <v>1220787708</v>
      </c>
      <c r="B95" s="311">
        <v>93</v>
      </c>
      <c r="C95" s="329" t="s">
        <v>16016</v>
      </c>
      <c r="D95" s="329" t="s">
        <v>15329</v>
      </c>
      <c r="E95" s="329" t="s">
        <v>14109</v>
      </c>
      <c r="F95" s="330" t="s">
        <v>1517</v>
      </c>
      <c r="G95" s="329" t="s">
        <v>11673</v>
      </c>
      <c r="H95" s="330" t="s">
        <v>1541</v>
      </c>
      <c r="I95" s="329" t="s">
        <v>9786</v>
      </c>
      <c r="J95" s="329" t="s">
        <v>14190</v>
      </c>
      <c r="K95" s="317"/>
      <c r="L95" s="304">
        <v>1</v>
      </c>
      <c r="M95" s="311">
        <v>243.86</v>
      </c>
      <c r="N95" s="311">
        <v>425</v>
      </c>
      <c r="O95" s="311" t="s">
        <v>16058</v>
      </c>
      <c r="P95" s="311" t="s">
        <v>14112</v>
      </c>
      <c r="Q95" s="311">
        <v>2012</v>
      </c>
      <c r="R95" s="324">
        <v>41269</v>
      </c>
      <c r="S95" s="311" t="s">
        <v>14184</v>
      </c>
      <c r="T95" s="312">
        <v>41640</v>
      </c>
      <c r="U95" s="312">
        <v>44197</v>
      </c>
      <c r="V95" s="318"/>
      <c r="W95" s="318"/>
      <c r="X95" s="318"/>
      <c r="Y95" s="318"/>
      <c r="Z95" s="318"/>
      <c r="AA95" s="327"/>
      <c r="AB95" s="326">
        <v>1</v>
      </c>
      <c r="AC95" s="303">
        <v>1</v>
      </c>
      <c r="AD95" s="304">
        <v>1</v>
      </c>
      <c r="AE95" s="322"/>
      <c r="AF95" s="318"/>
      <c r="AG95" s="323"/>
      <c r="AH95" s="323"/>
      <c r="AI95" s="323"/>
      <c r="AJ95" s="323"/>
      <c r="AK95" s="323"/>
      <c r="AL95" s="323"/>
      <c r="AM95" s="323"/>
      <c r="AN95" s="323"/>
    </row>
    <row r="96" spans="1:40" ht="12.75">
      <c r="A96" s="328">
        <v>1220787701</v>
      </c>
      <c r="B96" s="311">
        <v>94</v>
      </c>
      <c r="C96" s="329" t="s">
        <v>16016</v>
      </c>
      <c r="D96" s="329" t="s">
        <v>15329</v>
      </c>
      <c r="E96" s="329" t="s">
        <v>14109</v>
      </c>
      <c r="F96" s="330" t="s">
        <v>1303</v>
      </c>
      <c r="G96" s="329" t="s">
        <v>11673</v>
      </c>
      <c r="H96" s="330" t="s">
        <v>1328</v>
      </c>
      <c r="I96" s="329" t="s">
        <v>9786</v>
      </c>
      <c r="J96" s="329" t="s">
        <v>11675</v>
      </c>
      <c r="K96" s="317"/>
      <c r="L96" s="304">
        <v>1</v>
      </c>
      <c r="M96" s="311">
        <v>196</v>
      </c>
      <c r="N96" s="311">
        <v>1278</v>
      </c>
      <c r="O96" s="311" t="s">
        <v>16059</v>
      </c>
      <c r="P96" s="311" t="s">
        <v>14112</v>
      </c>
      <c r="Q96" s="311">
        <v>2012</v>
      </c>
      <c r="R96" s="312">
        <v>41096</v>
      </c>
      <c r="S96" s="311" t="s">
        <v>14183</v>
      </c>
      <c r="T96" s="312">
        <v>41275</v>
      </c>
      <c r="U96" s="312">
        <v>43831</v>
      </c>
      <c r="V96" s="318"/>
      <c r="W96" s="318"/>
      <c r="X96" s="318"/>
      <c r="Y96" s="318"/>
      <c r="Z96" s="318"/>
      <c r="AA96" s="327"/>
      <c r="AB96" s="326">
        <v>1</v>
      </c>
      <c r="AC96" s="303">
        <v>1</v>
      </c>
      <c r="AD96" s="304">
        <v>1</v>
      </c>
      <c r="AE96" s="322"/>
      <c r="AF96" s="318"/>
      <c r="AG96" s="323"/>
      <c r="AH96" s="323"/>
      <c r="AI96" s="323"/>
      <c r="AJ96" s="323"/>
      <c r="AK96" s="323"/>
      <c r="AL96" s="323"/>
      <c r="AM96" s="323"/>
      <c r="AN96" s="323"/>
    </row>
    <row r="97" spans="1:40" ht="12.75">
      <c r="A97" s="328">
        <v>1220787710</v>
      </c>
      <c r="B97" s="311">
        <v>95</v>
      </c>
      <c r="C97" s="329" t="s">
        <v>16016</v>
      </c>
      <c r="D97" s="329" t="s">
        <v>15329</v>
      </c>
      <c r="E97" s="329" t="s">
        <v>14109</v>
      </c>
      <c r="F97" s="330" t="s">
        <v>2155</v>
      </c>
      <c r="G97" s="329" t="s">
        <v>11673</v>
      </c>
      <c r="H97" s="330" t="s">
        <v>2180</v>
      </c>
      <c r="I97" s="329" t="s">
        <v>9786</v>
      </c>
      <c r="J97" s="329" t="s">
        <v>14191</v>
      </c>
      <c r="K97" s="317"/>
      <c r="L97" s="304">
        <v>1</v>
      </c>
      <c r="M97" s="311">
        <v>52</v>
      </c>
      <c r="N97" s="311">
        <v>3</v>
      </c>
      <c r="O97" s="311" t="s">
        <v>15996</v>
      </c>
      <c r="P97" s="311" t="s">
        <v>14112</v>
      </c>
      <c r="Q97" s="311">
        <v>2012</v>
      </c>
      <c r="R97" s="324">
        <v>41269</v>
      </c>
      <c r="S97" s="311" t="s">
        <v>14184</v>
      </c>
      <c r="T97" s="312">
        <v>41640</v>
      </c>
      <c r="U97" s="312">
        <v>44197</v>
      </c>
      <c r="V97" s="318"/>
      <c r="W97" s="318"/>
      <c r="X97" s="318"/>
      <c r="Y97" s="318"/>
      <c r="Z97" s="318"/>
      <c r="AA97" s="327"/>
      <c r="AB97" s="326">
        <v>1</v>
      </c>
      <c r="AC97" s="303">
        <v>1</v>
      </c>
      <c r="AD97" s="304">
        <v>1</v>
      </c>
      <c r="AE97" s="322"/>
      <c r="AF97" s="318"/>
      <c r="AG97" s="323"/>
      <c r="AH97" s="323"/>
      <c r="AI97" s="323"/>
      <c r="AJ97" s="323"/>
      <c r="AK97" s="323"/>
      <c r="AL97" s="323"/>
      <c r="AM97" s="323"/>
      <c r="AN97" s="323"/>
    </row>
    <row r="98" spans="1:40" ht="12.75">
      <c r="A98" s="328">
        <v>1220787712</v>
      </c>
      <c r="B98" s="311">
        <v>96</v>
      </c>
      <c r="C98" s="329" t="s">
        <v>16016</v>
      </c>
      <c r="D98" s="329" t="s">
        <v>15329</v>
      </c>
      <c r="E98" s="329" t="s">
        <v>14109</v>
      </c>
      <c r="F98" s="330" t="s">
        <v>2064</v>
      </c>
      <c r="G98" s="329" t="s">
        <v>11673</v>
      </c>
      <c r="H98" s="330" t="s">
        <v>2071</v>
      </c>
      <c r="I98" s="329" t="s">
        <v>9786</v>
      </c>
      <c r="J98" s="329" t="s">
        <v>14192</v>
      </c>
      <c r="K98" s="317"/>
      <c r="L98" s="304">
        <v>1</v>
      </c>
      <c r="M98" s="311">
        <v>35</v>
      </c>
      <c r="N98" s="311">
        <v>10</v>
      </c>
      <c r="O98" s="311" t="s">
        <v>16060</v>
      </c>
      <c r="P98" s="311" t="s">
        <v>14112</v>
      </c>
      <c r="Q98" s="311">
        <v>2012</v>
      </c>
      <c r="R98" s="324">
        <v>41269</v>
      </c>
      <c r="S98" s="311" t="s">
        <v>14184</v>
      </c>
      <c r="T98" s="312">
        <v>41640</v>
      </c>
      <c r="U98" s="312">
        <v>44197</v>
      </c>
      <c r="V98" s="318"/>
      <c r="W98" s="318"/>
      <c r="X98" s="318"/>
      <c r="Y98" s="318"/>
      <c r="Z98" s="318"/>
      <c r="AA98" s="327"/>
      <c r="AB98" s="326">
        <v>1</v>
      </c>
      <c r="AC98" s="303">
        <v>1</v>
      </c>
      <c r="AD98" s="304">
        <v>1</v>
      </c>
      <c r="AE98" s="322"/>
      <c r="AF98" s="318"/>
      <c r="AG98" s="323"/>
      <c r="AH98" s="323"/>
      <c r="AI98" s="323"/>
      <c r="AJ98" s="323"/>
      <c r="AK98" s="323"/>
      <c r="AL98" s="323"/>
      <c r="AM98" s="323"/>
      <c r="AN98" s="323"/>
    </row>
    <row r="99" spans="1:40" ht="12.75">
      <c r="A99" s="328">
        <v>1220787713</v>
      </c>
      <c r="B99" s="311">
        <v>97</v>
      </c>
      <c r="C99" s="329" t="s">
        <v>16016</v>
      </c>
      <c r="D99" s="329" t="s">
        <v>15329</v>
      </c>
      <c r="E99" s="329" t="s">
        <v>14109</v>
      </c>
      <c r="F99" s="330" t="s">
        <v>2087</v>
      </c>
      <c r="G99" s="329" t="s">
        <v>11673</v>
      </c>
      <c r="H99" s="330" t="s">
        <v>2096</v>
      </c>
      <c r="I99" s="329" t="s">
        <v>9786</v>
      </c>
      <c r="J99" s="329" t="s">
        <v>14193</v>
      </c>
      <c r="K99" s="317"/>
      <c r="L99" s="304">
        <v>1</v>
      </c>
      <c r="M99" s="311">
        <v>76</v>
      </c>
      <c r="N99" s="311">
        <v>80</v>
      </c>
      <c r="O99" s="311" t="s">
        <v>16028</v>
      </c>
      <c r="P99" s="311" t="s">
        <v>14112</v>
      </c>
      <c r="Q99" s="311">
        <v>2012</v>
      </c>
      <c r="R99" s="324">
        <v>41269</v>
      </c>
      <c r="S99" s="311" t="s">
        <v>14184</v>
      </c>
      <c r="T99" s="312">
        <v>41640</v>
      </c>
      <c r="U99" s="312">
        <v>44197</v>
      </c>
      <c r="V99" s="318"/>
      <c r="W99" s="318"/>
      <c r="X99" s="318"/>
      <c r="Y99" s="318"/>
      <c r="Z99" s="318"/>
      <c r="AA99" s="327"/>
      <c r="AB99" s="326">
        <v>1</v>
      </c>
      <c r="AC99" s="303">
        <v>1</v>
      </c>
      <c r="AD99" s="304">
        <v>1</v>
      </c>
      <c r="AE99" s="322"/>
      <c r="AF99" s="318"/>
      <c r="AG99" s="323"/>
      <c r="AH99" s="323"/>
      <c r="AI99" s="323"/>
      <c r="AJ99" s="323"/>
      <c r="AK99" s="323"/>
      <c r="AL99" s="323"/>
      <c r="AM99" s="323"/>
      <c r="AN99" s="323"/>
    </row>
    <row r="100" spans="1:40" ht="12.75">
      <c r="A100" s="328">
        <v>1220787714</v>
      </c>
      <c r="B100" s="311">
        <v>98</v>
      </c>
      <c r="C100" s="329" t="s">
        <v>16016</v>
      </c>
      <c r="D100" s="329" t="s">
        <v>15329</v>
      </c>
      <c r="E100" s="329" t="s">
        <v>14109</v>
      </c>
      <c r="F100" s="330" t="s">
        <v>1266</v>
      </c>
      <c r="G100" s="329" t="s">
        <v>11673</v>
      </c>
      <c r="H100" s="330" t="s">
        <v>1276</v>
      </c>
      <c r="I100" s="329" t="s">
        <v>9786</v>
      </c>
      <c r="J100" s="329" t="s">
        <v>14068</v>
      </c>
      <c r="K100" s="317"/>
      <c r="L100" s="304">
        <v>1</v>
      </c>
      <c r="M100" s="311">
        <v>68</v>
      </c>
      <c r="N100" s="311">
        <v>123</v>
      </c>
      <c r="O100" s="311" t="s">
        <v>16061</v>
      </c>
      <c r="P100" s="311" t="s">
        <v>14112</v>
      </c>
      <c r="Q100" s="311">
        <v>2012</v>
      </c>
      <c r="R100" s="324">
        <v>41269</v>
      </c>
      <c r="S100" s="311" t="s">
        <v>14184</v>
      </c>
      <c r="T100" s="312">
        <v>41640</v>
      </c>
      <c r="U100" s="312">
        <v>44197</v>
      </c>
      <c r="V100" s="318"/>
      <c r="W100" s="318"/>
      <c r="X100" s="318"/>
      <c r="Y100" s="318"/>
      <c r="Z100" s="318"/>
      <c r="AA100" s="327"/>
      <c r="AB100" s="326">
        <v>1</v>
      </c>
      <c r="AC100" s="303">
        <v>1</v>
      </c>
      <c r="AD100" s="304">
        <v>1</v>
      </c>
      <c r="AE100" s="322"/>
      <c r="AF100" s="318"/>
      <c r="AG100" s="323"/>
      <c r="AH100" s="323"/>
      <c r="AI100" s="323"/>
      <c r="AJ100" s="323"/>
      <c r="AK100" s="323"/>
      <c r="AL100" s="323"/>
      <c r="AM100" s="323"/>
      <c r="AN100" s="323"/>
    </row>
    <row r="101" spans="1:40" ht="12.75">
      <c r="A101" s="328">
        <v>1220787715</v>
      </c>
      <c r="B101" s="311">
        <v>99</v>
      </c>
      <c r="C101" s="329" t="s">
        <v>16016</v>
      </c>
      <c r="D101" s="329" t="s">
        <v>15329</v>
      </c>
      <c r="E101" s="329" t="s">
        <v>14109</v>
      </c>
      <c r="F101" s="329" t="s">
        <v>2155</v>
      </c>
      <c r="G101" s="329" t="s">
        <v>11673</v>
      </c>
      <c r="H101" s="330" t="s">
        <v>2184</v>
      </c>
      <c r="I101" s="329" t="s">
        <v>9786</v>
      </c>
      <c r="J101" s="329" t="s">
        <v>14194</v>
      </c>
      <c r="K101" s="317"/>
      <c r="L101" s="304">
        <v>1</v>
      </c>
      <c r="M101" s="311">
        <v>21</v>
      </c>
      <c r="N101" s="311">
        <v>190</v>
      </c>
      <c r="O101" s="311" t="s">
        <v>16062</v>
      </c>
      <c r="P101" s="311" t="s">
        <v>14112</v>
      </c>
      <c r="Q101" s="311">
        <v>2012</v>
      </c>
      <c r="R101" s="312">
        <v>41096</v>
      </c>
      <c r="S101" s="311" t="s">
        <v>14183</v>
      </c>
      <c r="T101" s="312">
        <v>41275</v>
      </c>
      <c r="U101" s="312">
        <v>43831</v>
      </c>
      <c r="V101" s="318"/>
      <c r="W101" s="318"/>
      <c r="X101" s="318"/>
      <c r="Y101" s="318"/>
      <c r="Z101" s="318"/>
      <c r="AA101" s="327"/>
      <c r="AB101" s="326">
        <v>1</v>
      </c>
      <c r="AC101" s="303">
        <v>1</v>
      </c>
      <c r="AD101" s="304">
        <v>1</v>
      </c>
      <c r="AE101" s="322"/>
      <c r="AF101" s="318"/>
      <c r="AG101" s="323"/>
      <c r="AH101" s="323"/>
      <c r="AI101" s="323"/>
      <c r="AJ101" s="323"/>
      <c r="AK101" s="323"/>
      <c r="AL101" s="323"/>
      <c r="AM101" s="323"/>
      <c r="AN101" s="323"/>
    </row>
    <row r="102" spans="1:40" ht="12.75">
      <c r="A102" s="328">
        <v>1220787716</v>
      </c>
      <c r="B102" s="311">
        <v>100</v>
      </c>
      <c r="C102" s="329" t="s">
        <v>16016</v>
      </c>
      <c r="D102" s="329" t="s">
        <v>15329</v>
      </c>
      <c r="E102" s="329" t="s">
        <v>14109</v>
      </c>
      <c r="F102" s="330" t="s">
        <v>1390</v>
      </c>
      <c r="G102" s="329" t="s">
        <v>11673</v>
      </c>
      <c r="H102" s="330" t="s">
        <v>1436</v>
      </c>
      <c r="I102" s="329" t="s">
        <v>9786</v>
      </c>
      <c r="J102" s="329" t="s">
        <v>11553</v>
      </c>
      <c r="K102" s="317"/>
      <c r="L102" s="304">
        <v>1</v>
      </c>
      <c r="M102" s="311">
        <v>54</v>
      </c>
      <c r="N102" s="311">
        <v>141</v>
      </c>
      <c r="O102" s="311" t="s">
        <v>16063</v>
      </c>
      <c r="P102" s="311" t="s">
        <v>14112</v>
      </c>
      <c r="Q102" s="311">
        <v>2012</v>
      </c>
      <c r="R102" s="324">
        <v>41269</v>
      </c>
      <c r="S102" s="311" t="s">
        <v>14184</v>
      </c>
      <c r="T102" s="312">
        <v>41640</v>
      </c>
      <c r="U102" s="312">
        <v>44197</v>
      </c>
      <c r="V102" s="318"/>
      <c r="W102" s="318"/>
      <c r="X102" s="318"/>
      <c r="Y102" s="318"/>
      <c r="Z102" s="318"/>
      <c r="AA102" s="327"/>
      <c r="AB102" s="326">
        <v>1</v>
      </c>
      <c r="AC102" s="303">
        <v>1</v>
      </c>
      <c r="AD102" s="304">
        <v>1</v>
      </c>
      <c r="AE102" s="322"/>
      <c r="AF102" s="318"/>
      <c r="AG102" s="323"/>
      <c r="AH102" s="323"/>
      <c r="AI102" s="323"/>
      <c r="AJ102" s="323"/>
      <c r="AK102" s="323"/>
      <c r="AL102" s="323"/>
      <c r="AM102" s="323"/>
      <c r="AN102" s="323"/>
    </row>
    <row r="103" spans="1:40" ht="12.75">
      <c r="A103" s="328">
        <v>1220755401</v>
      </c>
      <c r="B103" s="311">
        <v>101</v>
      </c>
      <c r="C103" s="329" t="s">
        <v>16016</v>
      </c>
      <c r="D103" s="329" t="s">
        <v>15329</v>
      </c>
      <c r="E103" s="329" t="s">
        <v>14109</v>
      </c>
      <c r="F103" s="330" t="s">
        <v>2155</v>
      </c>
      <c r="G103" s="329" t="s">
        <v>14195</v>
      </c>
      <c r="H103" s="330" t="s">
        <v>2162</v>
      </c>
      <c r="I103" s="329" t="s">
        <v>9786</v>
      </c>
      <c r="J103" s="329" t="s">
        <v>14196</v>
      </c>
      <c r="K103" s="317"/>
      <c r="L103" s="304">
        <v>1</v>
      </c>
      <c r="M103" s="311">
        <v>115.5</v>
      </c>
      <c r="N103" s="311">
        <v>605</v>
      </c>
      <c r="O103" s="311" t="s">
        <v>16064</v>
      </c>
      <c r="P103" s="311" t="s">
        <v>14112</v>
      </c>
      <c r="Q103" s="311">
        <v>2012</v>
      </c>
      <c r="R103" s="324">
        <v>41269</v>
      </c>
      <c r="S103" s="311" t="s">
        <v>14197</v>
      </c>
      <c r="T103" s="312">
        <v>41640</v>
      </c>
      <c r="U103" s="312">
        <v>44197</v>
      </c>
      <c r="V103" s="318"/>
      <c r="W103" s="318"/>
      <c r="X103" s="318"/>
      <c r="Y103" s="318"/>
      <c r="Z103" s="318"/>
      <c r="AA103" s="327"/>
      <c r="AB103" s="326">
        <v>1</v>
      </c>
      <c r="AC103" s="303">
        <v>1</v>
      </c>
      <c r="AD103" s="304">
        <v>1</v>
      </c>
      <c r="AE103" s="322"/>
      <c r="AF103" s="318"/>
      <c r="AG103" s="323"/>
      <c r="AH103" s="323"/>
      <c r="AI103" s="323"/>
      <c r="AJ103" s="323"/>
      <c r="AK103" s="323"/>
      <c r="AL103" s="323"/>
      <c r="AM103" s="323"/>
      <c r="AN103" s="323"/>
    </row>
    <row r="104" spans="1:40" ht="12.75">
      <c r="A104" s="328">
        <v>1220755402</v>
      </c>
      <c r="B104" s="311">
        <v>102</v>
      </c>
      <c r="C104" s="329" t="s">
        <v>16016</v>
      </c>
      <c r="D104" s="329" t="s">
        <v>15329</v>
      </c>
      <c r="E104" s="329" t="s">
        <v>14109</v>
      </c>
      <c r="F104" s="330" t="s">
        <v>2155</v>
      </c>
      <c r="G104" s="329" t="s">
        <v>14195</v>
      </c>
      <c r="H104" s="330" t="s">
        <v>2164</v>
      </c>
      <c r="I104" s="329" t="s">
        <v>9786</v>
      </c>
      <c r="J104" s="329" t="s">
        <v>14198</v>
      </c>
      <c r="K104" s="317"/>
      <c r="L104" s="304">
        <v>1</v>
      </c>
      <c r="M104" s="311">
        <v>47.32</v>
      </c>
      <c r="N104" s="311">
        <v>56</v>
      </c>
      <c r="O104" s="311" t="s">
        <v>16065</v>
      </c>
      <c r="P104" s="311" t="s">
        <v>14112</v>
      </c>
      <c r="Q104" s="311">
        <v>2012</v>
      </c>
      <c r="R104" s="324">
        <v>41269</v>
      </c>
      <c r="S104" s="311" t="s">
        <v>14197</v>
      </c>
      <c r="T104" s="312">
        <v>41640</v>
      </c>
      <c r="U104" s="312">
        <v>44197</v>
      </c>
      <c r="V104" s="318"/>
      <c r="W104" s="318"/>
      <c r="X104" s="318"/>
      <c r="Y104" s="318"/>
      <c r="Z104" s="318"/>
      <c r="AA104" s="327"/>
      <c r="AB104" s="326">
        <v>1</v>
      </c>
      <c r="AC104" s="303">
        <v>1</v>
      </c>
      <c r="AD104" s="304">
        <v>1</v>
      </c>
      <c r="AE104" s="322"/>
      <c r="AF104" s="318"/>
      <c r="AG104" s="323"/>
      <c r="AH104" s="323"/>
      <c r="AI104" s="323"/>
      <c r="AJ104" s="323"/>
      <c r="AK104" s="323"/>
      <c r="AL104" s="323"/>
      <c r="AM104" s="323"/>
      <c r="AN104" s="323"/>
    </row>
    <row r="105" spans="1:40" ht="12.75">
      <c r="A105" s="328">
        <v>1220755403</v>
      </c>
      <c r="B105" s="311">
        <v>103</v>
      </c>
      <c r="C105" s="329" t="s">
        <v>16016</v>
      </c>
      <c r="D105" s="329" t="s">
        <v>15329</v>
      </c>
      <c r="E105" s="329" t="s">
        <v>14109</v>
      </c>
      <c r="F105" s="330" t="s">
        <v>2155</v>
      </c>
      <c r="G105" s="329" t="s">
        <v>14195</v>
      </c>
      <c r="H105" s="330" t="s">
        <v>2165</v>
      </c>
      <c r="I105" s="329" t="s">
        <v>9786</v>
      </c>
      <c r="J105" s="329" t="s">
        <v>14199</v>
      </c>
      <c r="K105" s="317"/>
      <c r="L105" s="304">
        <v>1</v>
      </c>
      <c r="M105" s="311">
        <v>21</v>
      </c>
      <c r="N105" s="311">
        <v>4</v>
      </c>
      <c r="O105" s="311" t="s">
        <v>16066</v>
      </c>
      <c r="P105" s="311" t="s">
        <v>14112</v>
      </c>
      <c r="Q105" s="311">
        <v>2012</v>
      </c>
      <c r="R105" s="324">
        <v>41269</v>
      </c>
      <c r="S105" s="311" t="s">
        <v>14197</v>
      </c>
      <c r="T105" s="312">
        <v>41640</v>
      </c>
      <c r="U105" s="312">
        <v>44197</v>
      </c>
      <c r="V105" s="318"/>
      <c r="W105" s="318"/>
      <c r="X105" s="318"/>
      <c r="Y105" s="318"/>
      <c r="Z105" s="318"/>
      <c r="AA105" s="327"/>
      <c r="AB105" s="326">
        <v>1</v>
      </c>
      <c r="AC105" s="303">
        <v>1</v>
      </c>
      <c r="AD105" s="304">
        <v>1</v>
      </c>
      <c r="AE105" s="322"/>
      <c r="AF105" s="318"/>
      <c r="AG105" s="323"/>
      <c r="AH105" s="323"/>
      <c r="AI105" s="323"/>
      <c r="AJ105" s="323"/>
      <c r="AK105" s="323"/>
      <c r="AL105" s="323"/>
      <c r="AM105" s="323"/>
      <c r="AN105" s="323"/>
    </row>
    <row r="106" spans="1:40" ht="12.75">
      <c r="A106" s="328">
        <v>1220755404</v>
      </c>
      <c r="B106" s="311">
        <v>104</v>
      </c>
      <c r="C106" s="329" t="s">
        <v>16016</v>
      </c>
      <c r="D106" s="329" t="s">
        <v>15329</v>
      </c>
      <c r="E106" s="329" t="s">
        <v>14109</v>
      </c>
      <c r="F106" s="330" t="s">
        <v>2155</v>
      </c>
      <c r="G106" s="329" t="s">
        <v>14195</v>
      </c>
      <c r="H106" s="330" t="s">
        <v>2167</v>
      </c>
      <c r="I106" s="329" t="s">
        <v>9786</v>
      </c>
      <c r="J106" s="329" t="s">
        <v>14200</v>
      </c>
      <c r="K106" s="317"/>
      <c r="L106" s="304">
        <v>1</v>
      </c>
      <c r="M106" s="311">
        <v>101.63</v>
      </c>
      <c r="N106" s="311">
        <v>190</v>
      </c>
      <c r="O106" s="311" t="s">
        <v>16032</v>
      </c>
      <c r="P106" s="311" t="s">
        <v>14112</v>
      </c>
      <c r="Q106" s="311">
        <v>2012</v>
      </c>
      <c r="R106" s="324">
        <v>41269</v>
      </c>
      <c r="S106" s="311" t="s">
        <v>14197</v>
      </c>
      <c r="T106" s="312">
        <v>41640</v>
      </c>
      <c r="U106" s="312">
        <v>44197</v>
      </c>
      <c r="V106" s="318"/>
      <c r="W106" s="318"/>
      <c r="X106" s="318"/>
      <c r="Y106" s="318"/>
      <c r="Z106" s="318"/>
      <c r="AA106" s="327"/>
      <c r="AB106" s="326">
        <v>1</v>
      </c>
      <c r="AC106" s="303">
        <v>1</v>
      </c>
      <c r="AD106" s="304">
        <v>1</v>
      </c>
      <c r="AE106" s="322"/>
      <c r="AF106" s="318"/>
      <c r="AG106" s="323"/>
      <c r="AH106" s="323"/>
      <c r="AI106" s="323"/>
      <c r="AJ106" s="323"/>
      <c r="AK106" s="323"/>
      <c r="AL106" s="323"/>
      <c r="AM106" s="323"/>
      <c r="AN106" s="323"/>
    </row>
    <row r="107" spans="1:40" ht="12.75">
      <c r="A107" s="328">
        <v>1220755405</v>
      </c>
      <c r="B107" s="311">
        <v>105</v>
      </c>
      <c r="C107" s="329" t="s">
        <v>16016</v>
      </c>
      <c r="D107" s="329" t="s">
        <v>15329</v>
      </c>
      <c r="E107" s="329" t="s">
        <v>14109</v>
      </c>
      <c r="F107" s="330" t="s">
        <v>1439</v>
      </c>
      <c r="G107" s="329" t="s">
        <v>14195</v>
      </c>
      <c r="H107" s="330" t="s">
        <v>1441</v>
      </c>
      <c r="I107" s="329" t="s">
        <v>9786</v>
      </c>
      <c r="J107" s="329" t="s">
        <v>14167</v>
      </c>
      <c r="K107" s="317"/>
      <c r="L107" s="304">
        <v>1</v>
      </c>
      <c r="M107" s="311">
        <v>122.15</v>
      </c>
      <c r="N107" s="311">
        <v>268</v>
      </c>
      <c r="O107" s="311" t="s">
        <v>16044</v>
      </c>
      <c r="P107" s="311" t="s">
        <v>14112</v>
      </c>
      <c r="Q107" s="311">
        <v>2012</v>
      </c>
      <c r="R107" s="312">
        <v>41170</v>
      </c>
      <c r="S107" s="311" t="s">
        <v>14168</v>
      </c>
      <c r="T107" s="312">
        <v>41640</v>
      </c>
      <c r="U107" s="312">
        <v>44197</v>
      </c>
      <c r="V107" s="318"/>
      <c r="W107" s="318"/>
      <c r="X107" s="318"/>
      <c r="Y107" s="318"/>
      <c r="Z107" s="318"/>
      <c r="AA107" s="327"/>
      <c r="AB107" s="326">
        <v>1</v>
      </c>
      <c r="AC107" s="303">
        <v>1</v>
      </c>
      <c r="AD107" s="304">
        <v>1</v>
      </c>
      <c r="AE107" s="322"/>
      <c r="AF107" s="318"/>
      <c r="AG107" s="323"/>
      <c r="AH107" s="323"/>
      <c r="AI107" s="323"/>
      <c r="AJ107" s="323"/>
      <c r="AK107" s="323"/>
      <c r="AL107" s="323"/>
      <c r="AM107" s="323"/>
      <c r="AN107" s="323"/>
    </row>
    <row r="108" spans="1:40" ht="12.75">
      <c r="A108" s="328">
        <v>1220755406</v>
      </c>
      <c r="B108" s="311">
        <v>106</v>
      </c>
      <c r="C108" s="329" t="s">
        <v>16016</v>
      </c>
      <c r="D108" s="329" t="s">
        <v>15329</v>
      </c>
      <c r="E108" s="329" t="s">
        <v>14109</v>
      </c>
      <c r="F108" s="330" t="s">
        <v>2155</v>
      </c>
      <c r="G108" s="329" t="s">
        <v>14195</v>
      </c>
      <c r="H108" s="330" t="s">
        <v>2169</v>
      </c>
      <c r="I108" s="329" t="s">
        <v>9786</v>
      </c>
      <c r="J108" s="329" t="s">
        <v>14201</v>
      </c>
      <c r="K108" s="317"/>
      <c r="L108" s="304">
        <v>1</v>
      </c>
      <c r="M108" s="311">
        <v>30</v>
      </c>
      <c r="N108" s="311">
        <v>32</v>
      </c>
      <c r="O108" s="311" t="s">
        <v>16067</v>
      </c>
      <c r="P108" s="311" t="s">
        <v>14112</v>
      </c>
      <c r="Q108" s="311">
        <v>2012</v>
      </c>
      <c r="R108" s="324">
        <v>41269</v>
      </c>
      <c r="S108" s="311" t="s">
        <v>14197</v>
      </c>
      <c r="T108" s="312">
        <v>41640</v>
      </c>
      <c r="U108" s="312">
        <v>44197</v>
      </c>
      <c r="V108" s="318"/>
      <c r="W108" s="318"/>
      <c r="X108" s="318"/>
      <c r="Y108" s="318"/>
      <c r="Z108" s="318"/>
      <c r="AA108" s="327"/>
      <c r="AB108" s="326">
        <v>1</v>
      </c>
      <c r="AC108" s="303">
        <v>1</v>
      </c>
      <c r="AD108" s="304">
        <v>1</v>
      </c>
      <c r="AE108" s="322"/>
      <c r="AF108" s="318"/>
      <c r="AG108" s="323"/>
      <c r="AH108" s="323"/>
      <c r="AI108" s="323"/>
      <c r="AJ108" s="323"/>
      <c r="AK108" s="323"/>
      <c r="AL108" s="323"/>
      <c r="AM108" s="323"/>
      <c r="AN108" s="323"/>
    </row>
    <row r="109" spans="1:40" ht="12.75">
      <c r="A109" s="328">
        <v>1220755126</v>
      </c>
      <c r="B109" s="311">
        <v>107</v>
      </c>
      <c r="C109" s="329" t="s">
        <v>16016</v>
      </c>
      <c r="D109" s="329" t="s">
        <v>15329</v>
      </c>
      <c r="E109" s="329" t="s">
        <v>14109</v>
      </c>
      <c r="F109" s="329" t="s">
        <v>2155</v>
      </c>
      <c r="G109" s="329" t="s">
        <v>14195</v>
      </c>
      <c r="H109" s="329" t="s">
        <v>2174</v>
      </c>
      <c r="I109" s="329" t="s">
        <v>9786</v>
      </c>
      <c r="J109" s="329" t="s">
        <v>14202</v>
      </c>
      <c r="K109" s="317"/>
      <c r="L109" s="304">
        <v>1</v>
      </c>
      <c r="M109" s="311">
        <v>122</v>
      </c>
      <c r="N109" s="311">
        <v>166</v>
      </c>
      <c r="O109" s="311" t="s">
        <v>15953</v>
      </c>
      <c r="P109" s="311" t="s">
        <v>14112</v>
      </c>
      <c r="Q109" s="311">
        <v>2012</v>
      </c>
      <c r="R109" s="324">
        <v>41269</v>
      </c>
      <c r="S109" s="311" t="s">
        <v>14197</v>
      </c>
      <c r="T109" s="312">
        <v>41640</v>
      </c>
      <c r="U109" s="312">
        <v>44197</v>
      </c>
      <c r="V109" s="318"/>
      <c r="W109" s="318"/>
      <c r="X109" s="318"/>
      <c r="Y109" s="318"/>
      <c r="Z109" s="318"/>
      <c r="AA109" s="327"/>
      <c r="AB109" s="326">
        <v>1</v>
      </c>
      <c r="AC109" s="303">
        <v>1</v>
      </c>
      <c r="AD109" s="304">
        <v>1</v>
      </c>
      <c r="AE109" s="322"/>
      <c r="AF109" s="318"/>
      <c r="AG109" s="323"/>
      <c r="AH109" s="323"/>
      <c r="AI109" s="323"/>
      <c r="AJ109" s="323"/>
      <c r="AK109" s="323"/>
      <c r="AL109" s="323"/>
      <c r="AM109" s="323"/>
      <c r="AN109" s="323"/>
    </row>
    <row r="110" spans="1:40" ht="12.75">
      <c r="A110" s="328">
        <v>1220755409</v>
      </c>
      <c r="B110" s="311">
        <v>108</v>
      </c>
      <c r="C110" s="329" t="s">
        <v>16016</v>
      </c>
      <c r="D110" s="329" t="s">
        <v>15329</v>
      </c>
      <c r="E110" s="329" t="s">
        <v>14109</v>
      </c>
      <c r="F110" s="330" t="s">
        <v>1680</v>
      </c>
      <c r="G110" s="329" t="s">
        <v>14195</v>
      </c>
      <c r="H110" s="330" t="s">
        <v>1688</v>
      </c>
      <c r="I110" s="329" t="s">
        <v>9786</v>
      </c>
      <c r="J110" s="329" t="s">
        <v>14078</v>
      </c>
      <c r="K110" s="317"/>
      <c r="L110" s="304">
        <v>1</v>
      </c>
      <c r="M110" s="311">
        <v>122</v>
      </c>
      <c r="N110" s="311">
        <v>166</v>
      </c>
      <c r="O110" s="311" t="s">
        <v>16019</v>
      </c>
      <c r="P110" s="311" t="s">
        <v>14112</v>
      </c>
      <c r="Q110" s="311">
        <v>2012</v>
      </c>
      <c r="R110" s="324">
        <v>41269</v>
      </c>
      <c r="S110" s="311" t="s">
        <v>14197</v>
      </c>
      <c r="T110" s="312">
        <v>41640</v>
      </c>
      <c r="U110" s="312">
        <v>44197</v>
      </c>
      <c r="V110" s="318"/>
      <c r="W110" s="318"/>
      <c r="X110" s="318"/>
      <c r="Y110" s="318"/>
      <c r="Z110" s="318"/>
      <c r="AA110" s="327"/>
      <c r="AB110" s="326">
        <v>1</v>
      </c>
      <c r="AC110" s="303">
        <v>1</v>
      </c>
      <c r="AD110" s="304">
        <v>1</v>
      </c>
      <c r="AE110" s="322"/>
      <c r="AF110" s="318"/>
      <c r="AG110" s="323"/>
      <c r="AH110" s="323"/>
      <c r="AI110" s="323"/>
      <c r="AJ110" s="323"/>
      <c r="AK110" s="323"/>
      <c r="AL110" s="323"/>
      <c r="AM110" s="323"/>
      <c r="AN110" s="323"/>
    </row>
    <row r="111" spans="1:40" ht="12.75">
      <c r="A111" s="328">
        <v>1220755400</v>
      </c>
      <c r="B111" s="311">
        <v>109</v>
      </c>
      <c r="C111" s="329" t="s">
        <v>16016</v>
      </c>
      <c r="D111" s="329" t="s">
        <v>15329</v>
      </c>
      <c r="E111" s="329" t="s">
        <v>14109</v>
      </c>
      <c r="F111" s="330" t="s">
        <v>2155</v>
      </c>
      <c r="G111" s="329" t="s">
        <v>14195</v>
      </c>
      <c r="H111" s="330" t="s">
        <v>2157</v>
      </c>
      <c r="I111" s="329" t="s">
        <v>10789</v>
      </c>
      <c r="J111" s="329" t="s">
        <v>14203</v>
      </c>
      <c r="K111" s="317"/>
      <c r="L111" s="304">
        <v>1</v>
      </c>
      <c r="M111" s="311">
        <v>286</v>
      </c>
      <c r="N111" s="311">
        <v>1400</v>
      </c>
      <c r="O111" s="311" t="s">
        <v>16068</v>
      </c>
      <c r="P111" s="311" t="s">
        <v>14122</v>
      </c>
      <c r="Q111" s="311">
        <v>2010</v>
      </c>
      <c r="R111" s="312">
        <v>40395</v>
      </c>
      <c r="S111" s="311" t="s">
        <v>14204</v>
      </c>
      <c r="T111" s="312">
        <v>40909</v>
      </c>
      <c r="U111" s="312">
        <v>43466</v>
      </c>
      <c r="V111" s="318"/>
      <c r="W111" s="318"/>
      <c r="X111" s="318"/>
      <c r="Y111" s="318"/>
      <c r="Z111" s="318"/>
      <c r="AA111" s="327"/>
      <c r="AB111" s="326">
        <v>1</v>
      </c>
      <c r="AC111" s="303">
        <v>1</v>
      </c>
      <c r="AD111" s="304">
        <v>1</v>
      </c>
      <c r="AE111" s="322"/>
      <c r="AF111" s="318"/>
      <c r="AG111" s="323"/>
      <c r="AH111" s="323"/>
      <c r="AI111" s="323"/>
      <c r="AJ111" s="323"/>
      <c r="AK111" s="323"/>
      <c r="AL111" s="323"/>
      <c r="AM111" s="323"/>
      <c r="AN111" s="323"/>
    </row>
    <row r="112" spans="1:40" ht="12.75">
      <c r="A112" s="328">
        <v>1220755410</v>
      </c>
      <c r="B112" s="311">
        <v>110</v>
      </c>
      <c r="C112" s="329" t="s">
        <v>16016</v>
      </c>
      <c r="D112" s="329" t="s">
        <v>15329</v>
      </c>
      <c r="E112" s="329" t="s">
        <v>14109</v>
      </c>
      <c r="F112" s="330" t="s">
        <v>2155</v>
      </c>
      <c r="G112" s="329" t="s">
        <v>14195</v>
      </c>
      <c r="H112" s="330" t="s">
        <v>2183</v>
      </c>
      <c r="I112" s="329" t="s">
        <v>9786</v>
      </c>
      <c r="J112" s="329" t="s">
        <v>14205</v>
      </c>
      <c r="K112" s="317"/>
      <c r="L112" s="304">
        <v>1</v>
      </c>
      <c r="M112" s="311">
        <v>55.19</v>
      </c>
      <c r="N112" s="311">
        <v>185</v>
      </c>
      <c r="O112" s="311" t="s">
        <v>16069</v>
      </c>
      <c r="P112" s="311" t="s">
        <v>14112</v>
      </c>
      <c r="Q112" s="311">
        <v>2012</v>
      </c>
      <c r="R112" s="324">
        <v>41269</v>
      </c>
      <c r="S112" s="311" t="s">
        <v>14197</v>
      </c>
      <c r="T112" s="312">
        <v>41640</v>
      </c>
      <c r="U112" s="312">
        <v>44197</v>
      </c>
      <c r="V112" s="318"/>
      <c r="W112" s="318"/>
      <c r="X112" s="318"/>
      <c r="Y112" s="318"/>
      <c r="Z112" s="318"/>
      <c r="AA112" s="327"/>
      <c r="AB112" s="326">
        <v>1</v>
      </c>
      <c r="AC112" s="303">
        <v>1</v>
      </c>
      <c r="AD112" s="304">
        <v>1</v>
      </c>
      <c r="AE112" s="322"/>
      <c r="AF112" s="318"/>
      <c r="AG112" s="323"/>
      <c r="AH112" s="323"/>
      <c r="AI112" s="323"/>
      <c r="AJ112" s="323"/>
      <c r="AK112" s="323"/>
      <c r="AL112" s="323"/>
      <c r="AM112" s="323"/>
      <c r="AN112" s="323"/>
    </row>
    <row r="113" spans="1:40" ht="12.75">
      <c r="A113" s="328">
        <v>1220755411</v>
      </c>
      <c r="B113" s="311">
        <v>111</v>
      </c>
      <c r="C113" s="329" t="s">
        <v>16016</v>
      </c>
      <c r="D113" s="329" t="s">
        <v>15329</v>
      </c>
      <c r="E113" s="329" t="s">
        <v>14109</v>
      </c>
      <c r="F113" s="330" t="s">
        <v>2073</v>
      </c>
      <c r="G113" s="329" t="s">
        <v>14195</v>
      </c>
      <c r="H113" s="330" t="s">
        <v>2084</v>
      </c>
      <c r="I113" s="329" t="s">
        <v>9786</v>
      </c>
      <c r="J113" s="329" t="s">
        <v>14206</v>
      </c>
      <c r="K113" s="317"/>
      <c r="L113" s="304">
        <v>1</v>
      </c>
      <c r="M113" s="311">
        <v>71</v>
      </c>
      <c r="N113" s="311">
        <v>53</v>
      </c>
      <c r="O113" s="311" t="s">
        <v>16043</v>
      </c>
      <c r="P113" s="311" t="s">
        <v>14112</v>
      </c>
      <c r="Q113" s="311">
        <v>2012</v>
      </c>
      <c r="R113" s="324">
        <v>41269</v>
      </c>
      <c r="S113" s="311" t="s">
        <v>14197</v>
      </c>
      <c r="T113" s="312">
        <v>41640</v>
      </c>
      <c r="U113" s="312">
        <v>44197</v>
      </c>
      <c r="V113" s="318"/>
      <c r="W113" s="318"/>
      <c r="X113" s="318"/>
      <c r="Y113" s="318"/>
      <c r="Z113" s="318"/>
      <c r="AA113" s="327"/>
      <c r="AB113" s="326">
        <v>1</v>
      </c>
      <c r="AC113" s="303">
        <v>1</v>
      </c>
      <c r="AD113" s="304">
        <v>1</v>
      </c>
      <c r="AE113" s="322"/>
      <c r="AF113" s="318"/>
      <c r="AG113" s="323"/>
      <c r="AH113" s="323"/>
      <c r="AI113" s="323"/>
      <c r="AJ113" s="323"/>
      <c r="AK113" s="323"/>
      <c r="AL113" s="323"/>
      <c r="AM113" s="323"/>
      <c r="AN113" s="323"/>
    </row>
    <row r="114" spans="1:40" ht="12.75">
      <c r="A114" s="328">
        <v>1220755407</v>
      </c>
      <c r="B114" s="311">
        <v>112</v>
      </c>
      <c r="C114" s="329" t="s">
        <v>16016</v>
      </c>
      <c r="D114" s="329" t="s">
        <v>15329</v>
      </c>
      <c r="E114" s="329" t="s">
        <v>14109</v>
      </c>
      <c r="F114" s="330" t="s">
        <v>1303</v>
      </c>
      <c r="G114" s="329" t="s">
        <v>14195</v>
      </c>
      <c r="H114" s="330" t="s">
        <v>1335</v>
      </c>
      <c r="I114" s="329" t="s">
        <v>9786</v>
      </c>
      <c r="J114" s="329" t="s">
        <v>14207</v>
      </c>
      <c r="K114" s="317"/>
      <c r="L114" s="304">
        <v>1</v>
      </c>
      <c r="M114" s="311">
        <v>20</v>
      </c>
      <c r="N114" s="311">
        <v>22</v>
      </c>
      <c r="O114" s="311" t="s">
        <v>16070</v>
      </c>
      <c r="P114" s="311" t="s">
        <v>14112</v>
      </c>
      <c r="Q114" s="311">
        <v>2012</v>
      </c>
      <c r="R114" s="324">
        <v>41269</v>
      </c>
      <c r="S114" s="311" t="s">
        <v>14197</v>
      </c>
      <c r="T114" s="312">
        <v>41640</v>
      </c>
      <c r="U114" s="312">
        <v>44197</v>
      </c>
      <c r="V114" s="318"/>
      <c r="W114" s="318"/>
      <c r="X114" s="318"/>
      <c r="Y114" s="318"/>
      <c r="Z114" s="318"/>
      <c r="AA114" s="327"/>
      <c r="AB114" s="326">
        <v>1</v>
      </c>
      <c r="AC114" s="303">
        <v>1</v>
      </c>
      <c r="AD114" s="304">
        <v>1</v>
      </c>
      <c r="AE114" s="322"/>
      <c r="AF114" s="318"/>
      <c r="AG114" s="323"/>
      <c r="AH114" s="323"/>
      <c r="AI114" s="323"/>
      <c r="AJ114" s="323"/>
      <c r="AK114" s="323"/>
      <c r="AL114" s="323"/>
      <c r="AM114" s="323"/>
      <c r="AN114" s="323"/>
    </row>
    <row r="115" spans="1:40" ht="12.75">
      <c r="A115" s="328">
        <v>1220755412</v>
      </c>
      <c r="B115" s="311">
        <v>113</v>
      </c>
      <c r="C115" s="329" t="s">
        <v>16016</v>
      </c>
      <c r="D115" s="329" t="s">
        <v>15329</v>
      </c>
      <c r="E115" s="329" t="s">
        <v>14109</v>
      </c>
      <c r="F115" s="330" t="s">
        <v>1723</v>
      </c>
      <c r="G115" s="329" t="s">
        <v>14195</v>
      </c>
      <c r="H115" s="330" t="s">
        <v>1735</v>
      </c>
      <c r="I115" s="329" t="s">
        <v>9786</v>
      </c>
      <c r="J115" s="329" t="s">
        <v>14208</v>
      </c>
      <c r="K115" s="317"/>
      <c r="L115" s="304">
        <v>1</v>
      </c>
      <c r="M115" s="311">
        <v>41</v>
      </c>
      <c r="N115" s="311">
        <v>43</v>
      </c>
      <c r="O115" s="311" t="s">
        <v>16028</v>
      </c>
      <c r="P115" s="311" t="s">
        <v>14112</v>
      </c>
      <c r="Q115" s="311">
        <v>2012</v>
      </c>
      <c r="R115" s="324">
        <v>41269</v>
      </c>
      <c r="S115" s="311" t="s">
        <v>14197</v>
      </c>
      <c r="T115" s="312">
        <v>41640</v>
      </c>
      <c r="U115" s="312">
        <v>44197</v>
      </c>
      <c r="V115" s="318"/>
      <c r="W115" s="318"/>
      <c r="X115" s="318"/>
      <c r="Y115" s="318"/>
      <c r="Z115" s="318"/>
      <c r="AA115" s="327"/>
      <c r="AB115" s="326">
        <v>1</v>
      </c>
      <c r="AC115" s="303">
        <v>1</v>
      </c>
      <c r="AD115" s="304">
        <v>1</v>
      </c>
      <c r="AE115" s="322"/>
      <c r="AF115" s="318"/>
      <c r="AG115" s="323"/>
      <c r="AH115" s="323"/>
      <c r="AI115" s="323"/>
      <c r="AJ115" s="323"/>
      <c r="AK115" s="323"/>
      <c r="AL115" s="323"/>
      <c r="AM115" s="323"/>
      <c r="AN115" s="323"/>
    </row>
    <row r="116" spans="1:40" ht="12.75">
      <c r="A116" s="328">
        <v>1220755701</v>
      </c>
      <c r="B116" s="311">
        <v>114</v>
      </c>
      <c r="C116" s="329" t="s">
        <v>16016</v>
      </c>
      <c r="D116" s="329" t="s">
        <v>15329</v>
      </c>
      <c r="E116" s="329" t="s">
        <v>14109</v>
      </c>
      <c r="F116" s="330" t="s">
        <v>2199</v>
      </c>
      <c r="G116" s="329" t="s">
        <v>14209</v>
      </c>
      <c r="H116" s="330" t="s">
        <v>2206</v>
      </c>
      <c r="I116" s="329" t="s">
        <v>9786</v>
      </c>
      <c r="J116" s="329" t="s">
        <v>14210</v>
      </c>
      <c r="K116" s="317"/>
      <c r="L116" s="304">
        <v>1</v>
      </c>
      <c r="M116" s="311">
        <v>102.63500000000001</v>
      </c>
      <c r="N116" s="311">
        <v>317</v>
      </c>
      <c r="O116" s="311" t="s">
        <v>16019</v>
      </c>
      <c r="P116" s="311" t="s">
        <v>14063</v>
      </c>
      <c r="Q116" s="311">
        <v>2012</v>
      </c>
      <c r="R116" s="324">
        <v>41269</v>
      </c>
      <c r="S116" s="311" t="s">
        <v>14211</v>
      </c>
      <c r="T116" s="312">
        <v>41640</v>
      </c>
      <c r="U116" s="312">
        <v>44197</v>
      </c>
      <c r="V116" s="318"/>
      <c r="W116" s="318"/>
      <c r="X116" s="318"/>
      <c r="Y116" s="318"/>
      <c r="Z116" s="318"/>
      <c r="AA116" s="327"/>
      <c r="AB116" s="326">
        <v>1</v>
      </c>
      <c r="AC116" s="303">
        <v>1</v>
      </c>
      <c r="AD116" s="304">
        <v>1</v>
      </c>
      <c r="AE116" s="322"/>
      <c r="AF116" s="318"/>
      <c r="AG116" s="323"/>
      <c r="AH116" s="323"/>
      <c r="AI116" s="323"/>
      <c r="AJ116" s="323"/>
      <c r="AK116" s="323"/>
      <c r="AL116" s="323"/>
      <c r="AM116" s="323"/>
      <c r="AN116" s="323"/>
    </row>
    <row r="117" spans="1:40" ht="12.75">
      <c r="A117" s="328">
        <v>1220755702</v>
      </c>
      <c r="B117" s="311">
        <v>115</v>
      </c>
      <c r="C117" s="329" t="s">
        <v>16016</v>
      </c>
      <c r="D117" s="329" t="s">
        <v>15329</v>
      </c>
      <c r="E117" s="329" t="s">
        <v>14109</v>
      </c>
      <c r="F117" s="330" t="s">
        <v>2199</v>
      </c>
      <c r="G117" s="329" t="s">
        <v>14209</v>
      </c>
      <c r="H117" s="330" t="s">
        <v>2208</v>
      </c>
      <c r="I117" s="329" t="s">
        <v>9786</v>
      </c>
      <c r="J117" s="329" t="s">
        <v>14212</v>
      </c>
      <c r="K117" s="317"/>
      <c r="L117" s="304">
        <v>1</v>
      </c>
      <c r="M117" s="311">
        <v>104</v>
      </c>
      <c r="N117" s="311">
        <v>103</v>
      </c>
      <c r="O117" s="311" t="s">
        <v>16032</v>
      </c>
      <c r="P117" s="311" t="s">
        <v>14112</v>
      </c>
      <c r="Q117" s="311">
        <v>2012</v>
      </c>
      <c r="R117" s="324">
        <v>41269</v>
      </c>
      <c r="S117" s="311" t="s">
        <v>14211</v>
      </c>
      <c r="T117" s="312">
        <v>41640</v>
      </c>
      <c r="U117" s="312">
        <v>44197</v>
      </c>
      <c r="V117" s="318"/>
      <c r="W117" s="318"/>
      <c r="X117" s="318"/>
      <c r="Y117" s="318"/>
      <c r="Z117" s="318"/>
      <c r="AA117" s="327"/>
      <c r="AB117" s="326">
        <v>1</v>
      </c>
      <c r="AC117" s="303">
        <v>1</v>
      </c>
      <c r="AD117" s="304">
        <v>1</v>
      </c>
      <c r="AE117" s="322"/>
      <c r="AF117" s="318"/>
      <c r="AG117" s="323"/>
      <c r="AH117" s="323"/>
      <c r="AI117" s="323"/>
      <c r="AJ117" s="323"/>
      <c r="AK117" s="323"/>
      <c r="AL117" s="323"/>
      <c r="AM117" s="323"/>
      <c r="AN117" s="323"/>
    </row>
    <row r="118" spans="1:40" ht="12.75">
      <c r="A118" s="328">
        <v>1220755703</v>
      </c>
      <c r="B118" s="311">
        <v>116</v>
      </c>
      <c r="C118" s="329" t="s">
        <v>16016</v>
      </c>
      <c r="D118" s="329" t="s">
        <v>15329</v>
      </c>
      <c r="E118" s="329" t="s">
        <v>14109</v>
      </c>
      <c r="F118" s="330" t="s">
        <v>2199</v>
      </c>
      <c r="G118" s="329" t="s">
        <v>14209</v>
      </c>
      <c r="H118" s="330" t="s">
        <v>2213</v>
      </c>
      <c r="I118" s="329" t="s">
        <v>9786</v>
      </c>
      <c r="J118" s="329" t="s">
        <v>14213</v>
      </c>
      <c r="K118" s="317"/>
      <c r="L118" s="304">
        <v>1</v>
      </c>
      <c r="M118" s="311">
        <v>85</v>
      </c>
      <c r="N118" s="311">
        <v>112</v>
      </c>
      <c r="O118" s="311" t="s">
        <v>16071</v>
      </c>
      <c r="P118" s="311" t="s">
        <v>14112</v>
      </c>
      <c r="Q118" s="311">
        <v>2012</v>
      </c>
      <c r="R118" s="324">
        <v>41269</v>
      </c>
      <c r="S118" s="311" t="s">
        <v>14211</v>
      </c>
      <c r="T118" s="312">
        <v>41640</v>
      </c>
      <c r="U118" s="312">
        <v>44197</v>
      </c>
      <c r="V118" s="318"/>
      <c r="W118" s="318"/>
      <c r="X118" s="318"/>
      <c r="Y118" s="318"/>
      <c r="Z118" s="318"/>
      <c r="AA118" s="327"/>
      <c r="AB118" s="326">
        <v>1</v>
      </c>
      <c r="AC118" s="303">
        <v>1</v>
      </c>
      <c r="AD118" s="304">
        <v>1</v>
      </c>
      <c r="AE118" s="322"/>
      <c r="AF118" s="318"/>
      <c r="AG118" s="323"/>
      <c r="AH118" s="323"/>
      <c r="AI118" s="323"/>
      <c r="AJ118" s="323"/>
      <c r="AK118" s="323"/>
      <c r="AL118" s="323"/>
      <c r="AM118" s="323"/>
      <c r="AN118" s="323"/>
    </row>
    <row r="119" spans="1:40" ht="12.75">
      <c r="A119" s="328">
        <v>1220755704</v>
      </c>
      <c r="B119" s="311">
        <v>117</v>
      </c>
      <c r="C119" s="329" t="s">
        <v>16016</v>
      </c>
      <c r="D119" s="329" t="s">
        <v>15329</v>
      </c>
      <c r="E119" s="329" t="s">
        <v>14109</v>
      </c>
      <c r="F119" s="330" t="s">
        <v>2030</v>
      </c>
      <c r="G119" s="329" t="s">
        <v>14209</v>
      </c>
      <c r="H119" s="330" t="s">
        <v>2040</v>
      </c>
      <c r="I119" s="329" t="s">
        <v>9786</v>
      </c>
      <c r="J119" s="329" t="s">
        <v>13095</v>
      </c>
      <c r="K119" s="317"/>
      <c r="L119" s="304">
        <v>1</v>
      </c>
      <c r="M119" s="311">
        <v>58</v>
      </c>
      <c r="N119" s="311">
        <v>86</v>
      </c>
      <c r="O119" s="311" t="s">
        <v>16032</v>
      </c>
      <c r="P119" s="311" t="s">
        <v>14112</v>
      </c>
      <c r="Q119" s="311">
        <v>2012</v>
      </c>
      <c r="R119" s="324">
        <v>41269</v>
      </c>
      <c r="S119" s="311" t="s">
        <v>14211</v>
      </c>
      <c r="T119" s="312">
        <v>41640</v>
      </c>
      <c r="U119" s="312">
        <v>44197</v>
      </c>
      <c r="V119" s="318"/>
      <c r="W119" s="318"/>
      <c r="X119" s="318"/>
      <c r="Y119" s="318"/>
      <c r="Z119" s="318"/>
      <c r="AA119" s="327"/>
      <c r="AB119" s="326">
        <v>1</v>
      </c>
      <c r="AC119" s="303">
        <v>1</v>
      </c>
      <c r="AD119" s="304">
        <v>1</v>
      </c>
      <c r="AE119" s="322"/>
      <c r="AF119" s="318"/>
      <c r="AG119" s="323"/>
      <c r="AH119" s="323"/>
      <c r="AI119" s="323"/>
      <c r="AJ119" s="323"/>
      <c r="AK119" s="323"/>
      <c r="AL119" s="323"/>
      <c r="AM119" s="323"/>
      <c r="AN119" s="323"/>
    </row>
    <row r="120" spans="1:40" ht="12.75">
      <c r="A120" s="328">
        <v>1220755700</v>
      </c>
      <c r="B120" s="311">
        <v>118</v>
      </c>
      <c r="C120" s="329" t="s">
        <v>16016</v>
      </c>
      <c r="D120" s="329" t="s">
        <v>15329</v>
      </c>
      <c r="E120" s="329" t="s">
        <v>14109</v>
      </c>
      <c r="F120" s="330" t="s">
        <v>2199</v>
      </c>
      <c r="G120" s="329" t="s">
        <v>14209</v>
      </c>
      <c r="H120" s="330" t="s">
        <v>2201</v>
      </c>
      <c r="I120" s="329" t="s">
        <v>10789</v>
      </c>
      <c r="J120" s="329" t="s">
        <v>14214</v>
      </c>
      <c r="K120" s="317"/>
      <c r="L120" s="304">
        <v>1</v>
      </c>
      <c r="M120" s="311">
        <v>47.227200000000003</v>
      </c>
      <c r="N120" s="311">
        <v>4100</v>
      </c>
      <c r="O120" s="311" t="s">
        <v>16072</v>
      </c>
      <c r="P120" s="311" t="s">
        <v>14063</v>
      </c>
      <c r="Q120" s="311">
        <v>2012</v>
      </c>
      <c r="R120" s="324">
        <v>41269</v>
      </c>
      <c r="S120" s="311" t="s">
        <v>14211</v>
      </c>
      <c r="T120" s="312">
        <v>41640</v>
      </c>
      <c r="U120" s="312">
        <v>44197</v>
      </c>
      <c r="V120" s="318"/>
      <c r="W120" s="318"/>
      <c r="X120" s="318"/>
      <c r="Y120" s="318"/>
      <c r="Z120" s="318"/>
      <c r="AA120" s="327"/>
      <c r="AB120" s="326">
        <v>1</v>
      </c>
      <c r="AC120" s="303">
        <v>1</v>
      </c>
      <c r="AD120" s="304">
        <v>1</v>
      </c>
      <c r="AE120" s="322"/>
      <c r="AF120" s="318"/>
      <c r="AG120" s="323"/>
      <c r="AH120" s="323"/>
      <c r="AI120" s="323"/>
      <c r="AJ120" s="323"/>
      <c r="AK120" s="323"/>
      <c r="AL120" s="323"/>
      <c r="AM120" s="323"/>
      <c r="AN120" s="323"/>
    </row>
    <row r="121" spans="1:40" ht="12.75">
      <c r="A121" s="328">
        <v>1220788802</v>
      </c>
      <c r="B121" s="311">
        <v>119</v>
      </c>
      <c r="C121" s="329" t="s">
        <v>16016</v>
      </c>
      <c r="D121" s="329" t="s">
        <v>15329</v>
      </c>
      <c r="E121" s="329" t="s">
        <v>14109</v>
      </c>
      <c r="F121" s="330" t="s">
        <v>2199</v>
      </c>
      <c r="G121" s="329" t="s">
        <v>14215</v>
      </c>
      <c r="H121" s="330" t="s">
        <v>2210</v>
      </c>
      <c r="I121" s="329" t="s">
        <v>9786</v>
      </c>
      <c r="J121" s="329" t="s">
        <v>14216</v>
      </c>
      <c r="K121" s="317"/>
      <c r="L121" s="304">
        <v>1</v>
      </c>
      <c r="M121" s="311">
        <v>195.81899999999999</v>
      </c>
      <c r="N121" s="311">
        <v>166</v>
      </c>
      <c r="O121" s="311">
        <v>530</v>
      </c>
      <c r="P121" s="311" t="s">
        <v>14063</v>
      </c>
      <c r="Q121" s="311">
        <v>2012</v>
      </c>
      <c r="R121" s="324">
        <v>41269</v>
      </c>
      <c r="S121" s="311" t="s">
        <v>14217</v>
      </c>
      <c r="T121" s="312">
        <v>41640</v>
      </c>
      <c r="U121" s="312">
        <v>44197</v>
      </c>
      <c r="V121" s="318"/>
      <c r="W121" s="318"/>
      <c r="X121" s="318"/>
      <c r="Y121" s="318"/>
      <c r="Z121" s="318"/>
      <c r="AA121" s="327"/>
      <c r="AB121" s="326">
        <v>1</v>
      </c>
      <c r="AC121" s="303">
        <v>1</v>
      </c>
      <c r="AD121" s="304">
        <v>1</v>
      </c>
      <c r="AE121" s="322"/>
      <c r="AF121" s="318"/>
      <c r="AG121" s="323"/>
      <c r="AH121" s="323"/>
      <c r="AI121" s="323"/>
      <c r="AJ121" s="323"/>
      <c r="AK121" s="323"/>
      <c r="AL121" s="323"/>
      <c r="AM121" s="323"/>
      <c r="AN121" s="323"/>
    </row>
    <row r="122" spans="1:40" ht="12.75">
      <c r="A122" s="328">
        <v>1220788803</v>
      </c>
      <c r="B122" s="311">
        <v>120</v>
      </c>
      <c r="C122" s="329" t="s">
        <v>16016</v>
      </c>
      <c r="D122" s="329" t="s">
        <v>15329</v>
      </c>
      <c r="E122" s="329" t="s">
        <v>14109</v>
      </c>
      <c r="F122" s="330" t="s">
        <v>2199</v>
      </c>
      <c r="G122" s="329" t="s">
        <v>14215</v>
      </c>
      <c r="H122" s="330" t="s">
        <v>2214</v>
      </c>
      <c r="I122" s="329" t="s">
        <v>9786</v>
      </c>
      <c r="J122" s="329" t="s">
        <v>14218</v>
      </c>
      <c r="K122" s="317"/>
      <c r="L122" s="304">
        <v>1</v>
      </c>
      <c r="M122" s="311">
        <v>78</v>
      </c>
      <c r="N122" s="311">
        <v>105</v>
      </c>
      <c r="O122" s="311" t="s">
        <v>16032</v>
      </c>
      <c r="P122" s="311" t="s">
        <v>14219</v>
      </c>
      <c r="Q122" s="311">
        <v>2012</v>
      </c>
      <c r="R122" s="324">
        <v>41269</v>
      </c>
      <c r="S122" s="311" t="s">
        <v>14220</v>
      </c>
      <c r="T122" s="312">
        <v>41640</v>
      </c>
      <c r="U122" s="312">
        <v>44197</v>
      </c>
      <c r="V122" s="318"/>
      <c r="W122" s="318"/>
      <c r="X122" s="318"/>
      <c r="Y122" s="318"/>
      <c r="Z122" s="318"/>
      <c r="AA122" s="327"/>
      <c r="AB122" s="326">
        <v>1</v>
      </c>
      <c r="AC122" s="303">
        <v>1</v>
      </c>
      <c r="AD122" s="304">
        <v>1</v>
      </c>
      <c r="AE122" s="322"/>
      <c r="AF122" s="318"/>
      <c r="AG122" s="323"/>
      <c r="AH122" s="323"/>
      <c r="AI122" s="323"/>
      <c r="AJ122" s="323"/>
      <c r="AK122" s="323"/>
      <c r="AL122" s="323"/>
      <c r="AM122" s="323"/>
      <c r="AN122" s="323"/>
    </row>
    <row r="123" spans="1:40" ht="12.75">
      <c r="A123" s="328">
        <v>1220788804</v>
      </c>
      <c r="B123" s="311">
        <v>121</v>
      </c>
      <c r="C123" s="329" t="s">
        <v>16016</v>
      </c>
      <c r="D123" s="329" t="s">
        <v>15329</v>
      </c>
      <c r="E123" s="329" t="s">
        <v>14109</v>
      </c>
      <c r="F123" s="330" t="s">
        <v>2199</v>
      </c>
      <c r="G123" s="329" t="s">
        <v>14215</v>
      </c>
      <c r="H123" s="330" t="s">
        <v>2217</v>
      </c>
      <c r="I123" s="329" t="s">
        <v>9786</v>
      </c>
      <c r="J123" s="329" t="s">
        <v>14221</v>
      </c>
      <c r="K123" s="317"/>
      <c r="L123" s="304">
        <v>1</v>
      </c>
      <c r="M123" s="311">
        <v>524.91300000000001</v>
      </c>
      <c r="N123" s="311">
        <v>570</v>
      </c>
      <c r="O123" s="311" t="s">
        <v>16073</v>
      </c>
      <c r="P123" s="311" t="s">
        <v>14063</v>
      </c>
      <c r="Q123" s="311">
        <v>2012</v>
      </c>
      <c r="R123" s="324">
        <v>41269</v>
      </c>
      <c r="S123" s="311" t="s">
        <v>14217</v>
      </c>
      <c r="T123" s="312">
        <v>41640</v>
      </c>
      <c r="U123" s="312">
        <v>44197</v>
      </c>
      <c r="V123" s="318"/>
      <c r="W123" s="318"/>
      <c r="X123" s="318"/>
      <c r="Y123" s="318"/>
      <c r="Z123" s="318"/>
      <c r="AA123" s="327"/>
      <c r="AB123" s="326">
        <v>1</v>
      </c>
      <c r="AC123" s="303">
        <v>1</v>
      </c>
      <c r="AD123" s="305"/>
      <c r="AE123" s="322"/>
      <c r="AF123" s="318"/>
      <c r="AG123" s="323"/>
      <c r="AH123" s="323"/>
      <c r="AI123" s="323"/>
      <c r="AJ123" s="323"/>
      <c r="AK123" s="323"/>
      <c r="AL123" s="323"/>
      <c r="AM123" s="323"/>
      <c r="AN123" s="323"/>
    </row>
    <row r="124" spans="1:40" ht="12.75">
      <c r="A124" s="328">
        <v>1220788801</v>
      </c>
      <c r="B124" s="311">
        <v>122</v>
      </c>
      <c r="C124" s="329" t="s">
        <v>16016</v>
      </c>
      <c r="D124" s="329" t="s">
        <v>15329</v>
      </c>
      <c r="E124" s="329" t="s">
        <v>14109</v>
      </c>
      <c r="F124" s="330" t="s">
        <v>1846</v>
      </c>
      <c r="G124" s="329" t="s">
        <v>14215</v>
      </c>
      <c r="H124" s="330" t="s">
        <v>1870</v>
      </c>
      <c r="I124" s="329" t="s">
        <v>9786</v>
      </c>
      <c r="J124" s="329" t="s">
        <v>14222</v>
      </c>
      <c r="K124" s="317"/>
      <c r="L124" s="304">
        <v>1</v>
      </c>
      <c r="M124" s="311">
        <v>245.61799999999999</v>
      </c>
      <c r="N124" s="311">
        <v>508</v>
      </c>
      <c r="O124" s="311" t="s">
        <v>16074</v>
      </c>
      <c r="P124" s="311" t="s">
        <v>14063</v>
      </c>
      <c r="Q124" s="311">
        <v>2012</v>
      </c>
      <c r="R124" s="324">
        <v>41269</v>
      </c>
      <c r="S124" s="311" t="s">
        <v>14217</v>
      </c>
      <c r="T124" s="312">
        <v>41640</v>
      </c>
      <c r="U124" s="312">
        <v>44197</v>
      </c>
      <c r="V124" s="318"/>
      <c r="W124" s="318"/>
      <c r="X124" s="318"/>
      <c r="Y124" s="318"/>
      <c r="Z124" s="318"/>
      <c r="AA124" s="327"/>
      <c r="AB124" s="326">
        <v>1</v>
      </c>
      <c r="AC124" s="303">
        <v>1</v>
      </c>
      <c r="AD124" s="304">
        <v>1</v>
      </c>
      <c r="AE124" s="322"/>
      <c r="AF124" s="318"/>
      <c r="AG124" s="323"/>
      <c r="AH124" s="323"/>
      <c r="AI124" s="323"/>
      <c r="AJ124" s="323"/>
      <c r="AK124" s="323"/>
      <c r="AL124" s="323"/>
      <c r="AM124" s="323"/>
      <c r="AN124" s="323"/>
    </row>
    <row r="125" spans="1:40" ht="12.75">
      <c r="A125" s="307">
        <v>1221081802</v>
      </c>
      <c r="B125" s="311">
        <v>123</v>
      </c>
      <c r="C125" s="311" t="s">
        <v>16075</v>
      </c>
      <c r="D125" s="311" t="s">
        <v>16076</v>
      </c>
      <c r="E125" s="311" t="s">
        <v>14223</v>
      </c>
      <c r="F125" s="310" t="s">
        <v>1517</v>
      </c>
      <c r="G125" s="311" t="s">
        <v>14224</v>
      </c>
      <c r="H125" s="310" t="s">
        <v>1519</v>
      </c>
      <c r="I125" s="311" t="s">
        <v>9786</v>
      </c>
      <c r="J125" s="311" t="s">
        <v>14225</v>
      </c>
      <c r="K125" s="302">
        <v>1</v>
      </c>
      <c r="L125" s="316"/>
      <c r="M125" s="311">
        <v>108.92829999999999</v>
      </c>
      <c r="N125" s="311">
        <v>122</v>
      </c>
      <c r="O125" s="311" t="s">
        <v>16077</v>
      </c>
      <c r="P125" s="311" t="s">
        <v>14226</v>
      </c>
      <c r="Q125" s="311">
        <v>2018</v>
      </c>
      <c r="R125" s="312">
        <v>43504</v>
      </c>
      <c r="S125" s="311" t="s">
        <v>14227</v>
      </c>
      <c r="T125" s="312">
        <v>43831</v>
      </c>
      <c r="U125" s="312">
        <v>46388</v>
      </c>
      <c r="V125" s="318"/>
      <c r="W125" s="318"/>
      <c r="X125" s="312">
        <v>44873</v>
      </c>
      <c r="Y125" s="311" t="s">
        <v>14228</v>
      </c>
      <c r="Z125" s="318"/>
      <c r="AA125" s="320">
        <v>1</v>
      </c>
      <c r="AB125" s="321"/>
      <c r="AC125" s="303">
        <v>1</v>
      </c>
      <c r="AD125" s="305"/>
      <c r="AE125" s="322"/>
      <c r="AF125" s="318"/>
      <c r="AG125" s="323"/>
      <c r="AH125" s="323"/>
      <c r="AI125" s="323"/>
      <c r="AJ125" s="323"/>
      <c r="AK125" s="323"/>
      <c r="AL125" s="323"/>
      <c r="AM125" s="323"/>
      <c r="AN125" s="323"/>
    </row>
    <row r="126" spans="1:40" ht="12.75">
      <c r="A126" s="307">
        <v>1221081801</v>
      </c>
      <c r="B126" s="311">
        <v>124</v>
      </c>
      <c r="C126" s="311" t="s">
        <v>16075</v>
      </c>
      <c r="D126" s="311" t="s">
        <v>16076</v>
      </c>
      <c r="E126" s="311" t="s">
        <v>14223</v>
      </c>
      <c r="F126" s="310" t="s">
        <v>1517</v>
      </c>
      <c r="G126" s="311" t="s">
        <v>14224</v>
      </c>
      <c r="H126" s="310" t="s">
        <v>1520</v>
      </c>
      <c r="I126" s="311" t="s">
        <v>9786</v>
      </c>
      <c r="J126" s="311" t="s">
        <v>14229</v>
      </c>
      <c r="K126" s="302">
        <v>1</v>
      </c>
      <c r="L126" s="316"/>
      <c r="M126" s="311">
        <v>265.99829999999997</v>
      </c>
      <c r="N126" s="311">
        <v>542</v>
      </c>
      <c r="O126" s="311" t="s">
        <v>16078</v>
      </c>
      <c r="P126" s="311" t="s">
        <v>14226</v>
      </c>
      <c r="Q126" s="311">
        <v>2018</v>
      </c>
      <c r="R126" s="312">
        <v>43504</v>
      </c>
      <c r="S126" s="311" t="s">
        <v>14227</v>
      </c>
      <c r="T126" s="312">
        <v>43831</v>
      </c>
      <c r="U126" s="312">
        <v>46388</v>
      </c>
      <c r="V126" s="318"/>
      <c r="W126" s="318"/>
      <c r="X126" s="312">
        <v>44873</v>
      </c>
      <c r="Y126" s="311" t="s">
        <v>14230</v>
      </c>
      <c r="Z126" s="318"/>
      <c r="AA126" s="320">
        <v>1</v>
      </c>
      <c r="AB126" s="321"/>
      <c r="AC126" s="303">
        <v>1</v>
      </c>
      <c r="AD126" s="305"/>
      <c r="AE126" s="322"/>
      <c r="AF126" s="318"/>
      <c r="AG126" s="323"/>
      <c r="AH126" s="323"/>
      <c r="AI126" s="323"/>
      <c r="AJ126" s="323"/>
      <c r="AK126" s="323"/>
      <c r="AL126" s="323"/>
      <c r="AM126" s="323"/>
      <c r="AN126" s="323"/>
    </row>
    <row r="127" spans="1:40" ht="12.75">
      <c r="A127" s="307">
        <v>1221081803</v>
      </c>
      <c r="B127" s="311">
        <v>125</v>
      </c>
      <c r="C127" s="311" t="s">
        <v>16075</v>
      </c>
      <c r="D127" s="311" t="s">
        <v>16076</v>
      </c>
      <c r="E127" s="311" t="s">
        <v>14223</v>
      </c>
      <c r="F127" s="310" t="s">
        <v>1517</v>
      </c>
      <c r="G127" s="311" t="s">
        <v>14224</v>
      </c>
      <c r="H127" s="310" t="s">
        <v>1523</v>
      </c>
      <c r="I127" s="311" t="s">
        <v>9786</v>
      </c>
      <c r="J127" s="311" t="s">
        <v>14231</v>
      </c>
      <c r="K127" s="302">
        <v>1</v>
      </c>
      <c r="L127" s="316"/>
      <c r="M127" s="311">
        <v>351.98399999999998</v>
      </c>
      <c r="N127" s="311">
        <v>329</v>
      </c>
      <c r="O127" s="311" t="s">
        <v>16079</v>
      </c>
      <c r="P127" s="311" t="s">
        <v>14226</v>
      </c>
      <c r="Q127" s="311">
        <v>2020</v>
      </c>
      <c r="R127" s="312">
        <v>44099</v>
      </c>
      <c r="S127" s="311" t="s">
        <v>14232</v>
      </c>
      <c r="T127" s="312">
        <v>44562</v>
      </c>
      <c r="U127" s="312">
        <v>47119</v>
      </c>
      <c r="V127" s="318"/>
      <c r="W127" s="318"/>
      <c r="X127" s="324">
        <v>44875</v>
      </c>
      <c r="Y127" s="311" t="s">
        <v>14233</v>
      </c>
      <c r="Z127" s="318"/>
      <c r="AA127" s="320">
        <v>1</v>
      </c>
      <c r="AB127" s="321"/>
      <c r="AC127" s="303">
        <v>1</v>
      </c>
      <c r="AD127" s="305"/>
      <c r="AE127" s="322"/>
      <c r="AF127" s="318"/>
      <c r="AG127" s="323"/>
      <c r="AH127" s="323"/>
      <c r="AI127" s="323"/>
      <c r="AJ127" s="323"/>
      <c r="AK127" s="323"/>
      <c r="AL127" s="323"/>
      <c r="AM127" s="323"/>
      <c r="AN127" s="323"/>
    </row>
    <row r="128" spans="1:40" ht="12.75">
      <c r="A128" s="307">
        <v>1221081804</v>
      </c>
      <c r="B128" s="311">
        <v>126</v>
      </c>
      <c r="C128" s="311" t="s">
        <v>16075</v>
      </c>
      <c r="D128" s="311" t="s">
        <v>16076</v>
      </c>
      <c r="E128" s="311" t="s">
        <v>14223</v>
      </c>
      <c r="F128" s="310" t="s">
        <v>1517</v>
      </c>
      <c r="G128" s="311" t="s">
        <v>14224</v>
      </c>
      <c r="H128" s="310" t="s">
        <v>1538</v>
      </c>
      <c r="I128" s="311" t="s">
        <v>9786</v>
      </c>
      <c r="J128" s="311" t="s">
        <v>14234</v>
      </c>
      <c r="K128" s="302">
        <v>1</v>
      </c>
      <c r="L128" s="316"/>
      <c r="M128" s="311">
        <v>83.5304</v>
      </c>
      <c r="N128" s="311">
        <v>184</v>
      </c>
      <c r="O128" s="317"/>
      <c r="P128" s="311" t="s">
        <v>14235</v>
      </c>
      <c r="Q128" s="311">
        <v>2021</v>
      </c>
      <c r="R128" s="312">
        <v>44448</v>
      </c>
      <c r="S128" s="311" t="s">
        <v>14236</v>
      </c>
      <c r="T128" s="312">
        <v>45292</v>
      </c>
      <c r="U128" s="312">
        <v>47849</v>
      </c>
      <c r="V128" s="318"/>
      <c r="W128" s="318"/>
      <c r="X128" s="324">
        <v>44881</v>
      </c>
      <c r="Y128" s="311" t="s">
        <v>14237</v>
      </c>
      <c r="Z128" s="318"/>
      <c r="AA128" s="320">
        <v>1</v>
      </c>
      <c r="AB128" s="321"/>
      <c r="AC128" s="303">
        <v>1</v>
      </c>
      <c r="AD128" s="305"/>
      <c r="AE128" s="322"/>
      <c r="AF128" s="318"/>
      <c r="AG128" s="323"/>
      <c r="AH128" s="323"/>
      <c r="AI128" s="323"/>
      <c r="AJ128" s="323"/>
      <c r="AK128" s="323"/>
      <c r="AL128" s="323"/>
      <c r="AM128" s="323"/>
      <c r="AN128" s="323"/>
    </row>
    <row r="129" spans="1:40" ht="12.75">
      <c r="A129" s="307">
        <v>1221081805</v>
      </c>
      <c r="B129" s="311">
        <v>127</v>
      </c>
      <c r="C129" s="311" t="s">
        <v>16075</v>
      </c>
      <c r="D129" s="311" t="s">
        <v>16076</v>
      </c>
      <c r="E129" s="311" t="s">
        <v>14223</v>
      </c>
      <c r="F129" s="310" t="s">
        <v>1517</v>
      </c>
      <c r="G129" s="311" t="s">
        <v>14224</v>
      </c>
      <c r="H129" s="310" t="s">
        <v>1542</v>
      </c>
      <c r="I129" s="311" t="s">
        <v>9786</v>
      </c>
      <c r="J129" s="311" t="s">
        <v>14238</v>
      </c>
      <c r="K129" s="302">
        <v>1</v>
      </c>
      <c r="L129" s="316"/>
      <c r="M129" s="311">
        <v>174.63390000000001</v>
      </c>
      <c r="N129" s="311">
        <v>172</v>
      </c>
      <c r="O129" s="317"/>
      <c r="P129" s="311" t="s">
        <v>14235</v>
      </c>
      <c r="Q129" s="311">
        <v>2021</v>
      </c>
      <c r="R129" s="312">
        <v>44448</v>
      </c>
      <c r="S129" s="311" t="s">
        <v>14236</v>
      </c>
      <c r="T129" s="312">
        <v>45292</v>
      </c>
      <c r="U129" s="312">
        <v>47849</v>
      </c>
      <c r="V129" s="318"/>
      <c r="W129" s="318"/>
      <c r="X129" s="324">
        <v>44881</v>
      </c>
      <c r="Y129" s="311" t="s">
        <v>14239</v>
      </c>
      <c r="Z129" s="318"/>
      <c r="AA129" s="320">
        <v>1</v>
      </c>
      <c r="AB129" s="321"/>
      <c r="AC129" s="303">
        <v>1</v>
      </c>
      <c r="AD129" s="305"/>
      <c r="AE129" s="322"/>
      <c r="AF129" s="318"/>
      <c r="AG129" s="323"/>
      <c r="AH129" s="323"/>
      <c r="AI129" s="323"/>
      <c r="AJ129" s="323"/>
      <c r="AK129" s="323"/>
      <c r="AL129" s="323"/>
      <c r="AM129" s="323"/>
      <c r="AN129" s="323"/>
    </row>
    <row r="130" spans="1:40" ht="12.75">
      <c r="A130" s="307">
        <v>1221081806</v>
      </c>
      <c r="B130" s="311">
        <v>128</v>
      </c>
      <c r="C130" s="311" t="s">
        <v>16075</v>
      </c>
      <c r="D130" s="311" t="s">
        <v>16076</v>
      </c>
      <c r="E130" s="311" t="s">
        <v>14223</v>
      </c>
      <c r="F130" s="310" t="s">
        <v>1517</v>
      </c>
      <c r="G130" s="311" t="s">
        <v>14224</v>
      </c>
      <c r="H130" s="310" t="s">
        <v>1552</v>
      </c>
      <c r="I130" s="311" t="s">
        <v>9786</v>
      </c>
      <c r="J130" s="311" t="s">
        <v>14240</v>
      </c>
      <c r="K130" s="302">
        <v>1</v>
      </c>
      <c r="L130" s="316"/>
      <c r="M130" s="311">
        <v>55.930500000000002</v>
      </c>
      <c r="N130" s="311">
        <v>20</v>
      </c>
      <c r="O130" s="311" t="s">
        <v>16079</v>
      </c>
      <c r="P130" s="311" t="s">
        <v>14226</v>
      </c>
      <c r="Q130" s="311">
        <v>2020</v>
      </c>
      <c r="R130" s="312">
        <v>44099</v>
      </c>
      <c r="S130" s="311" t="s">
        <v>14232</v>
      </c>
      <c r="T130" s="312">
        <v>44562</v>
      </c>
      <c r="U130" s="312">
        <v>47119</v>
      </c>
      <c r="V130" s="318"/>
      <c r="W130" s="318"/>
      <c r="X130" s="324">
        <v>44875</v>
      </c>
      <c r="Y130" s="311" t="s">
        <v>14241</v>
      </c>
      <c r="Z130" s="318"/>
      <c r="AA130" s="320">
        <v>1</v>
      </c>
      <c r="AB130" s="321"/>
      <c r="AC130" s="303">
        <v>1</v>
      </c>
      <c r="AD130" s="305"/>
      <c r="AE130" s="322"/>
      <c r="AF130" s="318"/>
      <c r="AG130" s="323"/>
      <c r="AH130" s="323"/>
      <c r="AI130" s="323"/>
      <c r="AJ130" s="323"/>
      <c r="AK130" s="323"/>
      <c r="AL130" s="323"/>
      <c r="AM130" s="323"/>
      <c r="AN130" s="323"/>
    </row>
    <row r="131" spans="1:40" ht="12.75">
      <c r="A131" s="307">
        <v>1221082201</v>
      </c>
      <c r="B131" s="311">
        <v>129</v>
      </c>
      <c r="C131" s="311" t="s">
        <v>16075</v>
      </c>
      <c r="D131" s="311" t="s">
        <v>16076</v>
      </c>
      <c r="E131" s="311" t="s">
        <v>14223</v>
      </c>
      <c r="F131" s="310" t="s">
        <v>1517</v>
      </c>
      <c r="G131" s="311" t="s">
        <v>14242</v>
      </c>
      <c r="H131" s="310" t="s">
        <v>1521</v>
      </c>
      <c r="I131" s="311" t="s">
        <v>9786</v>
      </c>
      <c r="J131" s="311" t="s">
        <v>14243</v>
      </c>
      <c r="K131" s="302">
        <v>1</v>
      </c>
      <c r="L131" s="316"/>
      <c r="M131" s="311">
        <v>441.69229999999999</v>
      </c>
      <c r="N131" s="311">
        <v>671</v>
      </c>
      <c r="O131" s="311" t="s">
        <v>16080</v>
      </c>
      <c r="P131" s="311" t="s">
        <v>14226</v>
      </c>
      <c r="Q131" s="311">
        <v>2018</v>
      </c>
      <c r="R131" s="312">
        <v>43536</v>
      </c>
      <c r="S131" s="311" t="s">
        <v>14244</v>
      </c>
      <c r="T131" s="312">
        <v>43831</v>
      </c>
      <c r="U131" s="312">
        <v>46388</v>
      </c>
      <c r="V131" s="318"/>
      <c r="W131" s="318"/>
      <c r="X131" s="312">
        <v>44874</v>
      </c>
      <c r="Y131" s="311" t="s">
        <v>14245</v>
      </c>
      <c r="Z131" s="318"/>
      <c r="AA131" s="320">
        <v>1</v>
      </c>
      <c r="AB131" s="321"/>
      <c r="AC131" s="303">
        <v>1</v>
      </c>
      <c r="AD131" s="305"/>
      <c r="AE131" s="322"/>
      <c r="AF131" s="318"/>
      <c r="AG131" s="323"/>
      <c r="AH131" s="323"/>
      <c r="AI131" s="323"/>
      <c r="AJ131" s="323"/>
      <c r="AK131" s="323"/>
      <c r="AL131" s="323"/>
      <c r="AM131" s="323"/>
      <c r="AN131" s="323"/>
    </row>
    <row r="132" spans="1:40" ht="12.75">
      <c r="A132" s="307">
        <v>1221082205</v>
      </c>
      <c r="B132" s="311">
        <v>130</v>
      </c>
      <c r="C132" s="311" t="s">
        <v>16075</v>
      </c>
      <c r="D132" s="311" t="s">
        <v>16076</v>
      </c>
      <c r="E132" s="311" t="s">
        <v>14223</v>
      </c>
      <c r="F132" s="310" t="s">
        <v>1517</v>
      </c>
      <c r="G132" s="311" t="s">
        <v>14242</v>
      </c>
      <c r="H132" s="310" t="s">
        <v>1545</v>
      </c>
      <c r="I132" s="311" t="s">
        <v>9786</v>
      </c>
      <c r="J132" s="311" t="s">
        <v>14246</v>
      </c>
      <c r="K132" s="302">
        <v>1</v>
      </c>
      <c r="L132" s="316"/>
      <c r="M132" s="311">
        <v>380.6472</v>
      </c>
      <c r="N132" s="311">
        <v>500</v>
      </c>
      <c r="O132" s="311" t="s">
        <v>16081</v>
      </c>
      <c r="P132" s="311" t="s">
        <v>14226</v>
      </c>
      <c r="Q132" s="311">
        <v>2019</v>
      </c>
      <c r="R132" s="324">
        <v>43818</v>
      </c>
      <c r="S132" s="311" t="s">
        <v>14247</v>
      </c>
      <c r="T132" s="312">
        <v>44197</v>
      </c>
      <c r="U132" s="312">
        <v>46753</v>
      </c>
      <c r="V132" s="318"/>
      <c r="W132" s="318"/>
      <c r="X132" s="324">
        <v>44879</v>
      </c>
      <c r="Y132" s="311" t="s">
        <v>14248</v>
      </c>
      <c r="Z132" s="318"/>
      <c r="AA132" s="320">
        <v>1</v>
      </c>
      <c r="AB132" s="321"/>
      <c r="AC132" s="303">
        <v>1</v>
      </c>
      <c r="AD132" s="305"/>
      <c r="AE132" s="322"/>
      <c r="AF132" s="318"/>
      <c r="AG132" s="323"/>
      <c r="AH132" s="323"/>
      <c r="AI132" s="323"/>
      <c r="AJ132" s="323"/>
      <c r="AK132" s="323"/>
      <c r="AL132" s="323"/>
      <c r="AM132" s="323"/>
      <c r="AN132" s="323"/>
    </row>
    <row r="133" spans="1:40" ht="12.75">
      <c r="A133" s="307">
        <v>1221010300</v>
      </c>
      <c r="B133" s="311">
        <v>131</v>
      </c>
      <c r="C133" s="311" t="s">
        <v>16075</v>
      </c>
      <c r="D133" s="311" t="s">
        <v>16076</v>
      </c>
      <c r="E133" s="311" t="s">
        <v>14223</v>
      </c>
      <c r="F133" s="310" t="s">
        <v>1508</v>
      </c>
      <c r="G133" s="311" t="s">
        <v>14249</v>
      </c>
      <c r="H133" s="310" t="s">
        <v>1509</v>
      </c>
      <c r="I133" s="311" t="s">
        <v>10296</v>
      </c>
      <c r="J133" s="311" t="s">
        <v>14250</v>
      </c>
      <c r="K133" s="302">
        <v>1</v>
      </c>
      <c r="L133" s="316"/>
      <c r="M133" s="311">
        <v>1303.0062</v>
      </c>
      <c r="N133" s="311">
        <v>10262</v>
      </c>
      <c r="O133" s="311" t="s">
        <v>16082</v>
      </c>
      <c r="P133" s="311" t="s">
        <v>14226</v>
      </c>
      <c r="Q133" s="311">
        <v>2020</v>
      </c>
      <c r="R133" s="312">
        <v>44099</v>
      </c>
      <c r="S133" s="311" t="s">
        <v>14251</v>
      </c>
      <c r="T133" s="312">
        <v>44562</v>
      </c>
      <c r="U133" s="312">
        <v>47119</v>
      </c>
      <c r="V133" s="318"/>
      <c r="W133" s="318"/>
      <c r="X133" s="324">
        <v>44880</v>
      </c>
      <c r="Y133" s="311" t="s">
        <v>14252</v>
      </c>
      <c r="Z133" s="318"/>
      <c r="AA133" s="320">
        <v>1</v>
      </c>
      <c r="AB133" s="321"/>
      <c r="AC133" s="303">
        <v>1</v>
      </c>
      <c r="AD133" s="305"/>
      <c r="AE133" s="322"/>
      <c r="AF133" s="318"/>
      <c r="AG133" s="323"/>
      <c r="AH133" s="323"/>
      <c r="AI133" s="323"/>
      <c r="AJ133" s="323"/>
      <c r="AK133" s="323"/>
      <c r="AL133" s="323"/>
      <c r="AM133" s="323"/>
      <c r="AN133" s="323"/>
    </row>
    <row r="134" spans="1:40" ht="12.75">
      <c r="A134" s="307">
        <v>1221010301</v>
      </c>
      <c r="B134" s="311">
        <v>132</v>
      </c>
      <c r="C134" s="311" t="s">
        <v>16075</v>
      </c>
      <c r="D134" s="311" t="s">
        <v>16076</v>
      </c>
      <c r="E134" s="311" t="s">
        <v>14223</v>
      </c>
      <c r="F134" s="310" t="s">
        <v>1508</v>
      </c>
      <c r="G134" s="311" t="s">
        <v>14249</v>
      </c>
      <c r="H134" s="310" t="s">
        <v>1516</v>
      </c>
      <c r="I134" s="311" t="s">
        <v>10299</v>
      </c>
      <c r="J134" s="311" t="s">
        <v>14253</v>
      </c>
      <c r="K134" s="302">
        <v>1</v>
      </c>
      <c r="L134" s="316"/>
      <c r="M134" s="311">
        <v>152.67439999999999</v>
      </c>
      <c r="N134" s="311">
        <v>682</v>
      </c>
      <c r="O134" s="311" t="s">
        <v>16083</v>
      </c>
      <c r="P134" s="311" t="s">
        <v>14226</v>
      </c>
      <c r="Q134" s="311">
        <v>2020</v>
      </c>
      <c r="R134" s="312">
        <v>44099</v>
      </c>
      <c r="S134" s="311" t="s">
        <v>14251</v>
      </c>
      <c r="T134" s="312">
        <v>44562</v>
      </c>
      <c r="U134" s="312">
        <v>47119</v>
      </c>
      <c r="V134" s="318"/>
      <c r="W134" s="318"/>
      <c r="X134" s="324">
        <v>44876</v>
      </c>
      <c r="Y134" s="311" t="s">
        <v>14254</v>
      </c>
      <c r="Z134" s="318"/>
      <c r="AA134" s="320">
        <v>1</v>
      </c>
      <c r="AB134" s="321"/>
      <c r="AC134" s="303">
        <v>1</v>
      </c>
      <c r="AD134" s="305"/>
      <c r="AE134" s="322"/>
      <c r="AF134" s="318"/>
      <c r="AG134" s="323"/>
      <c r="AH134" s="323"/>
      <c r="AI134" s="323"/>
      <c r="AJ134" s="323"/>
      <c r="AK134" s="323"/>
      <c r="AL134" s="323"/>
      <c r="AM134" s="323"/>
      <c r="AN134" s="323"/>
    </row>
    <row r="135" spans="1:40" ht="12.75">
      <c r="A135" s="307">
        <v>1221010302</v>
      </c>
      <c r="B135" s="311">
        <v>133</v>
      </c>
      <c r="C135" s="311" t="s">
        <v>16075</v>
      </c>
      <c r="D135" s="311" t="s">
        <v>16076</v>
      </c>
      <c r="E135" s="311" t="s">
        <v>14223</v>
      </c>
      <c r="F135" s="310" t="s">
        <v>1390</v>
      </c>
      <c r="G135" s="311" t="s">
        <v>14249</v>
      </c>
      <c r="H135" s="310" t="s">
        <v>1436</v>
      </c>
      <c r="I135" s="311" t="s">
        <v>9786</v>
      </c>
      <c r="J135" s="311" t="s">
        <v>11553</v>
      </c>
      <c r="K135" s="302">
        <v>1</v>
      </c>
      <c r="L135" s="316"/>
      <c r="M135" s="311">
        <v>159.1756</v>
      </c>
      <c r="N135" s="311">
        <v>275</v>
      </c>
      <c r="O135" s="311" t="s">
        <v>16084</v>
      </c>
      <c r="P135" s="311" t="s">
        <v>14226</v>
      </c>
      <c r="Q135" s="311">
        <v>2020</v>
      </c>
      <c r="R135" s="312">
        <v>44099</v>
      </c>
      <c r="S135" s="311" t="s">
        <v>14251</v>
      </c>
      <c r="T135" s="312">
        <v>44562</v>
      </c>
      <c r="U135" s="312">
        <v>47119</v>
      </c>
      <c r="V135" s="318"/>
      <c r="W135" s="318"/>
      <c r="X135" s="324">
        <v>44875</v>
      </c>
      <c r="Y135" s="311" t="s">
        <v>14255</v>
      </c>
      <c r="Z135" s="318"/>
      <c r="AA135" s="320">
        <v>1</v>
      </c>
      <c r="AB135" s="321"/>
      <c r="AC135" s="303">
        <v>1</v>
      </c>
      <c r="AD135" s="305"/>
      <c r="AE135" s="322"/>
      <c r="AF135" s="318"/>
      <c r="AG135" s="323"/>
      <c r="AH135" s="323"/>
      <c r="AI135" s="323"/>
      <c r="AJ135" s="323"/>
      <c r="AK135" s="323"/>
      <c r="AL135" s="323"/>
      <c r="AM135" s="323"/>
      <c r="AN135" s="323"/>
    </row>
    <row r="136" spans="1:40" ht="12.75">
      <c r="A136" s="307">
        <v>1221010100</v>
      </c>
      <c r="B136" s="311">
        <v>134</v>
      </c>
      <c r="C136" s="311" t="s">
        <v>16075</v>
      </c>
      <c r="D136" s="311" t="s">
        <v>16076</v>
      </c>
      <c r="E136" s="311" t="s">
        <v>14223</v>
      </c>
      <c r="F136" s="310" t="s">
        <v>1517</v>
      </c>
      <c r="G136" s="311" t="s">
        <v>14256</v>
      </c>
      <c r="H136" s="310" t="s">
        <v>1518</v>
      </c>
      <c r="I136" s="311" t="s">
        <v>10296</v>
      </c>
      <c r="J136" s="311" t="s">
        <v>14257</v>
      </c>
      <c r="K136" s="302">
        <v>1</v>
      </c>
      <c r="L136" s="316"/>
      <c r="M136" s="311">
        <v>968.43320000000006</v>
      </c>
      <c r="N136" s="311">
        <v>15749</v>
      </c>
      <c r="O136" s="317"/>
      <c r="P136" s="311" t="s">
        <v>14235</v>
      </c>
      <c r="Q136" s="311">
        <v>2021</v>
      </c>
      <c r="R136" s="324">
        <v>44560</v>
      </c>
      <c r="S136" s="311" t="s">
        <v>14258</v>
      </c>
      <c r="T136" s="312">
        <v>45292</v>
      </c>
      <c r="U136" s="312">
        <v>47849</v>
      </c>
      <c r="V136" s="318"/>
      <c r="W136" s="318"/>
      <c r="X136" s="324">
        <v>44890</v>
      </c>
      <c r="Y136" s="311" t="s">
        <v>14259</v>
      </c>
      <c r="Z136" s="318"/>
      <c r="AA136" s="320">
        <v>1</v>
      </c>
      <c r="AB136" s="321"/>
      <c r="AC136" s="303">
        <v>1</v>
      </c>
      <c r="AD136" s="305"/>
      <c r="AE136" s="322"/>
      <c r="AF136" s="318"/>
      <c r="AG136" s="323"/>
      <c r="AH136" s="323"/>
      <c r="AI136" s="323"/>
      <c r="AJ136" s="323"/>
      <c r="AK136" s="323"/>
      <c r="AL136" s="323"/>
      <c r="AM136" s="323"/>
      <c r="AN136" s="323"/>
    </row>
    <row r="137" spans="1:40" ht="12.75">
      <c r="A137" s="307">
        <v>1221083302</v>
      </c>
      <c r="B137" s="311">
        <v>135</v>
      </c>
      <c r="C137" s="311" t="s">
        <v>16075</v>
      </c>
      <c r="D137" s="311" t="s">
        <v>16076</v>
      </c>
      <c r="E137" s="311" t="s">
        <v>14223</v>
      </c>
      <c r="F137" s="310" t="s">
        <v>1254</v>
      </c>
      <c r="G137" s="311" t="s">
        <v>14260</v>
      </c>
      <c r="H137" s="310" t="s">
        <v>1256</v>
      </c>
      <c r="I137" s="311" t="s">
        <v>9786</v>
      </c>
      <c r="J137" s="311" t="s">
        <v>14261</v>
      </c>
      <c r="K137" s="302">
        <v>1</v>
      </c>
      <c r="L137" s="316"/>
      <c r="M137" s="311">
        <v>93.060299999999998</v>
      </c>
      <c r="N137" s="311">
        <v>402</v>
      </c>
      <c r="O137" s="311" t="s">
        <v>16085</v>
      </c>
      <c r="P137" s="311" t="s">
        <v>14226</v>
      </c>
      <c r="Q137" s="311">
        <v>2018</v>
      </c>
      <c r="R137" s="312">
        <v>43538</v>
      </c>
      <c r="S137" s="311" t="s">
        <v>14262</v>
      </c>
      <c r="T137" s="312">
        <v>43831</v>
      </c>
      <c r="U137" s="312">
        <v>46388</v>
      </c>
      <c r="V137" s="318"/>
      <c r="W137" s="318"/>
      <c r="X137" s="324">
        <v>44876</v>
      </c>
      <c r="Y137" s="311" t="s">
        <v>14263</v>
      </c>
      <c r="Z137" s="318"/>
      <c r="AA137" s="320">
        <v>1</v>
      </c>
      <c r="AB137" s="321"/>
      <c r="AC137" s="303">
        <v>1</v>
      </c>
      <c r="AD137" s="305"/>
      <c r="AE137" s="322"/>
      <c r="AF137" s="318"/>
      <c r="AG137" s="323"/>
      <c r="AH137" s="323"/>
      <c r="AI137" s="323"/>
      <c r="AJ137" s="323"/>
      <c r="AK137" s="323"/>
      <c r="AL137" s="323"/>
      <c r="AM137" s="323"/>
      <c r="AN137" s="323"/>
    </row>
    <row r="138" spans="1:40" ht="12.75">
      <c r="A138" s="307">
        <v>1221083301</v>
      </c>
      <c r="B138" s="311">
        <v>136</v>
      </c>
      <c r="C138" s="311" t="s">
        <v>16075</v>
      </c>
      <c r="D138" s="311" t="s">
        <v>16076</v>
      </c>
      <c r="E138" s="311" t="s">
        <v>14223</v>
      </c>
      <c r="F138" s="310" t="s">
        <v>1303</v>
      </c>
      <c r="G138" s="311" t="s">
        <v>14260</v>
      </c>
      <c r="H138" s="310" t="s">
        <v>1308</v>
      </c>
      <c r="I138" s="311" t="s">
        <v>9786</v>
      </c>
      <c r="J138" s="311" t="s">
        <v>14264</v>
      </c>
      <c r="K138" s="302">
        <v>1</v>
      </c>
      <c r="L138" s="316"/>
      <c r="M138" s="311">
        <v>40.969700000000003</v>
      </c>
      <c r="N138" s="311">
        <v>210</v>
      </c>
      <c r="O138" s="311" t="s">
        <v>16086</v>
      </c>
      <c r="P138" s="311" t="s">
        <v>14226</v>
      </c>
      <c r="Q138" s="311">
        <v>2018</v>
      </c>
      <c r="R138" s="312">
        <v>43538</v>
      </c>
      <c r="S138" s="311" t="s">
        <v>14262</v>
      </c>
      <c r="T138" s="312">
        <v>43831</v>
      </c>
      <c r="U138" s="312">
        <v>46388</v>
      </c>
      <c r="V138" s="318"/>
      <c r="W138" s="318"/>
      <c r="X138" s="312">
        <v>44873</v>
      </c>
      <c r="Y138" s="311" t="s">
        <v>14265</v>
      </c>
      <c r="Z138" s="318"/>
      <c r="AA138" s="320">
        <v>1</v>
      </c>
      <c r="AB138" s="321"/>
      <c r="AC138" s="303">
        <v>1</v>
      </c>
      <c r="AD138" s="305"/>
      <c r="AE138" s="322"/>
      <c r="AF138" s="318"/>
      <c r="AG138" s="323"/>
      <c r="AH138" s="323"/>
      <c r="AI138" s="323"/>
      <c r="AJ138" s="323"/>
      <c r="AK138" s="323"/>
      <c r="AL138" s="323"/>
      <c r="AM138" s="323"/>
      <c r="AN138" s="323"/>
    </row>
    <row r="139" spans="1:40" ht="12.75">
      <c r="A139" s="307">
        <v>1221083303</v>
      </c>
      <c r="B139" s="311">
        <v>137</v>
      </c>
      <c r="C139" s="311" t="s">
        <v>16075</v>
      </c>
      <c r="D139" s="311" t="s">
        <v>16076</v>
      </c>
      <c r="E139" s="311" t="s">
        <v>14223</v>
      </c>
      <c r="F139" s="310" t="s">
        <v>1517</v>
      </c>
      <c r="G139" s="311" t="s">
        <v>14260</v>
      </c>
      <c r="H139" s="310" t="s">
        <v>1526</v>
      </c>
      <c r="I139" s="311" t="s">
        <v>9786</v>
      </c>
      <c r="J139" s="311" t="s">
        <v>14266</v>
      </c>
      <c r="K139" s="302">
        <v>1</v>
      </c>
      <c r="L139" s="316"/>
      <c r="M139" s="311">
        <v>196.06139999999999</v>
      </c>
      <c r="N139" s="311">
        <v>485</v>
      </c>
      <c r="O139" s="311" t="s">
        <v>16087</v>
      </c>
      <c r="P139" s="311" t="s">
        <v>14226</v>
      </c>
      <c r="Q139" s="311">
        <v>2018</v>
      </c>
      <c r="R139" s="312">
        <v>43538</v>
      </c>
      <c r="S139" s="311" t="s">
        <v>14262</v>
      </c>
      <c r="T139" s="312">
        <v>43831</v>
      </c>
      <c r="U139" s="312">
        <v>46388</v>
      </c>
      <c r="V139" s="318"/>
      <c r="W139" s="318"/>
      <c r="X139" s="312">
        <v>44873</v>
      </c>
      <c r="Y139" s="311" t="s">
        <v>14267</v>
      </c>
      <c r="Z139" s="318"/>
      <c r="AA139" s="320">
        <v>1</v>
      </c>
      <c r="AB139" s="321"/>
      <c r="AC139" s="303">
        <v>1</v>
      </c>
      <c r="AD139" s="305"/>
      <c r="AE139" s="322"/>
      <c r="AF139" s="318"/>
      <c r="AG139" s="323"/>
      <c r="AH139" s="323"/>
      <c r="AI139" s="323"/>
      <c r="AJ139" s="323"/>
      <c r="AK139" s="323"/>
      <c r="AL139" s="323"/>
      <c r="AM139" s="323"/>
      <c r="AN139" s="323"/>
    </row>
    <row r="140" spans="1:40" ht="12.75">
      <c r="A140" s="307">
        <v>1221083304</v>
      </c>
      <c r="B140" s="311">
        <v>138</v>
      </c>
      <c r="C140" s="311" t="s">
        <v>16075</v>
      </c>
      <c r="D140" s="311" t="s">
        <v>16076</v>
      </c>
      <c r="E140" s="311" t="s">
        <v>14223</v>
      </c>
      <c r="F140" s="310" t="s">
        <v>1517</v>
      </c>
      <c r="G140" s="311" t="s">
        <v>14260</v>
      </c>
      <c r="H140" s="310" t="s">
        <v>1531</v>
      </c>
      <c r="I140" s="311" t="s">
        <v>9786</v>
      </c>
      <c r="J140" s="311" t="s">
        <v>11519</v>
      </c>
      <c r="K140" s="302">
        <v>1</v>
      </c>
      <c r="L140" s="316"/>
      <c r="M140" s="311">
        <v>22.857299999999999</v>
      </c>
      <c r="N140" s="311">
        <v>52</v>
      </c>
      <c r="O140" s="311" t="s">
        <v>16088</v>
      </c>
      <c r="P140" s="311" t="s">
        <v>14226</v>
      </c>
      <c r="Q140" s="311">
        <v>2019</v>
      </c>
      <c r="R140" s="324">
        <v>43818</v>
      </c>
      <c r="S140" s="311" t="s">
        <v>14268</v>
      </c>
      <c r="T140" s="312">
        <v>44197</v>
      </c>
      <c r="U140" s="312">
        <v>46753</v>
      </c>
      <c r="V140" s="318"/>
      <c r="W140" s="318"/>
      <c r="X140" s="324">
        <v>44876</v>
      </c>
      <c r="Y140" s="311" t="s">
        <v>14269</v>
      </c>
      <c r="Z140" s="318"/>
      <c r="AA140" s="320">
        <v>1</v>
      </c>
      <c r="AB140" s="321"/>
      <c r="AC140" s="303">
        <v>1</v>
      </c>
      <c r="AD140" s="305"/>
      <c r="AE140" s="322"/>
      <c r="AF140" s="318"/>
      <c r="AG140" s="323"/>
      <c r="AH140" s="323"/>
      <c r="AI140" s="323"/>
      <c r="AJ140" s="323"/>
      <c r="AK140" s="323"/>
      <c r="AL140" s="323"/>
      <c r="AM140" s="323"/>
      <c r="AN140" s="323"/>
    </row>
    <row r="141" spans="1:40" ht="12.75">
      <c r="A141" s="307">
        <v>1221083305</v>
      </c>
      <c r="B141" s="311">
        <v>139</v>
      </c>
      <c r="C141" s="311" t="s">
        <v>16075</v>
      </c>
      <c r="D141" s="311" t="s">
        <v>16076</v>
      </c>
      <c r="E141" s="311" t="s">
        <v>14223</v>
      </c>
      <c r="F141" s="310" t="s">
        <v>1517</v>
      </c>
      <c r="G141" s="311" t="s">
        <v>14260</v>
      </c>
      <c r="H141" s="310" t="s">
        <v>1532</v>
      </c>
      <c r="I141" s="311" t="s">
        <v>9786</v>
      </c>
      <c r="J141" s="311" t="s">
        <v>14270</v>
      </c>
      <c r="K141" s="302">
        <v>1</v>
      </c>
      <c r="L141" s="316"/>
      <c r="M141" s="311">
        <v>19.8078</v>
      </c>
      <c r="N141" s="311">
        <v>4</v>
      </c>
      <c r="O141" s="311" t="s">
        <v>16089</v>
      </c>
      <c r="P141" s="311" t="s">
        <v>14226</v>
      </c>
      <c r="Q141" s="311">
        <v>2019</v>
      </c>
      <c r="R141" s="324">
        <v>43818</v>
      </c>
      <c r="S141" s="311" t="s">
        <v>14268</v>
      </c>
      <c r="T141" s="312">
        <v>44197</v>
      </c>
      <c r="U141" s="312">
        <v>46753</v>
      </c>
      <c r="V141" s="318"/>
      <c r="W141" s="318"/>
      <c r="X141" s="324">
        <v>44875</v>
      </c>
      <c r="Y141" s="311" t="s">
        <v>14271</v>
      </c>
      <c r="Z141" s="318"/>
      <c r="AA141" s="320">
        <v>1</v>
      </c>
      <c r="AB141" s="321"/>
      <c r="AC141" s="303">
        <v>1</v>
      </c>
      <c r="AD141" s="305"/>
      <c r="AE141" s="322"/>
      <c r="AF141" s="318"/>
      <c r="AG141" s="323"/>
      <c r="AH141" s="323"/>
      <c r="AI141" s="323"/>
      <c r="AJ141" s="323"/>
      <c r="AK141" s="323"/>
      <c r="AL141" s="323"/>
      <c r="AM141" s="323"/>
      <c r="AN141" s="323"/>
    </row>
    <row r="142" spans="1:40" ht="12.75">
      <c r="A142" s="307">
        <v>1221083306</v>
      </c>
      <c r="B142" s="311">
        <v>140</v>
      </c>
      <c r="C142" s="311" t="s">
        <v>16075</v>
      </c>
      <c r="D142" s="311" t="s">
        <v>16076</v>
      </c>
      <c r="E142" s="311" t="s">
        <v>14223</v>
      </c>
      <c r="F142" s="310" t="s">
        <v>1517</v>
      </c>
      <c r="G142" s="311" t="s">
        <v>14260</v>
      </c>
      <c r="H142" s="310" t="s">
        <v>1537</v>
      </c>
      <c r="I142" s="311" t="s">
        <v>9786</v>
      </c>
      <c r="J142" s="311" t="s">
        <v>14272</v>
      </c>
      <c r="K142" s="302">
        <v>1</v>
      </c>
      <c r="L142" s="316"/>
      <c r="M142" s="311">
        <v>43.2697</v>
      </c>
      <c r="N142" s="311">
        <v>59</v>
      </c>
      <c r="O142" s="311" t="s">
        <v>16090</v>
      </c>
      <c r="P142" s="311" t="s">
        <v>14226</v>
      </c>
      <c r="Q142" s="311">
        <v>2019</v>
      </c>
      <c r="R142" s="324">
        <v>43818</v>
      </c>
      <c r="S142" s="311" t="s">
        <v>14268</v>
      </c>
      <c r="T142" s="312">
        <v>44197</v>
      </c>
      <c r="U142" s="312">
        <v>46753</v>
      </c>
      <c r="V142" s="318"/>
      <c r="W142" s="318"/>
      <c r="X142" s="324">
        <v>44875</v>
      </c>
      <c r="Y142" s="311" t="s">
        <v>14273</v>
      </c>
      <c r="Z142" s="318"/>
      <c r="AA142" s="320">
        <v>1</v>
      </c>
      <c r="AB142" s="321"/>
      <c r="AC142" s="303">
        <v>1</v>
      </c>
      <c r="AD142" s="305"/>
      <c r="AE142" s="322"/>
      <c r="AF142" s="318"/>
      <c r="AG142" s="323"/>
      <c r="AH142" s="323"/>
      <c r="AI142" s="323"/>
      <c r="AJ142" s="323"/>
      <c r="AK142" s="323"/>
      <c r="AL142" s="323"/>
      <c r="AM142" s="323"/>
      <c r="AN142" s="323"/>
    </row>
    <row r="143" spans="1:40" ht="12.75">
      <c r="A143" s="307">
        <v>1221083307</v>
      </c>
      <c r="B143" s="311">
        <v>141</v>
      </c>
      <c r="C143" s="311" t="s">
        <v>16075</v>
      </c>
      <c r="D143" s="311" t="s">
        <v>16076</v>
      </c>
      <c r="E143" s="311" t="s">
        <v>14223</v>
      </c>
      <c r="F143" s="310" t="s">
        <v>1266</v>
      </c>
      <c r="G143" s="311" t="s">
        <v>14260</v>
      </c>
      <c r="H143" s="310" t="s">
        <v>1267</v>
      </c>
      <c r="I143" s="311" t="s">
        <v>9786</v>
      </c>
      <c r="J143" s="311" t="s">
        <v>10334</v>
      </c>
      <c r="K143" s="302">
        <v>1</v>
      </c>
      <c r="L143" s="316"/>
      <c r="M143" s="311">
        <v>169.27789999999999</v>
      </c>
      <c r="N143" s="311">
        <v>171</v>
      </c>
      <c r="O143" s="311" t="s">
        <v>16091</v>
      </c>
      <c r="P143" s="311" t="s">
        <v>14226</v>
      </c>
      <c r="Q143" s="311">
        <v>2020</v>
      </c>
      <c r="R143" s="312">
        <v>44084</v>
      </c>
      <c r="S143" s="311" t="s">
        <v>14274</v>
      </c>
      <c r="T143" s="312">
        <v>44562</v>
      </c>
      <c r="U143" s="312">
        <v>47119</v>
      </c>
      <c r="V143" s="318"/>
      <c r="W143" s="318"/>
      <c r="X143" s="324">
        <v>44875</v>
      </c>
      <c r="Y143" s="311" t="s">
        <v>14275</v>
      </c>
      <c r="Z143" s="318"/>
      <c r="AA143" s="320">
        <v>1</v>
      </c>
      <c r="AB143" s="321"/>
      <c r="AC143" s="303">
        <v>1</v>
      </c>
      <c r="AD143" s="305"/>
      <c r="AE143" s="322"/>
      <c r="AF143" s="318"/>
      <c r="AG143" s="323"/>
      <c r="AH143" s="323"/>
      <c r="AI143" s="323"/>
      <c r="AJ143" s="323"/>
      <c r="AK143" s="323"/>
      <c r="AL143" s="323"/>
      <c r="AM143" s="323"/>
      <c r="AN143" s="323"/>
    </row>
    <row r="144" spans="1:40" ht="12.75">
      <c r="A144" s="307">
        <v>1221083308</v>
      </c>
      <c r="B144" s="311">
        <v>142</v>
      </c>
      <c r="C144" s="311" t="s">
        <v>16075</v>
      </c>
      <c r="D144" s="311" t="s">
        <v>16076</v>
      </c>
      <c r="E144" s="311" t="s">
        <v>14223</v>
      </c>
      <c r="F144" s="311" t="s">
        <v>1517</v>
      </c>
      <c r="G144" s="311" t="s">
        <v>14260</v>
      </c>
      <c r="H144" s="310" t="s">
        <v>1548</v>
      </c>
      <c r="I144" s="311" t="s">
        <v>9786</v>
      </c>
      <c r="J144" s="311" t="s">
        <v>14276</v>
      </c>
      <c r="K144" s="302">
        <v>1</v>
      </c>
      <c r="L144" s="316"/>
      <c r="M144" s="311">
        <v>9.0525000000000002</v>
      </c>
      <c r="N144" s="311">
        <v>31</v>
      </c>
      <c r="O144" s="311" t="s">
        <v>16092</v>
      </c>
      <c r="P144" s="311" t="s">
        <v>14226</v>
      </c>
      <c r="Q144" s="311">
        <v>2019</v>
      </c>
      <c r="R144" s="324">
        <v>43818</v>
      </c>
      <c r="S144" s="311" t="s">
        <v>14268</v>
      </c>
      <c r="T144" s="312">
        <v>44197</v>
      </c>
      <c r="U144" s="312">
        <v>46753</v>
      </c>
      <c r="V144" s="318"/>
      <c r="W144" s="318"/>
      <c r="X144" s="324">
        <v>44876</v>
      </c>
      <c r="Y144" s="311" t="s">
        <v>14277</v>
      </c>
      <c r="Z144" s="318"/>
      <c r="AA144" s="320">
        <v>1</v>
      </c>
      <c r="AB144" s="321"/>
      <c r="AC144" s="303">
        <v>1</v>
      </c>
      <c r="AD144" s="305"/>
      <c r="AE144" s="322"/>
      <c r="AF144" s="318"/>
      <c r="AG144" s="323"/>
      <c r="AH144" s="323"/>
      <c r="AI144" s="323"/>
      <c r="AJ144" s="323"/>
      <c r="AK144" s="323"/>
      <c r="AL144" s="323"/>
      <c r="AM144" s="323"/>
      <c r="AN144" s="323"/>
    </row>
    <row r="145" spans="1:40" ht="12.75">
      <c r="A145" s="307">
        <v>1221083309</v>
      </c>
      <c r="B145" s="311">
        <v>143</v>
      </c>
      <c r="C145" s="311" t="s">
        <v>16075</v>
      </c>
      <c r="D145" s="311" t="s">
        <v>16076</v>
      </c>
      <c r="E145" s="311" t="s">
        <v>14223</v>
      </c>
      <c r="F145" s="310" t="s">
        <v>1363</v>
      </c>
      <c r="G145" s="311" t="s">
        <v>14260</v>
      </c>
      <c r="H145" s="310" t="s">
        <v>1380</v>
      </c>
      <c r="I145" s="311" t="s">
        <v>9786</v>
      </c>
      <c r="J145" s="311" t="s">
        <v>14278</v>
      </c>
      <c r="K145" s="302">
        <v>1</v>
      </c>
      <c r="L145" s="316"/>
      <c r="M145" s="311">
        <v>18.8324</v>
      </c>
      <c r="N145" s="311">
        <v>24</v>
      </c>
      <c r="O145" s="311" t="s">
        <v>16093</v>
      </c>
      <c r="P145" s="311" t="s">
        <v>14226</v>
      </c>
      <c r="Q145" s="311">
        <v>2019</v>
      </c>
      <c r="R145" s="324">
        <v>43818</v>
      </c>
      <c r="S145" s="311" t="s">
        <v>14268</v>
      </c>
      <c r="T145" s="312">
        <v>44197</v>
      </c>
      <c r="U145" s="312">
        <v>46753</v>
      </c>
      <c r="V145" s="318"/>
      <c r="W145" s="318"/>
      <c r="X145" s="324">
        <v>44875</v>
      </c>
      <c r="Y145" s="311" t="s">
        <v>14279</v>
      </c>
      <c r="Z145" s="318"/>
      <c r="AA145" s="320">
        <v>1</v>
      </c>
      <c r="AB145" s="321"/>
      <c r="AC145" s="303">
        <v>1</v>
      </c>
      <c r="AD145" s="305"/>
      <c r="AE145" s="322"/>
      <c r="AF145" s="318"/>
      <c r="AG145" s="323"/>
      <c r="AH145" s="323"/>
      <c r="AI145" s="323"/>
      <c r="AJ145" s="323"/>
      <c r="AK145" s="323"/>
      <c r="AL145" s="323"/>
      <c r="AM145" s="323"/>
      <c r="AN145" s="323"/>
    </row>
    <row r="146" spans="1:40" ht="12.75">
      <c r="A146" s="307">
        <v>1221081001</v>
      </c>
      <c r="B146" s="311">
        <v>144</v>
      </c>
      <c r="C146" s="311" t="s">
        <v>16075</v>
      </c>
      <c r="D146" s="311" t="s">
        <v>16076</v>
      </c>
      <c r="E146" s="311" t="s">
        <v>14223</v>
      </c>
      <c r="F146" s="310" t="s">
        <v>1517</v>
      </c>
      <c r="G146" s="311" t="s">
        <v>14280</v>
      </c>
      <c r="H146" s="310" t="s">
        <v>1525</v>
      </c>
      <c r="I146" s="311" t="s">
        <v>9786</v>
      </c>
      <c r="J146" s="311" t="s">
        <v>14281</v>
      </c>
      <c r="K146" s="302">
        <v>1</v>
      </c>
      <c r="L146" s="316"/>
      <c r="M146" s="311">
        <v>205.43369999999999</v>
      </c>
      <c r="N146" s="311">
        <v>526</v>
      </c>
      <c r="O146" s="311" t="s">
        <v>16094</v>
      </c>
      <c r="P146" s="311" t="s">
        <v>14226</v>
      </c>
      <c r="Q146" s="311">
        <v>2018</v>
      </c>
      <c r="R146" s="312">
        <v>43546</v>
      </c>
      <c r="S146" s="311" t="s">
        <v>14282</v>
      </c>
      <c r="T146" s="312">
        <v>43831</v>
      </c>
      <c r="U146" s="312">
        <v>46388</v>
      </c>
      <c r="V146" s="318"/>
      <c r="W146" s="318"/>
      <c r="X146" s="312">
        <v>44873</v>
      </c>
      <c r="Y146" s="311" t="s">
        <v>14283</v>
      </c>
      <c r="Z146" s="318"/>
      <c r="AA146" s="320">
        <v>1</v>
      </c>
      <c r="AB146" s="321"/>
      <c r="AC146" s="303">
        <v>1</v>
      </c>
      <c r="AD146" s="305"/>
      <c r="AE146" s="322"/>
      <c r="AF146" s="318"/>
      <c r="AG146" s="323"/>
      <c r="AH146" s="323"/>
      <c r="AI146" s="323"/>
      <c r="AJ146" s="323"/>
      <c r="AK146" s="323"/>
      <c r="AL146" s="323"/>
      <c r="AM146" s="323"/>
      <c r="AN146" s="323"/>
    </row>
    <row r="147" spans="1:40" ht="12.75">
      <c r="A147" s="307">
        <v>1221081003</v>
      </c>
      <c r="B147" s="311">
        <v>145</v>
      </c>
      <c r="C147" s="311" t="s">
        <v>16075</v>
      </c>
      <c r="D147" s="311" t="s">
        <v>16076</v>
      </c>
      <c r="E147" s="311" t="s">
        <v>14223</v>
      </c>
      <c r="F147" s="310" t="s">
        <v>1517</v>
      </c>
      <c r="G147" s="311" t="s">
        <v>14280</v>
      </c>
      <c r="H147" s="310" t="s">
        <v>1529</v>
      </c>
      <c r="I147" s="311" t="s">
        <v>9786</v>
      </c>
      <c r="J147" s="311" t="s">
        <v>14284</v>
      </c>
      <c r="K147" s="302">
        <v>1</v>
      </c>
      <c r="L147" s="316"/>
      <c r="M147" s="311">
        <v>145.09399999999999</v>
      </c>
      <c r="N147" s="311">
        <v>267</v>
      </c>
      <c r="O147" s="311" t="s">
        <v>16095</v>
      </c>
      <c r="P147" s="311" t="s">
        <v>14226</v>
      </c>
      <c r="Q147" s="311">
        <v>2019</v>
      </c>
      <c r="R147" s="324">
        <v>43818</v>
      </c>
      <c r="S147" s="311" t="s">
        <v>14285</v>
      </c>
      <c r="T147" s="312">
        <v>44197</v>
      </c>
      <c r="U147" s="312">
        <v>46753</v>
      </c>
      <c r="V147" s="318"/>
      <c r="W147" s="318"/>
      <c r="X147" s="324">
        <v>44875</v>
      </c>
      <c r="Y147" s="311" t="s">
        <v>14286</v>
      </c>
      <c r="Z147" s="318"/>
      <c r="AA147" s="320">
        <v>1</v>
      </c>
      <c r="AB147" s="321"/>
      <c r="AC147" s="303">
        <v>1</v>
      </c>
      <c r="AD147" s="305"/>
      <c r="AE147" s="322"/>
      <c r="AF147" s="318"/>
      <c r="AG147" s="323"/>
      <c r="AH147" s="323"/>
      <c r="AI147" s="323"/>
      <c r="AJ147" s="323"/>
      <c r="AK147" s="323"/>
      <c r="AL147" s="323"/>
      <c r="AM147" s="323"/>
      <c r="AN147" s="323"/>
    </row>
    <row r="148" spans="1:40" ht="12.75">
      <c r="A148" s="307">
        <v>1221081004</v>
      </c>
      <c r="B148" s="311">
        <v>146</v>
      </c>
      <c r="C148" s="311" t="s">
        <v>16075</v>
      </c>
      <c r="D148" s="311" t="s">
        <v>16076</v>
      </c>
      <c r="E148" s="311" t="s">
        <v>14223</v>
      </c>
      <c r="F148" s="310" t="s">
        <v>1517</v>
      </c>
      <c r="G148" s="311" t="s">
        <v>14280</v>
      </c>
      <c r="H148" s="310" t="s">
        <v>1535</v>
      </c>
      <c r="I148" s="311" t="s">
        <v>9786</v>
      </c>
      <c r="J148" s="311" t="s">
        <v>14287</v>
      </c>
      <c r="K148" s="302">
        <v>1</v>
      </c>
      <c r="L148" s="316"/>
      <c r="M148" s="311">
        <v>31.6616</v>
      </c>
      <c r="N148" s="311">
        <v>3</v>
      </c>
      <c r="O148" s="311" t="s">
        <v>16063</v>
      </c>
      <c r="P148" s="311" t="s">
        <v>14226</v>
      </c>
      <c r="Q148" s="311">
        <v>2019</v>
      </c>
      <c r="R148" s="324">
        <v>43818</v>
      </c>
      <c r="S148" s="311" t="s">
        <v>14285</v>
      </c>
      <c r="T148" s="312">
        <v>44197</v>
      </c>
      <c r="U148" s="312">
        <v>46753</v>
      </c>
      <c r="V148" s="318"/>
      <c r="W148" s="318"/>
      <c r="X148" s="312">
        <v>44873</v>
      </c>
      <c r="Y148" s="311" t="s">
        <v>14288</v>
      </c>
      <c r="Z148" s="318"/>
      <c r="AA148" s="320">
        <v>1</v>
      </c>
      <c r="AB148" s="321"/>
      <c r="AC148" s="303">
        <v>1</v>
      </c>
      <c r="AD148" s="305"/>
      <c r="AE148" s="322"/>
      <c r="AF148" s="318"/>
      <c r="AG148" s="323"/>
      <c r="AH148" s="323"/>
      <c r="AI148" s="323"/>
      <c r="AJ148" s="323"/>
      <c r="AK148" s="323"/>
      <c r="AL148" s="323"/>
      <c r="AM148" s="323"/>
      <c r="AN148" s="323"/>
    </row>
    <row r="149" spans="1:40" ht="12.75">
      <c r="A149" s="307">
        <v>1221081005</v>
      </c>
      <c r="B149" s="311">
        <v>147</v>
      </c>
      <c r="C149" s="311" t="s">
        <v>16075</v>
      </c>
      <c r="D149" s="311" t="s">
        <v>16076</v>
      </c>
      <c r="E149" s="311" t="s">
        <v>14223</v>
      </c>
      <c r="F149" s="310" t="s">
        <v>1517</v>
      </c>
      <c r="G149" s="311" t="s">
        <v>14280</v>
      </c>
      <c r="H149" s="310" t="s">
        <v>1540</v>
      </c>
      <c r="I149" s="311" t="s">
        <v>9786</v>
      </c>
      <c r="J149" s="311" t="s">
        <v>14289</v>
      </c>
      <c r="K149" s="302">
        <v>1</v>
      </c>
      <c r="L149" s="316"/>
      <c r="M149" s="311">
        <v>108.143</v>
      </c>
      <c r="N149" s="311">
        <v>1606</v>
      </c>
      <c r="O149" s="311" t="s">
        <v>16096</v>
      </c>
      <c r="P149" s="311" t="s">
        <v>14226</v>
      </c>
      <c r="Q149" s="311">
        <v>2018</v>
      </c>
      <c r="R149" s="312">
        <v>43546</v>
      </c>
      <c r="S149" s="311" t="s">
        <v>14282</v>
      </c>
      <c r="T149" s="312">
        <v>43831</v>
      </c>
      <c r="U149" s="312">
        <v>46388</v>
      </c>
      <c r="V149" s="318"/>
      <c r="W149" s="318"/>
      <c r="X149" s="312">
        <v>44873</v>
      </c>
      <c r="Y149" s="311" t="s">
        <v>14290</v>
      </c>
      <c r="Z149" s="318"/>
      <c r="AA149" s="320">
        <v>1</v>
      </c>
      <c r="AB149" s="321"/>
      <c r="AC149" s="303">
        <v>1</v>
      </c>
      <c r="AD149" s="305"/>
      <c r="AE149" s="322"/>
      <c r="AF149" s="318"/>
      <c r="AG149" s="323"/>
      <c r="AH149" s="323"/>
      <c r="AI149" s="323"/>
      <c r="AJ149" s="323"/>
      <c r="AK149" s="323"/>
      <c r="AL149" s="323"/>
      <c r="AM149" s="323"/>
      <c r="AN149" s="323"/>
    </row>
    <row r="150" spans="1:40" ht="12.75">
      <c r="A150" s="307">
        <v>1221081006</v>
      </c>
      <c r="B150" s="311">
        <v>148</v>
      </c>
      <c r="C150" s="311" t="s">
        <v>16075</v>
      </c>
      <c r="D150" s="311" t="s">
        <v>16076</v>
      </c>
      <c r="E150" s="311" t="s">
        <v>14223</v>
      </c>
      <c r="F150" s="310" t="s">
        <v>1277</v>
      </c>
      <c r="G150" s="311" t="s">
        <v>14280</v>
      </c>
      <c r="H150" s="310" t="s">
        <v>1283</v>
      </c>
      <c r="I150" s="311" t="s">
        <v>9786</v>
      </c>
      <c r="J150" s="311" t="s">
        <v>10805</v>
      </c>
      <c r="K150" s="302">
        <v>1</v>
      </c>
      <c r="L150" s="316"/>
      <c r="M150" s="311">
        <v>25.0731</v>
      </c>
      <c r="N150" s="311">
        <v>1</v>
      </c>
      <c r="O150" s="311" t="s">
        <v>16043</v>
      </c>
      <c r="P150" s="311" t="s">
        <v>14226</v>
      </c>
      <c r="Q150" s="311">
        <v>2019</v>
      </c>
      <c r="R150" s="324">
        <v>43818</v>
      </c>
      <c r="S150" s="311" t="s">
        <v>14285</v>
      </c>
      <c r="T150" s="312">
        <v>44197</v>
      </c>
      <c r="U150" s="312">
        <v>46753</v>
      </c>
      <c r="V150" s="318"/>
      <c r="W150" s="318"/>
      <c r="X150" s="324">
        <v>44876</v>
      </c>
      <c r="Y150" s="311" t="s">
        <v>14291</v>
      </c>
      <c r="Z150" s="318"/>
      <c r="AA150" s="320">
        <v>1</v>
      </c>
      <c r="AB150" s="321"/>
      <c r="AC150" s="303">
        <v>1</v>
      </c>
      <c r="AD150" s="305"/>
      <c r="AE150" s="322"/>
      <c r="AF150" s="318"/>
      <c r="AG150" s="323"/>
      <c r="AH150" s="323"/>
      <c r="AI150" s="323"/>
      <c r="AJ150" s="323"/>
      <c r="AK150" s="323"/>
      <c r="AL150" s="323"/>
      <c r="AM150" s="323"/>
      <c r="AN150" s="323"/>
    </row>
    <row r="151" spans="1:40" ht="12.75">
      <c r="A151" s="307">
        <v>1221081007</v>
      </c>
      <c r="B151" s="311">
        <v>149</v>
      </c>
      <c r="C151" s="311" t="s">
        <v>16075</v>
      </c>
      <c r="D151" s="311" t="s">
        <v>16076</v>
      </c>
      <c r="E151" s="311" t="s">
        <v>14223</v>
      </c>
      <c r="F151" s="310" t="s">
        <v>1517</v>
      </c>
      <c r="G151" s="311" t="s">
        <v>14280</v>
      </c>
      <c r="H151" s="310" t="s">
        <v>1544</v>
      </c>
      <c r="I151" s="311" t="s">
        <v>9786</v>
      </c>
      <c r="J151" s="311" t="s">
        <v>14292</v>
      </c>
      <c r="K151" s="302">
        <v>1</v>
      </c>
      <c r="L151" s="316"/>
      <c r="M151" s="311">
        <v>17.052399999999999</v>
      </c>
      <c r="N151" s="311">
        <v>6</v>
      </c>
      <c r="O151" s="311" t="s">
        <v>16097</v>
      </c>
      <c r="P151" s="311" t="s">
        <v>14226</v>
      </c>
      <c r="Q151" s="311">
        <v>2019</v>
      </c>
      <c r="R151" s="324">
        <v>43818</v>
      </c>
      <c r="S151" s="311" t="s">
        <v>14285</v>
      </c>
      <c r="T151" s="312">
        <v>44197</v>
      </c>
      <c r="U151" s="312">
        <v>46753</v>
      </c>
      <c r="V151" s="318"/>
      <c r="W151" s="318"/>
      <c r="X151" s="324">
        <v>44883</v>
      </c>
      <c r="Y151" s="311" t="s">
        <v>14293</v>
      </c>
      <c r="Z151" s="318"/>
      <c r="AA151" s="320">
        <v>1</v>
      </c>
      <c r="AB151" s="321"/>
      <c r="AC151" s="303">
        <v>1</v>
      </c>
      <c r="AD151" s="305"/>
      <c r="AE151" s="322"/>
      <c r="AF151" s="318"/>
      <c r="AG151" s="323"/>
      <c r="AH151" s="323"/>
      <c r="AI151" s="323"/>
      <c r="AJ151" s="323"/>
      <c r="AK151" s="323"/>
      <c r="AL151" s="323"/>
      <c r="AM151" s="323"/>
      <c r="AN151" s="323"/>
    </row>
    <row r="152" spans="1:40" ht="12.75">
      <c r="A152" s="307">
        <v>1221084102</v>
      </c>
      <c r="B152" s="311">
        <v>150</v>
      </c>
      <c r="C152" s="311" t="s">
        <v>16075</v>
      </c>
      <c r="D152" s="311" t="s">
        <v>16076</v>
      </c>
      <c r="E152" s="311" t="s">
        <v>14223</v>
      </c>
      <c r="F152" s="310" t="s">
        <v>1561</v>
      </c>
      <c r="G152" s="311" t="s">
        <v>14294</v>
      </c>
      <c r="H152" s="310" t="s">
        <v>1563</v>
      </c>
      <c r="I152" s="311" t="s">
        <v>9786</v>
      </c>
      <c r="J152" s="311" t="s">
        <v>14295</v>
      </c>
      <c r="K152" s="302">
        <v>1</v>
      </c>
      <c r="L152" s="316"/>
      <c r="M152" s="311">
        <v>218.4306</v>
      </c>
      <c r="N152" s="311">
        <v>137</v>
      </c>
      <c r="O152" s="311" t="s">
        <v>16098</v>
      </c>
      <c r="P152" s="311" t="s">
        <v>14226</v>
      </c>
      <c r="Q152" s="311">
        <v>2020</v>
      </c>
      <c r="R152" s="312">
        <v>44217</v>
      </c>
      <c r="S152" s="311" t="s">
        <v>14296</v>
      </c>
      <c r="T152" s="312">
        <v>44562</v>
      </c>
      <c r="U152" s="312">
        <v>47119</v>
      </c>
      <c r="V152" s="318"/>
      <c r="W152" s="318"/>
      <c r="X152" s="324">
        <v>44875</v>
      </c>
      <c r="Y152" s="311" t="s">
        <v>14297</v>
      </c>
      <c r="Z152" s="318"/>
      <c r="AA152" s="320">
        <v>1</v>
      </c>
      <c r="AB152" s="321"/>
      <c r="AC152" s="303">
        <v>1</v>
      </c>
      <c r="AD152" s="305"/>
      <c r="AE152" s="322"/>
      <c r="AF152" s="318"/>
      <c r="AG152" s="323"/>
      <c r="AH152" s="323"/>
      <c r="AI152" s="323"/>
      <c r="AJ152" s="323"/>
      <c r="AK152" s="323"/>
      <c r="AL152" s="323"/>
      <c r="AM152" s="323"/>
      <c r="AN152" s="323"/>
    </row>
    <row r="153" spans="1:40" ht="12.75">
      <c r="A153" s="307">
        <v>1221084101</v>
      </c>
      <c r="B153" s="311">
        <v>151</v>
      </c>
      <c r="C153" s="311" t="s">
        <v>16075</v>
      </c>
      <c r="D153" s="311" t="s">
        <v>16076</v>
      </c>
      <c r="E153" s="311" t="s">
        <v>14223</v>
      </c>
      <c r="F153" s="310" t="s">
        <v>1357</v>
      </c>
      <c r="G153" s="311" t="s">
        <v>14294</v>
      </c>
      <c r="H153" s="310" t="s">
        <v>1359</v>
      </c>
      <c r="I153" s="311" t="s">
        <v>9786</v>
      </c>
      <c r="J153" s="311" t="s">
        <v>13637</v>
      </c>
      <c r="K153" s="302">
        <v>1</v>
      </c>
      <c r="L153" s="316"/>
      <c r="M153" s="311">
        <v>109.94499999999999</v>
      </c>
      <c r="N153" s="311">
        <v>259</v>
      </c>
      <c r="O153" s="311" t="s">
        <v>16099</v>
      </c>
      <c r="P153" s="311" t="s">
        <v>14226</v>
      </c>
      <c r="Q153" s="311">
        <v>2018</v>
      </c>
      <c r="R153" s="312">
        <v>43539</v>
      </c>
      <c r="S153" s="311" t="s">
        <v>14298</v>
      </c>
      <c r="T153" s="312">
        <v>43831</v>
      </c>
      <c r="U153" s="312">
        <v>46388</v>
      </c>
      <c r="V153" s="318"/>
      <c r="W153" s="318"/>
      <c r="X153" s="324">
        <v>44879</v>
      </c>
      <c r="Y153" s="311" t="s">
        <v>14299</v>
      </c>
      <c r="Z153" s="318"/>
      <c r="AA153" s="320">
        <v>1</v>
      </c>
      <c r="AB153" s="321"/>
      <c r="AC153" s="303">
        <v>1</v>
      </c>
      <c r="AD153" s="305"/>
      <c r="AE153" s="322"/>
      <c r="AF153" s="318"/>
      <c r="AG153" s="323"/>
      <c r="AH153" s="323"/>
      <c r="AI153" s="323"/>
      <c r="AJ153" s="323"/>
      <c r="AK153" s="323"/>
      <c r="AL153" s="323"/>
      <c r="AM153" s="323"/>
      <c r="AN153" s="323"/>
    </row>
    <row r="154" spans="1:40" ht="12.75">
      <c r="A154" s="307">
        <v>1221084103</v>
      </c>
      <c r="B154" s="311">
        <v>152</v>
      </c>
      <c r="C154" s="311" t="s">
        <v>16075</v>
      </c>
      <c r="D154" s="311" t="s">
        <v>16076</v>
      </c>
      <c r="E154" s="311" t="s">
        <v>14223</v>
      </c>
      <c r="F154" s="310" t="s">
        <v>1561</v>
      </c>
      <c r="G154" s="311" t="s">
        <v>14294</v>
      </c>
      <c r="H154" s="310" t="s">
        <v>1564</v>
      </c>
      <c r="I154" s="311" t="s">
        <v>9786</v>
      </c>
      <c r="J154" s="311" t="s">
        <v>14300</v>
      </c>
      <c r="K154" s="302">
        <v>1</v>
      </c>
      <c r="L154" s="316"/>
      <c r="M154" s="311">
        <v>89.063599999999994</v>
      </c>
      <c r="N154" s="311">
        <v>144</v>
      </c>
      <c r="O154" s="311" t="s">
        <v>16100</v>
      </c>
      <c r="P154" s="311" t="s">
        <v>14226</v>
      </c>
      <c r="Q154" s="311">
        <v>2019</v>
      </c>
      <c r="R154" s="324">
        <v>43810</v>
      </c>
      <c r="S154" s="311" t="s">
        <v>14301</v>
      </c>
      <c r="T154" s="312">
        <v>44197</v>
      </c>
      <c r="U154" s="312">
        <v>46753</v>
      </c>
      <c r="V154" s="318"/>
      <c r="W154" s="331"/>
      <c r="X154" s="324">
        <v>44875</v>
      </c>
      <c r="Y154" s="311" t="s">
        <v>14302</v>
      </c>
      <c r="Z154" s="317"/>
      <c r="AA154" s="320">
        <v>1</v>
      </c>
      <c r="AB154" s="321"/>
      <c r="AC154" s="303">
        <v>1</v>
      </c>
      <c r="AD154" s="305"/>
      <c r="AE154" s="322"/>
      <c r="AF154" s="318"/>
      <c r="AG154" s="323"/>
      <c r="AH154" s="323"/>
      <c r="AI154" s="323"/>
      <c r="AJ154" s="323"/>
      <c r="AK154" s="323"/>
      <c r="AL154" s="323"/>
      <c r="AM154" s="323"/>
      <c r="AN154" s="323"/>
    </row>
    <row r="155" spans="1:40" ht="12.75">
      <c r="A155" s="307">
        <v>1221084104</v>
      </c>
      <c r="B155" s="311">
        <v>153</v>
      </c>
      <c r="C155" s="311" t="s">
        <v>16075</v>
      </c>
      <c r="D155" s="311" t="s">
        <v>16076</v>
      </c>
      <c r="E155" s="311" t="s">
        <v>14223</v>
      </c>
      <c r="F155" s="310" t="s">
        <v>1303</v>
      </c>
      <c r="G155" s="311" t="s">
        <v>14294</v>
      </c>
      <c r="H155" s="310" t="s">
        <v>1317</v>
      </c>
      <c r="I155" s="311" t="s">
        <v>9786</v>
      </c>
      <c r="J155" s="311" t="s">
        <v>14303</v>
      </c>
      <c r="K155" s="302">
        <v>1</v>
      </c>
      <c r="L155" s="316"/>
      <c r="M155" s="311">
        <v>133.4435</v>
      </c>
      <c r="N155" s="311">
        <v>428</v>
      </c>
      <c r="O155" s="311" t="s">
        <v>16101</v>
      </c>
      <c r="P155" s="311" t="s">
        <v>14226</v>
      </c>
      <c r="Q155" s="311">
        <v>2018</v>
      </c>
      <c r="R155" s="312">
        <v>43539</v>
      </c>
      <c r="S155" s="311" t="s">
        <v>14298</v>
      </c>
      <c r="T155" s="312">
        <v>43831</v>
      </c>
      <c r="U155" s="312">
        <v>46388</v>
      </c>
      <c r="V155" s="318"/>
      <c r="W155" s="331"/>
      <c r="X155" s="324">
        <v>44879</v>
      </c>
      <c r="Y155" s="311" t="s">
        <v>14304</v>
      </c>
      <c r="Z155" s="317"/>
      <c r="AA155" s="320">
        <v>1</v>
      </c>
      <c r="AB155" s="321"/>
      <c r="AC155" s="303">
        <v>1</v>
      </c>
      <c r="AD155" s="305"/>
      <c r="AE155" s="322"/>
      <c r="AF155" s="318"/>
      <c r="AG155" s="323"/>
      <c r="AH155" s="323"/>
      <c r="AI155" s="323"/>
      <c r="AJ155" s="323"/>
      <c r="AK155" s="323"/>
      <c r="AL155" s="323"/>
      <c r="AM155" s="323"/>
      <c r="AN155" s="323"/>
    </row>
    <row r="156" spans="1:40" ht="12.75">
      <c r="A156" s="307">
        <v>1221084105</v>
      </c>
      <c r="B156" s="311">
        <v>154</v>
      </c>
      <c r="C156" s="311" t="s">
        <v>16075</v>
      </c>
      <c r="D156" s="311" t="s">
        <v>16076</v>
      </c>
      <c r="E156" s="311" t="s">
        <v>14223</v>
      </c>
      <c r="F156" s="310" t="s">
        <v>1561</v>
      </c>
      <c r="G156" s="311" t="s">
        <v>14294</v>
      </c>
      <c r="H156" s="310" t="s">
        <v>1565</v>
      </c>
      <c r="I156" s="311" t="s">
        <v>9786</v>
      </c>
      <c r="J156" s="311" t="s">
        <v>14305</v>
      </c>
      <c r="K156" s="302">
        <v>1</v>
      </c>
      <c r="L156" s="316"/>
      <c r="M156" s="311">
        <v>18.884699999999999</v>
      </c>
      <c r="N156" s="311">
        <v>21</v>
      </c>
      <c r="O156" s="311" t="s">
        <v>16102</v>
      </c>
      <c r="P156" s="311" t="s">
        <v>14226</v>
      </c>
      <c r="Q156" s="311">
        <v>2019</v>
      </c>
      <c r="R156" s="324">
        <v>43810</v>
      </c>
      <c r="S156" s="311" t="s">
        <v>14301</v>
      </c>
      <c r="T156" s="312">
        <v>44197</v>
      </c>
      <c r="U156" s="312">
        <v>46753</v>
      </c>
      <c r="V156" s="318"/>
      <c r="W156" s="331"/>
      <c r="X156" s="324">
        <v>44875</v>
      </c>
      <c r="Y156" s="311" t="s">
        <v>14306</v>
      </c>
      <c r="Z156" s="317"/>
      <c r="AA156" s="320">
        <v>1</v>
      </c>
      <c r="AB156" s="321"/>
      <c r="AC156" s="303">
        <v>1</v>
      </c>
      <c r="AD156" s="305"/>
      <c r="AE156" s="322"/>
      <c r="AF156" s="318"/>
      <c r="AG156" s="323"/>
      <c r="AH156" s="323"/>
      <c r="AI156" s="323"/>
      <c r="AJ156" s="323"/>
      <c r="AK156" s="323"/>
      <c r="AL156" s="323"/>
      <c r="AM156" s="323"/>
      <c r="AN156" s="323"/>
    </row>
    <row r="157" spans="1:40" ht="12.75">
      <c r="A157" s="307">
        <v>1221084106</v>
      </c>
      <c r="B157" s="311">
        <v>155</v>
      </c>
      <c r="C157" s="311" t="s">
        <v>16075</v>
      </c>
      <c r="D157" s="311" t="s">
        <v>16076</v>
      </c>
      <c r="E157" s="311" t="s">
        <v>14223</v>
      </c>
      <c r="F157" s="311" t="s">
        <v>1561</v>
      </c>
      <c r="G157" s="311" t="s">
        <v>14294</v>
      </c>
      <c r="H157" s="310" t="s">
        <v>1566</v>
      </c>
      <c r="I157" s="311" t="s">
        <v>9786</v>
      </c>
      <c r="J157" s="311" t="s">
        <v>11404</v>
      </c>
      <c r="K157" s="302">
        <v>1</v>
      </c>
      <c r="L157" s="316"/>
      <c r="M157" s="311">
        <v>46.241700000000002</v>
      </c>
      <c r="N157" s="311">
        <v>94</v>
      </c>
      <c r="O157" s="311" t="s">
        <v>16103</v>
      </c>
      <c r="P157" s="311" t="s">
        <v>14226</v>
      </c>
      <c r="Q157" s="311">
        <v>2018</v>
      </c>
      <c r="R157" s="312">
        <v>43539</v>
      </c>
      <c r="S157" s="311" t="s">
        <v>14298</v>
      </c>
      <c r="T157" s="312">
        <v>43831</v>
      </c>
      <c r="U157" s="312">
        <v>46388</v>
      </c>
      <c r="V157" s="318"/>
      <c r="W157" s="331"/>
      <c r="X157" s="324">
        <v>44879</v>
      </c>
      <c r="Y157" s="311" t="s">
        <v>14307</v>
      </c>
      <c r="Z157" s="317"/>
      <c r="AA157" s="320">
        <v>1</v>
      </c>
      <c r="AB157" s="321"/>
      <c r="AC157" s="303">
        <v>1</v>
      </c>
      <c r="AD157" s="305"/>
      <c r="AE157" s="322"/>
      <c r="AF157" s="318"/>
      <c r="AG157" s="323"/>
      <c r="AH157" s="323"/>
      <c r="AI157" s="323"/>
      <c r="AJ157" s="323"/>
      <c r="AK157" s="323"/>
      <c r="AL157" s="323"/>
      <c r="AM157" s="323"/>
      <c r="AN157" s="323"/>
    </row>
    <row r="158" spans="1:40" ht="12.75">
      <c r="A158" s="307">
        <v>1221084107</v>
      </c>
      <c r="B158" s="311">
        <v>156</v>
      </c>
      <c r="C158" s="311" t="s">
        <v>16075</v>
      </c>
      <c r="D158" s="311" t="s">
        <v>16076</v>
      </c>
      <c r="E158" s="311" t="s">
        <v>14223</v>
      </c>
      <c r="F158" s="310" t="s">
        <v>1561</v>
      </c>
      <c r="G158" s="311" t="s">
        <v>14294</v>
      </c>
      <c r="H158" s="310" t="s">
        <v>1567</v>
      </c>
      <c r="I158" s="311" t="s">
        <v>9786</v>
      </c>
      <c r="J158" s="311" t="s">
        <v>14308</v>
      </c>
      <c r="K158" s="302">
        <v>1</v>
      </c>
      <c r="L158" s="316"/>
      <c r="M158" s="311">
        <v>66.435699999999997</v>
      </c>
      <c r="N158" s="311">
        <v>141</v>
      </c>
      <c r="O158" s="311" t="s">
        <v>16098</v>
      </c>
      <c r="P158" s="311" t="s">
        <v>14226</v>
      </c>
      <c r="Q158" s="311">
        <v>2020</v>
      </c>
      <c r="R158" s="312">
        <v>44217</v>
      </c>
      <c r="S158" s="311" t="s">
        <v>14296</v>
      </c>
      <c r="T158" s="312">
        <v>44562</v>
      </c>
      <c r="U158" s="312">
        <v>47119</v>
      </c>
      <c r="V158" s="318"/>
      <c r="W158" s="319"/>
      <c r="X158" s="324">
        <v>44875</v>
      </c>
      <c r="Y158" s="311" t="s">
        <v>14309</v>
      </c>
      <c r="Z158" s="317"/>
      <c r="AA158" s="320">
        <v>1</v>
      </c>
      <c r="AB158" s="321"/>
      <c r="AC158" s="303">
        <v>1</v>
      </c>
      <c r="AD158" s="305"/>
      <c r="AE158" s="322"/>
      <c r="AF158" s="318"/>
      <c r="AG158" s="323"/>
      <c r="AH158" s="323"/>
      <c r="AI158" s="323"/>
      <c r="AJ158" s="323"/>
      <c r="AK158" s="323"/>
      <c r="AL158" s="323"/>
      <c r="AM158" s="323"/>
      <c r="AN158" s="323"/>
    </row>
    <row r="159" spans="1:40" ht="12.75">
      <c r="A159" s="307">
        <v>1221084108</v>
      </c>
      <c r="B159" s="311">
        <v>157</v>
      </c>
      <c r="C159" s="311" t="s">
        <v>16075</v>
      </c>
      <c r="D159" s="311" t="s">
        <v>16076</v>
      </c>
      <c r="E159" s="311" t="s">
        <v>14223</v>
      </c>
      <c r="F159" s="310" t="s">
        <v>1561</v>
      </c>
      <c r="G159" s="311" t="s">
        <v>14294</v>
      </c>
      <c r="H159" s="310" t="s">
        <v>1568</v>
      </c>
      <c r="I159" s="311" t="s">
        <v>9786</v>
      </c>
      <c r="J159" s="311" t="s">
        <v>14310</v>
      </c>
      <c r="K159" s="302">
        <v>1</v>
      </c>
      <c r="L159" s="316"/>
      <c r="M159" s="311">
        <v>7.6112000000000002</v>
      </c>
      <c r="N159" s="311">
        <v>7</v>
      </c>
      <c r="O159" s="311" t="s">
        <v>16104</v>
      </c>
      <c r="P159" s="311" t="s">
        <v>14226</v>
      </c>
      <c r="Q159" s="311">
        <v>2019</v>
      </c>
      <c r="R159" s="324">
        <v>43810</v>
      </c>
      <c r="S159" s="311" t="s">
        <v>14301</v>
      </c>
      <c r="T159" s="312">
        <v>44197</v>
      </c>
      <c r="U159" s="312">
        <v>46753</v>
      </c>
      <c r="V159" s="318"/>
      <c r="W159" s="319"/>
      <c r="X159" s="324">
        <v>44875</v>
      </c>
      <c r="Y159" s="311" t="s">
        <v>14311</v>
      </c>
      <c r="Z159" s="317"/>
      <c r="AA159" s="320">
        <v>1</v>
      </c>
      <c r="AB159" s="321"/>
      <c r="AC159" s="303">
        <v>1</v>
      </c>
      <c r="AD159" s="305"/>
      <c r="AE159" s="322"/>
      <c r="AF159" s="318"/>
      <c r="AG159" s="323"/>
      <c r="AH159" s="323"/>
      <c r="AI159" s="323"/>
      <c r="AJ159" s="323"/>
      <c r="AK159" s="323"/>
      <c r="AL159" s="323"/>
      <c r="AM159" s="323"/>
      <c r="AN159" s="323"/>
    </row>
    <row r="160" spans="1:40" ht="12.75">
      <c r="A160" s="307">
        <v>1221084109</v>
      </c>
      <c r="B160" s="311">
        <v>158</v>
      </c>
      <c r="C160" s="311" t="s">
        <v>16075</v>
      </c>
      <c r="D160" s="311" t="s">
        <v>16076</v>
      </c>
      <c r="E160" s="311" t="s">
        <v>14223</v>
      </c>
      <c r="F160" s="310" t="s">
        <v>1561</v>
      </c>
      <c r="G160" s="311" t="s">
        <v>14294</v>
      </c>
      <c r="H160" s="310" t="s">
        <v>1569</v>
      </c>
      <c r="I160" s="311" t="s">
        <v>9786</v>
      </c>
      <c r="J160" s="311" t="s">
        <v>14312</v>
      </c>
      <c r="K160" s="302">
        <v>1</v>
      </c>
      <c r="L160" s="316"/>
      <c r="M160" s="311">
        <v>168.87110000000001</v>
      </c>
      <c r="N160" s="311">
        <v>507</v>
      </c>
      <c r="O160" s="311" t="s">
        <v>16105</v>
      </c>
      <c r="P160" s="311" t="s">
        <v>14226</v>
      </c>
      <c r="Q160" s="311">
        <v>2018</v>
      </c>
      <c r="R160" s="312">
        <v>43539</v>
      </c>
      <c r="S160" s="311" t="s">
        <v>14298</v>
      </c>
      <c r="T160" s="312">
        <v>43831</v>
      </c>
      <c r="U160" s="312">
        <v>46388</v>
      </c>
      <c r="V160" s="318"/>
      <c r="W160" s="331"/>
      <c r="X160" s="312">
        <v>44874</v>
      </c>
      <c r="Y160" s="311" t="s">
        <v>14313</v>
      </c>
      <c r="Z160" s="317"/>
      <c r="AA160" s="320">
        <v>1</v>
      </c>
      <c r="AB160" s="321"/>
      <c r="AC160" s="303">
        <v>1</v>
      </c>
      <c r="AD160" s="305"/>
      <c r="AE160" s="322"/>
      <c r="AF160" s="318"/>
      <c r="AG160" s="323"/>
      <c r="AH160" s="323"/>
      <c r="AI160" s="323"/>
      <c r="AJ160" s="323"/>
      <c r="AK160" s="323"/>
      <c r="AL160" s="323"/>
      <c r="AM160" s="323"/>
      <c r="AN160" s="323"/>
    </row>
    <row r="161" spans="1:40" ht="12.75">
      <c r="A161" s="307">
        <v>1221084110</v>
      </c>
      <c r="B161" s="311">
        <v>159</v>
      </c>
      <c r="C161" s="311" t="s">
        <v>16075</v>
      </c>
      <c r="D161" s="311" t="s">
        <v>16076</v>
      </c>
      <c r="E161" s="311" t="s">
        <v>14223</v>
      </c>
      <c r="F161" s="310" t="s">
        <v>1561</v>
      </c>
      <c r="G161" s="311" t="s">
        <v>14294</v>
      </c>
      <c r="H161" s="310" t="s">
        <v>1570</v>
      </c>
      <c r="I161" s="311" t="s">
        <v>9786</v>
      </c>
      <c r="J161" s="311" t="s">
        <v>14314</v>
      </c>
      <c r="K161" s="302">
        <v>1</v>
      </c>
      <c r="L161" s="316"/>
      <c r="M161" s="311">
        <v>16.045300000000001</v>
      </c>
      <c r="N161" s="311">
        <v>2</v>
      </c>
      <c r="O161" s="311" t="s">
        <v>16106</v>
      </c>
      <c r="P161" s="311" t="s">
        <v>14226</v>
      </c>
      <c r="Q161" s="311">
        <v>2019</v>
      </c>
      <c r="R161" s="324">
        <v>43810</v>
      </c>
      <c r="S161" s="311" t="s">
        <v>14301</v>
      </c>
      <c r="T161" s="312">
        <v>44197</v>
      </c>
      <c r="U161" s="312">
        <v>46753</v>
      </c>
      <c r="V161" s="318"/>
      <c r="W161" s="319"/>
      <c r="X161" s="324">
        <v>44875</v>
      </c>
      <c r="Y161" s="311" t="s">
        <v>14315</v>
      </c>
      <c r="Z161" s="317"/>
      <c r="AA161" s="320">
        <v>1</v>
      </c>
      <c r="AB161" s="321"/>
      <c r="AC161" s="303">
        <v>1</v>
      </c>
      <c r="AD161" s="305"/>
      <c r="AE161" s="322"/>
      <c r="AF161" s="318"/>
      <c r="AG161" s="323"/>
      <c r="AH161" s="323"/>
      <c r="AI161" s="323"/>
      <c r="AJ161" s="323"/>
      <c r="AK161" s="323"/>
      <c r="AL161" s="323"/>
      <c r="AM161" s="323"/>
      <c r="AN161" s="323"/>
    </row>
    <row r="162" spans="1:40" ht="12.75">
      <c r="A162" s="307">
        <v>1221084401</v>
      </c>
      <c r="B162" s="311">
        <v>160</v>
      </c>
      <c r="C162" s="311" t="s">
        <v>16075</v>
      </c>
      <c r="D162" s="311" t="s">
        <v>16076</v>
      </c>
      <c r="E162" s="311" t="s">
        <v>14223</v>
      </c>
      <c r="F162" s="311" t="s">
        <v>1517</v>
      </c>
      <c r="G162" s="311" t="s">
        <v>14316</v>
      </c>
      <c r="H162" s="310" t="s">
        <v>1527</v>
      </c>
      <c r="I162" s="311" t="s">
        <v>9786</v>
      </c>
      <c r="J162" s="311" t="s">
        <v>14317</v>
      </c>
      <c r="K162" s="302">
        <v>1</v>
      </c>
      <c r="L162" s="316"/>
      <c r="M162" s="311">
        <v>307.03030000000001</v>
      </c>
      <c r="N162" s="311">
        <v>454</v>
      </c>
      <c r="O162" s="311" t="s">
        <v>16107</v>
      </c>
      <c r="P162" s="311" t="s">
        <v>14226</v>
      </c>
      <c r="Q162" s="311">
        <v>2018</v>
      </c>
      <c r="R162" s="312">
        <v>43546</v>
      </c>
      <c r="S162" s="311" t="s">
        <v>14318</v>
      </c>
      <c r="T162" s="312">
        <v>43831</v>
      </c>
      <c r="U162" s="312">
        <v>46388</v>
      </c>
      <c r="V162" s="318"/>
      <c r="W162" s="319"/>
      <c r="X162" s="312">
        <v>44874</v>
      </c>
      <c r="Y162" s="311" t="s">
        <v>14319</v>
      </c>
      <c r="Z162" s="317"/>
      <c r="AA162" s="320">
        <v>1</v>
      </c>
      <c r="AB162" s="321"/>
      <c r="AC162" s="303">
        <v>1</v>
      </c>
      <c r="AD162" s="305"/>
      <c r="AE162" s="322"/>
      <c r="AF162" s="318"/>
      <c r="AG162" s="323"/>
      <c r="AH162" s="323"/>
      <c r="AI162" s="323"/>
      <c r="AJ162" s="323"/>
      <c r="AK162" s="323"/>
      <c r="AL162" s="323"/>
      <c r="AM162" s="323"/>
      <c r="AN162" s="323"/>
    </row>
    <row r="163" spans="1:40" ht="12.75">
      <c r="A163" s="307">
        <v>1221084403</v>
      </c>
      <c r="B163" s="311">
        <v>161</v>
      </c>
      <c r="C163" s="311" t="s">
        <v>16075</v>
      </c>
      <c r="D163" s="311" t="s">
        <v>16076</v>
      </c>
      <c r="E163" s="311" t="s">
        <v>14223</v>
      </c>
      <c r="F163" s="310" t="s">
        <v>1517</v>
      </c>
      <c r="G163" s="311" t="s">
        <v>14316</v>
      </c>
      <c r="H163" s="310" t="s">
        <v>1533</v>
      </c>
      <c r="I163" s="311" t="s">
        <v>9786</v>
      </c>
      <c r="J163" s="311" t="s">
        <v>14320</v>
      </c>
      <c r="K163" s="302">
        <v>1</v>
      </c>
      <c r="L163" s="316"/>
      <c r="M163" s="311">
        <v>94.849199999999996</v>
      </c>
      <c r="N163" s="311">
        <v>168</v>
      </c>
      <c r="O163" s="311" t="s">
        <v>16108</v>
      </c>
      <c r="P163" s="311" t="s">
        <v>14226</v>
      </c>
      <c r="Q163" s="311">
        <v>2019</v>
      </c>
      <c r="R163" s="324">
        <v>43818</v>
      </c>
      <c r="S163" s="311" t="s">
        <v>14321</v>
      </c>
      <c r="T163" s="312">
        <v>44197</v>
      </c>
      <c r="U163" s="312">
        <v>46753</v>
      </c>
      <c r="V163" s="318"/>
      <c r="W163" s="331"/>
      <c r="X163" s="312">
        <v>44873</v>
      </c>
      <c r="Y163" s="311" t="s">
        <v>14322</v>
      </c>
      <c r="Z163" s="317"/>
      <c r="AA163" s="320">
        <v>1</v>
      </c>
      <c r="AB163" s="321"/>
      <c r="AC163" s="303">
        <v>1</v>
      </c>
      <c r="AD163" s="305"/>
      <c r="AE163" s="322"/>
      <c r="AF163" s="318"/>
      <c r="AG163" s="323"/>
      <c r="AH163" s="323"/>
      <c r="AI163" s="323"/>
      <c r="AJ163" s="323"/>
      <c r="AK163" s="323"/>
      <c r="AL163" s="323"/>
      <c r="AM163" s="323"/>
      <c r="AN163" s="323"/>
    </row>
    <row r="164" spans="1:40" ht="12.75">
      <c r="A164" s="307">
        <v>1221084405</v>
      </c>
      <c r="B164" s="311">
        <v>162</v>
      </c>
      <c r="C164" s="311" t="s">
        <v>16075</v>
      </c>
      <c r="D164" s="311" t="s">
        <v>16076</v>
      </c>
      <c r="E164" s="311" t="s">
        <v>14223</v>
      </c>
      <c r="F164" s="310" t="s">
        <v>1517</v>
      </c>
      <c r="G164" s="311" t="s">
        <v>14316</v>
      </c>
      <c r="H164" s="310" t="s">
        <v>1534</v>
      </c>
      <c r="I164" s="311" t="s">
        <v>9786</v>
      </c>
      <c r="J164" s="311" t="s">
        <v>14323</v>
      </c>
      <c r="K164" s="302">
        <v>1</v>
      </c>
      <c r="L164" s="316"/>
      <c r="M164" s="311">
        <v>229.06180000000001</v>
      </c>
      <c r="N164" s="311">
        <v>168</v>
      </c>
      <c r="O164" s="311" t="s">
        <v>16109</v>
      </c>
      <c r="P164" s="311" t="s">
        <v>14226</v>
      </c>
      <c r="Q164" s="311">
        <v>2019</v>
      </c>
      <c r="R164" s="324">
        <v>43818</v>
      </c>
      <c r="S164" s="311" t="s">
        <v>14324</v>
      </c>
      <c r="T164" s="312">
        <v>44197</v>
      </c>
      <c r="U164" s="312">
        <v>46753</v>
      </c>
      <c r="V164" s="318"/>
      <c r="W164" s="319"/>
      <c r="X164" s="324">
        <v>44875</v>
      </c>
      <c r="Y164" s="311" t="s">
        <v>14325</v>
      </c>
      <c r="Z164" s="317"/>
      <c r="AA164" s="320">
        <v>1</v>
      </c>
      <c r="AB164" s="321"/>
      <c r="AC164" s="303">
        <v>1</v>
      </c>
      <c r="AD164" s="305"/>
      <c r="AE164" s="322"/>
      <c r="AF164" s="318"/>
      <c r="AG164" s="323"/>
      <c r="AH164" s="323"/>
      <c r="AI164" s="323"/>
      <c r="AJ164" s="323"/>
      <c r="AK164" s="323"/>
      <c r="AL164" s="323"/>
      <c r="AM164" s="323"/>
      <c r="AN164" s="323"/>
    </row>
    <row r="165" spans="1:40" ht="12.75">
      <c r="A165" s="307">
        <v>1221084407</v>
      </c>
      <c r="B165" s="311">
        <v>163</v>
      </c>
      <c r="C165" s="311" t="s">
        <v>16075</v>
      </c>
      <c r="D165" s="311" t="s">
        <v>16076</v>
      </c>
      <c r="E165" s="311" t="s">
        <v>14223</v>
      </c>
      <c r="F165" s="310" t="s">
        <v>1303</v>
      </c>
      <c r="G165" s="311" t="s">
        <v>14316</v>
      </c>
      <c r="H165" s="310" t="s">
        <v>1328</v>
      </c>
      <c r="I165" s="311" t="s">
        <v>9786</v>
      </c>
      <c r="J165" s="311" t="s">
        <v>11675</v>
      </c>
      <c r="K165" s="302">
        <v>1</v>
      </c>
      <c r="L165" s="316"/>
      <c r="M165" s="311">
        <v>49.888199999999998</v>
      </c>
      <c r="N165" s="311">
        <v>131</v>
      </c>
      <c r="O165" s="311" t="s">
        <v>16110</v>
      </c>
      <c r="P165" s="311" t="s">
        <v>14226</v>
      </c>
      <c r="Q165" s="311">
        <v>2019</v>
      </c>
      <c r="R165" s="324">
        <v>43818</v>
      </c>
      <c r="S165" s="311" t="s">
        <v>14326</v>
      </c>
      <c r="T165" s="312">
        <v>44197</v>
      </c>
      <c r="U165" s="312">
        <v>46753</v>
      </c>
      <c r="V165" s="318"/>
      <c r="W165" s="331"/>
      <c r="X165" s="324">
        <v>44876</v>
      </c>
      <c r="Y165" s="311" t="s">
        <v>14327</v>
      </c>
      <c r="Z165" s="317"/>
      <c r="AA165" s="320">
        <v>1</v>
      </c>
      <c r="AB165" s="321"/>
      <c r="AC165" s="303">
        <v>1</v>
      </c>
      <c r="AD165" s="305"/>
      <c r="AE165" s="322"/>
      <c r="AF165" s="318"/>
      <c r="AG165" s="323"/>
      <c r="AH165" s="323"/>
      <c r="AI165" s="323"/>
      <c r="AJ165" s="323"/>
      <c r="AK165" s="323"/>
      <c r="AL165" s="323"/>
      <c r="AM165" s="323"/>
      <c r="AN165" s="323"/>
    </row>
    <row r="166" spans="1:40" ht="12.75">
      <c r="A166" s="307">
        <v>1221084409</v>
      </c>
      <c r="B166" s="311">
        <v>164</v>
      </c>
      <c r="C166" s="311" t="s">
        <v>16075</v>
      </c>
      <c r="D166" s="311" t="s">
        <v>16076</v>
      </c>
      <c r="E166" s="311" t="s">
        <v>14223</v>
      </c>
      <c r="F166" s="310" t="s">
        <v>1517</v>
      </c>
      <c r="G166" s="311" t="s">
        <v>14316</v>
      </c>
      <c r="H166" s="310" t="s">
        <v>1549</v>
      </c>
      <c r="I166" s="311" t="s">
        <v>9786</v>
      </c>
      <c r="J166" s="311" t="s">
        <v>14328</v>
      </c>
      <c r="K166" s="302">
        <v>1</v>
      </c>
      <c r="L166" s="316"/>
      <c r="M166" s="311">
        <v>118.2471</v>
      </c>
      <c r="N166" s="311">
        <v>109</v>
      </c>
      <c r="O166" s="311" t="s">
        <v>16111</v>
      </c>
      <c r="P166" s="311" t="s">
        <v>14226</v>
      </c>
      <c r="Q166" s="311">
        <v>2018</v>
      </c>
      <c r="R166" s="312">
        <v>43546</v>
      </c>
      <c r="S166" s="311" t="s">
        <v>14329</v>
      </c>
      <c r="T166" s="312">
        <v>43831</v>
      </c>
      <c r="U166" s="312">
        <v>46388</v>
      </c>
      <c r="V166" s="318"/>
      <c r="W166" s="319"/>
      <c r="X166" s="312">
        <v>44874</v>
      </c>
      <c r="Y166" s="311" t="s">
        <v>14330</v>
      </c>
      <c r="Z166" s="317"/>
      <c r="AA166" s="320">
        <v>1</v>
      </c>
      <c r="AB166" s="321"/>
      <c r="AC166" s="303">
        <v>1</v>
      </c>
      <c r="AD166" s="305"/>
      <c r="AE166" s="322"/>
      <c r="AF166" s="318"/>
      <c r="AG166" s="323"/>
      <c r="AH166" s="323"/>
      <c r="AI166" s="323"/>
      <c r="AJ166" s="323"/>
      <c r="AK166" s="323"/>
      <c r="AL166" s="323"/>
      <c r="AM166" s="323"/>
      <c r="AN166" s="323"/>
    </row>
    <row r="167" spans="1:40" ht="12.75">
      <c r="A167" s="307">
        <v>1221055400</v>
      </c>
      <c r="B167" s="311">
        <v>165</v>
      </c>
      <c r="C167" s="311" t="s">
        <v>16075</v>
      </c>
      <c r="D167" s="311" t="s">
        <v>16076</v>
      </c>
      <c r="E167" s="311" t="s">
        <v>14223</v>
      </c>
      <c r="F167" s="310" t="s">
        <v>1390</v>
      </c>
      <c r="G167" s="311" t="s">
        <v>14331</v>
      </c>
      <c r="H167" s="310" t="s">
        <v>1404</v>
      </c>
      <c r="I167" s="311" t="s">
        <v>10789</v>
      </c>
      <c r="J167" s="311" t="s">
        <v>14332</v>
      </c>
      <c r="K167" s="302">
        <v>1</v>
      </c>
      <c r="L167" s="316"/>
      <c r="M167" s="311">
        <v>294.42919999999998</v>
      </c>
      <c r="N167" s="311">
        <v>5380</v>
      </c>
      <c r="O167" s="311" t="s">
        <v>16112</v>
      </c>
      <c r="P167" s="311" t="s">
        <v>14333</v>
      </c>
      <c r="Q167" s="311">
        <v>2018</v>
      </c>
      <c r="R167" s="312">
        <v>43574</v>
      </c>
      <c r="S167" s="311" t="s">
        <v>14334</v>
      </c>
      <c r="T167" s="312">
        <v>43831</v>
      </c>
      <c r="U167" s="312">
        <v>46388</v>
      </c>
      <c r="V167" s="318"/>
      <c r="W167" s="319"/>
      <c r="X167" s="312">
        <v>44874</v>
      </c>
      <c r="Y167" s="311" t="s">
        <v>14335</v>
      </c>
      <c r="Z167" s="317"/>
      <c r="AA167" s="320">
        <v>1</v>
      </c>
      <c r="AB167" s="321"/>
      <c r="AC167" s="303">
        <v>1</v>
      </c>
      <c r="AD167" s="305"/>
      <c r="AE167" s="322"/>
      <c r="AF167" s="318"/>
      <c r="AG167" s="323"/>
      <c r="AH167" s="323"/>
      <c r="AI167" s="323"/>
      <c r="AJ167" s="323"/>
      <c r="AK167" s="323"/>
      <c r="AL167" s="323"/>
      <c r="AM167" s="323"/>
      <c r="AN167" s="323"/>
    </row>
    <row r="168" spans="1:40" ht="12.75">
      <c r="A168" s="307">
        <v>1221085502</v>
      </c>
      <c r="B168" s="311">
        <v>166</v>
      </c>
      <c r="C168" s="311" t="s">
        <v>16075</v>
      </c>
      <c r="D168" s="311" t="s">
        <v>16076</v>
      </c>
      <c r="E168" s="311" t="s">
        <v>14223</v>
      </c>
      <c r="F168" s="310" t="s">
        <v>1517</v>
      </c>
      <c r="G168" s="311" t="s">
        <v>11107</v>
      </c>
      <c r="H168" s="310" t="s">
        <v>1522</v>
      </c>
      <c r="I168" s="311" t="s">
        <v>9786</v>
      </c>
      <c r="J168" s="311" t="s">
        <v>14336</v>
      </c>
      <c r="K168" s="302">
        <v>1</v>
      </c>
      <c r="L168" s="316"/>
      <c r="M168" s="311">
        <v>205.16200000000001</v>
      </c>
      <c r="N168" s="311">
        <v>158</v>
      </c>
      <c r="O168" s="311" t="s">
        <v>16113</v>
      </c>
      <c r="P168" s="311" t="s">
        <v>14226</v>
      </c>
      <c r="Q168" s="311">
        <v>2018</v>
      </c>
      <c r="R168" s="312">
        <v>43546</v>
      </c>
      <c r="S168" s="311" t="s">
        <v>14337</v>
      </c>
      <c r="T168" s="312">
        <v>43831</v>
      </c>
      <c r="U168" s="312">
        <v>46388</v>
      </c>
      <c r="V168" s="318"/>
      <c r="W168" s="331"/>
      <c r="X168" s="312">
        <v>44874</v>
      </c>
      <c r="Y168" s="311" t="s">
        <v>14338</v>
      </c>
      <c r="Z168" s="317"/>
      <c r="AA168" s="320">
        <v>1</v>
      </c>
      <c r="AB168" s="321"/>
      <c r="AC168" s="303">
        <v>1</v>
      </c>
      <c r="AD168" s="305"/>
      <c r="AE168" s="322"/>
      <c r="AF168" s="318"/>
      <c r="AG168" s="323"/>
      <c r="AH168" s="323"/>
      <c r="AI168" s="323"/>
      <c r="AJ168" s="323"/>
      <c r="AK168" s="323"/>
      <c r="AL168" s="323"/>
      <c r="AM168" s="323"/>
      <c r="AN168" s="323"/>
    </row>
    <row r="169" spans="1:40" ht="12.75">
      <c r="A169" s="307">
        <v>1221085503</v>
      </c>
      <c r="B169" s="311">
        <v>167</v>
      </c>
      <c r="C169" s="311" t="s">
        <v>16075</v>
      </c>
      <c r="D169" s="311" t="s">
        <v>16076</v>
      </c>
      <c r="E169" s="311" t="s">
        <v>14223</v>
      </c>
      <c r="F169" s="310" t="s">
        <v>1385</v>
      </c>
      <c r="G169" s="311" t="s">
        <v>11107</v>
      </c>
      <c r="H169" s="310" t="s">
        <v>1388</v>
      </c>
      <c r="I169" s="311" t="s">
        <v>9786</v>
      </c>
      <c r="J169" s="311" t="s">
        <v>14339</v>
      </c>
      <c r="K169" s="302">
        <v>1</v>
      </c>
      <c r="L169" s="316"/>
      <c r="M169" s="311">
        <v>51.581899999999997</v>
      </c>
      <c r="N169" s="311">
        <v>38</v>
      </c>
      <c r="O169" s="311" t="s">
        <v>16114</v>
      </c>
      <c r="P169" s="311" t="s">
        <v>14226</v>
      </c>
      <c r="Q169" s="311">
        <v>2018</v>
      </c>
      <c r="R169" s="312">
        <v>43546</v>
      </c>
      <c r="S169" s="311" t="s">
        <v>14337</v>
      </c>
      <c r="T169" s="312">
        <v>43831</v>
      </c>
      <c r="U169" s="312">
        <v>46388</v>
      </c>
      <c r="V169" s="318"/>
      <c r="W169" s="331"/>
      <c r="X169" s="324">
        <v>44879</v>
      </c>
      <c r="Y169" s="311" t="s">
        <v>14340</v>
      </c>
      <c r="Z169" s="317"/>
      <c r="AA169" s="320">
        <v>1</v>
      </c>
      <c r="AB169" s="321"/>
      <c r="AC169" s="303">
        <v>1</v>
      </c>
      <c r="AD169" s="305"/>
      <c r="AE169" s="322"/>
      <c r="AF169" s="318"/>
      <c r="AG169" s="323"/>
      <c r="AH169" s="323"/>
      <c r="AI169" s="323"/>
      <c r="AJ169" s="323"/>
      <c r="AK169" s="323"/>
      <c r="AL169" s="323"/>
      <c r="AM169" s="323"/>
      <c r="AN169" s="323"/>
    </row>
    <row r="170" spans="1:40" ht="12.75">
      <c r="A170" s="307">
        <v>1221085504</v>
      </c>
      <c r="B170" s="311">
        <v>168</v>
      </c>
      <c r="C170" s="311" t="s">
        <v>16075</v>
      </c>
      <c r="D170" s="311" t="s">
        <v>16076</v>
      </c>
      <c r="E170" s="311" t="s">
        <v>14223</v>
      </c>
      <c r="F170" s="310" t="s">
        <v>1517</v>
      </c>
      <c r="G170" s="311" t="s">
        <v>11107</v>
      </c>
      <c r="H170" s="310" t="s">
        <v>1528</v>
      </c>
      <c r="I170" s="311" t="s">
        <v>9786</v>
      </c>
      <c r="J170" s="311" t="s">
        <v>14341</v>
      </c>
      <c r="K170" s="302">
        <v>1</v>
      </c>
      <c r="L170" s="316"/>
      <c r="M170" s="311">
        <v>356.65910000000002</v>
      </c>
      <c r="N170" s="311">
        <v>280</v>
      </c>
      <c r="O170" s="311" t="s">
        <v>16115</v>
      </c>
      <c r="P170" s="311" t="s">
        <v>14226</v>
      </c>
      <c r="Q170" s="311">
        <v>2020</v>
      </c>
      <c r="R170" s="312">
        <v>44084</v>
      </c>
      <c r="S170" s="311" t="s">
        <v>14342</v>
      </c>
      <c r="T170" s="312">
        <v>44562</v>
      </c>
      <c r="U170" s="312">
        <v>47119</v>
      </c>
      <c r="V170" s="318"/>
      <c r="W170" s="319"/>
      <c r="X170" s="324">
        <v>44875</v>
      </c>
      <c r="Y170" s="311" t="s">
        <v>14343</v>
      </c>
      <c r="Z170" s="317"/>
      <c r="AA170" s="320">
        <v>1</v>
      </c>
      <c r="AB170" s="321"/>
      <c r="AC170" s="303">
        <v>1</v>
      </c>
      <c r="AD170" s="305"/>
      <c r="AE170" s="322"/>
      <c r="AF170" s="318"/>
      <c r="AG170" s="323"/>
      <c r="AH170" s="323"/>
      <c r="AI170" s="323"/>
      <c r="AJ170" s="323"/>
      <c r="AK170" s="323"/>
      <c r="AL170" s="323"/>
      <c r="AM170" s="323"/>
      <c r="AN170" s="323"/>
    </row>
    <row r="171" spans="1:40" ht="12.75">
      <c r="A171" s="307">
        <v>1221085501</v>
      </c>
      <c r="B171" s="311">
        <v>169</v>
      </c>
      <c r="C171" s="311" t="s">
        <v>16075</v>
      </c>
      <c r="D171" s="311" t="s">
        <v>16076</v>
      </c>
      <c r="E171" s="311" t="s">
        <v>14223</v>
      </c>
      <c r="F171" s="310" t="s">
        <v>1517</v>
      </c>
      <c r="G171" s="311" t="s">
        <v>11107</v>
      </c>
      <c r="H171" s="310" t="s">
        <v>1530</v>
      </c>
      <c r="I171" s="311" t="s">
        <v>9786</v>
      </c>
      <c r="J171" s="311" t="s">
        <v>10812</v>
      </c>
      <c r="K171" s="302">
        <v>1</v>
      </c>
      <c r="L171" s="316"/>
      <c r="M171" s="311">
        <v>205.5711</v>
      </c>
      <c r="N171" s="311">
        <v>410</v>
      </c>
      <c r="O171" s="311" t="s">
        <v>16116</v>
      </c>
      <c r="P171" s="311" t="s">
        <v>14226</v>
      </c>
      <c r="Q171" s="311">
        <v>2018</v>
      </c>
      <c r="R171" s="312">
        <v>43546</v>
      </c>
      <c r="S171" s="311" t="s">
        <v>14337</v>
      </c>
      <c r="T171" s="312">
        <v>43831</v>
      </c>
      <c r="U171" s="312">
        <v>46388</v>
      </c>
      <c r="V171" s="318"/>
      <c r="W171" s="319"/>
      <c r="X171" s="324">
        <v>44876</v>
      </c>
      <c r="Y171" s="311" t="s">
        <v>14344</v>
      </c>
      <c r="Z171" s="317"/>
      <c r="AA171" s="320">
        <v>1</v>
      </c>
      <c r="AB171" s="321"/>
      <c r="AC171" s="303">
        <v>1</v>
      </c>
      <c r="AD171" s="305"/>
      <c r="AE171" s="322"/>
      <c r="AF171" s="318"/>
      <c r="AG171" s="323"/>
      <c r="AH171" s="323"/>
      <c r="AI171" s="323"/>
      <c r="AJ171" s="323"/>
      <c r="AK171" s="323"/>
      <c r="AL171" s="323"/>
      <c r="AM171" s="323"/>
      <c r="AN171" s="323"/>
    </row>
    <row r="172" spans="1:40" ht="12.75">
      <c r="A172" s="307">
        <v>1221085505</v>
      </c>
      <c r="B172" s="311">
        <v>170</v>
      </c>
      <c r="C172" s="311" t="s">
        <v>16075</v>
      </c>
      <c r="D172" s="311" t="s">
        <v>16076</v>
      </c>
      <c r="E172" s="311" t="s">
        <v>14223</v>
      </c>
      <c r="F172" s="310" t="s">
        <v>1517</v>
      </c>
      <c r="G172" s="311" t="s">
        <v>11107</v>
      </c>
      <c r="H172" s="310" t="s">
        <v>1536</v>
      </c>
      <c r="I172" s="311" t="s">
        <v>9786</v>
      </c>
      <c r="J172" s="311" t="s">
        <v>14345</v>
      </c>
      <c r="K172" s="302">
        <v>1</v>
      </c>
      <c r="L172" s="316"/>
      <c r="M172" s="311">
        <v>39.616</v>
      </c>
      <c r="N172" s="311">
        <v>27</v>
      </c>
      <c r="O172" s="317"/>
      <c r="P172" s="311" t="s">
        <v>14235</v>
      </c>
      <c r="Q172" s="311">
        <v>2021</v>
      </c>
      <c r="R172" s="312">
        <v>44448</v>
      </c>
      <c r="S172" s="311" t="s">
        <v>14236</v>
      </c>
      <c r="T172" s="312">
        <v>45292</v>
      </c>
      <c r="U172" s="312">
        <v>47849</v>
      </c>
      <c r="V172" s="318"/>
      <c r="W172" s="331"/>
      <c r="X172" s="324">
        <v>44881</v>
      </c>
      <c r="Y172" s="311" t="s">
        <v>14346</v>
      </c>
      <c r="Z172" s="317"/>
      <c r="AA172" s="320">
        <v>1</v>
      </c>
      <c r="AB172" s="321"/>
      <c r="AC172" s="303">
        <v>1</v>
      </c>
      <c r="AD172" s="305"/>
      <c r="AE172" s="322"/>
      <c r="AF172" s="318"/>
      <c r="AG172" s="323"/>
      <c r="AH172" s="323"/>
      <c r="AI172" s="323"/>
      <c r="AJ172" s="323"/>
      <c r="AK172" s="323"/>
      <c r="AL172" s="323"/>
      <c r="AM172" s="323"/>
      <c r="AN172" s="323"/>
    </row>
    <row r="173" spans="1:40" ht="12.75">
      <c r="A173" s="307">
        <v>1221085506</v>
      </c>
      <c r="B173" s="311">
        <v>171</v>
      </c>
      <c r="C173" s="311" t="s">
        <v>16075</v>
      </c>
      <c r="D173" s="311" t="s">
        <v>16076</v>
      </c>
      <c r="E173" s="311" t="s">
        <v>14223</v>
      </c>
      <c r="F173" s="310" t="s">
        <v>1363</v>
      </c>
      <c r="G173" s="311" t="s">
        <v>11107</v>
      </c>
      <c r="H173" s="310" t="s">
        <v>1384</v>
      </c>
      <c r="I173" s="311" t="s">
        <v>9786</v>
      </c>
      <c r="J173" s="311" t="s">
        <v>14347</v>
      </c>
      <c r="K173" s="302">
        <v>1</v>
      </c>
      <c r="L173" s="316"/>
      <c r="M173" s="311">
        <v>151.03030000000001</v>
      </c>
      <c r="N173" s="311">
        <v>192</v>
      </c>
      <c r="O173" s="317"/>
      <c r="P173" s="311" t="s">
        <v>14235</v>
      </c>
      <c r="Q173" s="311">
        <v>2021</v>
      </c>
      <c r="R173" s="312">
        <v>44448</v>
      </c>
      <c r="S173" s="311" t="s">
        <v>14236</v>
      </c>
      <c r="T173" s="312">
        <v>45292</v>
      </c>
      <c r="U173" s="312">
        <v>47849</v>
      </c>
      <c r="V173" s="318"/>
      <c r="W173" s="331"/>
      <c r="X173" s="324">
        <v>44881</v>
      </c>
      <c r="Y173" s="311" t="s">
        <v>14348</v>
      </c>
      <c r="Z173" s="317"/>
      <c r="AA173" s="320">
        <v>1</v>
      </c>
      <c r="AB173" s="321"/>
      <c r="AC173" s="303">
        <v>1</v>
      </c>
      <c r="AD173" s="305"/>
      <c r="AE173" s="322"/>
      <c r="AF173" s="318"/>
      <c r="AG173" s="323"/>
      <c r="AH173" s="323"/>
      <c r="AI173" s="323"/>
      <c r="AJ173" s="323"/>
      <c r="AK173" s="323"/>
      <c r="AL173" s="323"/>
      <c r="AM173" s="323"/>
      <c r="AN173" s="323"/>
    </row>
    <row r="174" spans="1:40" ht="12.75">
      <c r="A174" s="307">
        <v>1221086602</v>
      </c>
      <c r="B174" s="311">
        <v>172</v>
      </c>
      <c r="C174" s="311" t="s">
        <v>16075</v>
      </c>
      <c r="D174" s="311" t="s">
        <v>16076</v>
      </c>
      <c r="E174" s="311" t="s">
        <v>14223</v>
      </c>
      <c r="F174" s="310" t="s">
        <v>1508</v>
      </c>
      <c r="G174" s="311" t="s">
        <v>14349</v>
      </c>
      <c r="H174" s="310" t="s">
        <v>1510</v>
      </c>
      <c r="I174" s="311" t="s">
        <v>9786</v>
      </c>
      <c r="J174" s="311" t="s">
        <v>14350</v>
      </c>
      <c r="K174" s="302">
        <v>1</v>
      </c>
      <c r="L174" s="316"/>
      <c r="M174" s="311">
        <v>118.3086</v>
      </c>
      <c r="N174" s="311">
        <v>212</v>
      </c>
      <c r="O174" s="311" t="s">
        <v>16117</v>
      </c>
      <c r="P174" s="311" t="s">
        <v>14226</v>
      </c>
      <c r="Q174" s="311">
        <v>2018</v>
      </c>
      <c r="R174" s="312">
        <v>43508</v>
      </c>
      <c r="S174" s="311" t="s">
        <v>14351</v>
      </c>
      <c r="T174" s="312">
        <v>43831</v>
      </c>
      <c r="U174" s="312">
        <v>46388</v>
      </c>
      <c r="V174" s="318"/>
      <c r="W174" s="331"/>
      <c r="X174" s="312">
        <v>44874</v>
      </c>
      <c r="Y174" s="311" t="s">
        <v>14352</v>
      </c>
      <c r="Z174" s="317"/>
      <c r="AA174" s="320">
        <v>1</v>
      </c>
      <c r="AB174" s="321"/>
      <c r="AC174" s="303">
        <v>1</v>
      </c>
      <c r="AD174" s="305"/>
      <c r="AE174" s="322"/>
      <c r="AF174" s="318"/>
      <c r="AG174" s="323"/>
      <c r="AH174" s="323"/>
      <c r="AI174" s="323"/>
      <c r="AJ174" s="323"/>
      <c r="AK174" s="323"/>
      <c r="AL174" s="323"/>
      <c r="AM174" s="323"/>
      <c r="AN174" s="323"/>
    </row>
    <row r="175" spans="1:40" ht="12.75">
      <c r="A175" s="307">
        <v>1221086603</v>
      </c>
      <c r="B175" s="311">
        <v>173</v>
      </c>
      <c r="C175" s="311" t="s">
        <v>16075</v>
      </c>
      <c r="D175" s="311" t="s">
        <v>16076</v>
      </c>
      <c r="E175" s="311" t="s">
        <v>14223</v>
      </c>
      <c r="F175" s="310" t="s">
        <v>1508</v>
      </c>
      <c r="G175" s="311" t="s">
        <v>14349</v>
      </c>
      <c r="H175" s="310" t="s">
        <v>1511</v>
      </c>
      <c r="I175" s="311" t="s">
        <v>9786</v>
      </c>
      <c r="J175" s="311" t="s">
        <v>14353</v>
      </c>
      <c r="K175" s="302">
        <v>1</v>
      </c>
      <c r="L175" s="316"/>
      <c r="M175" s="311">
        <v>30.5</v>
      </c>
      <c r="N175" s="311">
        <v>48</v>
      </c>
      <c r="O175" s="311" t="s">
        <v>16115</v>
      </c>
      <c r="P175" s="311" t="s">
        <v>14226</v>
      </c>
      <c r="Q175" s="311">
        <v>2020</v>
      </c>
      <c r="R175" s="324">
        <v>44145</v>
      </c>
      <c r="S175" s="311" t="s">
        <v>14354</v>
      </c>
      <c r="T175" s="312">
        <v>44562</v>
      </c>
      <c r="U175" s="312">
        <v>47119</v>
      </c>
      <c r="V175" s="318"/>
      <c r="W175" s="331"/>
      <c r="X175" s="324">
        <v>44875</v>
      </c>
      <c r="Y175" s="311" t="s">
        <v>14355</v>
      </c>
      <c r="Z175" s="317"/>
      <c r="AA175" s="320">
        <v>1</v>
      </c>
      <c r="AB175" s="321"/>
      <c r="AC175" s="303">
        <v>1</v>
      </c>
      <c r="AD175" s="305"/>
      <c r="AE175" s="322"/>
      <c r="AF175" s="318"/>
      <c r="AG175" s="323"/>
      <c r="AH175" s="323"/>
      <c r="AI175" s="323"/>
      <c r="AJ175" s="323"/>
      <c r="AK175" s="323"/>
      <c r="AL175" s="323"/>
      <c r="AM175" s="323"/>
      <c r="AN175" s="323"/>
    </row>
    <row r="176" spans="1:40" ht="12.75">
      <c r="A176" s="307">
        <v>1221086605</v>
      </c>
      <c r="B176" s="311">
        <v>174</v>
      </c>
      <c r="C176" s="311" t="s">
        <v>16075</v>
      </c>
      <c r="D176" s="311" t="s">
        <v>16076</v>
      </c>
      <c r="E176" s="311" t="s">
        <v>14223</v>
      </c>
      <c r="F176" s="310" t="s">
        <v>1445</v>
      </c>
      <c r="G176" s="311" t="s">
        <v>14349</v>
      </c>
      <c r="H176" s="310" t="s">
        <v>1451</v>
      </c>
      <c r="I176" s="311" t="s">
        <v>9786</v>
      </c>
      <c r="J176" s="311" t="s">
        <v>12239</v>
      </c>
      <c r="K176" s="302">
        <v>1</v>
      </c>
      <c r="L176" s="316"/>
      <c r="M176" s="311">
        <v>38.799999999999997</v>
      </c>
      <c r="N176" s="311">
        <v>74</v>
      </c>
      <c r="O176" s="311" t="s">
        <v>16115</v>
      </c>
      <c r="P176" s="311" t="s">
        <v>14226</v>
      </c>
      <c r="Q176" s="311">
        <v>2020</v>
      </c>
      <c r="R176" s="324">
        <v>44145</v>
      </c>
      <c r="S176" s="311" t="s">
        <v>14354</v>
      </c>
      <c r="T176" s="312">
        <v>44562</v>
      </c>
      <c r="U176" s="312">
        <v>47119</v>
      </c>
      <c r="V176" s="318"/>
      <c r="W176" s="319"/>
      <c r="X176" s="324">
        <v>44881</v>
      </c>
      <c r="Y176" s="311" t="s">
        <v>14356</v>
      </c>
      <c r="Z176" s="317"/>
      <c r="AA176" s="320">
        <v>1</v>
      </c>
      <c r="AB176" s="321"/>
      <c r="AC176" s="303">
        <v>1</v>
      </c>
      <c r="AD176" s="305"/>
      <c r="AE176" s="322"/>
      <c r="AF176" s="318"/>
      <c r="AG176" s="323"/>
      <c r="AH176" s="323"/>
      <c r="AI176" s="323"/>
      <c r="AJ176" s="323"/>
      <c r="AK176" s="323"/>
      <c r="AL176" s="323"/>
      <c r="AM176" s="323"/>
      <c r="AN176" s="323"/>
    </row>
    <row r="177" spans="1:40" ht="12.75">
      <c r="A177" s="307">
        <v>1221086604</v>
      </c>
      <c r="B177" s="311">
        <v>175</v>
      </c>
      <c r="C177" s="311" t="s">
        <v>16075</v>
      </c>
      <c r="D177" s="311" t="s">
        <v>16076</v>
      </c>
      <c r="E177" s="311" t="s">
        <v>14223</v>
      </c>
      <c r="F177" s="310" t="s">
        <v>1390</v>
      </c>
      <c r="G177" s="311" t="s">
        <v>14349</v>
      </c>
      <c r="H177" s="310" t="s">
        <v>1408</v>
      </c>
      <c r="I177" s="311" t="s">
        <v>9786</v>
      </c>
      <c r="J177" s="311" t="s">
        <v>10277</v>
      </c>
      <c r="K177" s="302">
        <v>1</v>
      </c>
      <c r="L177" s="316"/>
      <c r="M177" s="311">
        <v>40.344200000000001</v>
      </c>
      <c r="N177" s="311">
        <v>71</v>
      </c>
      <c r="O177" s="311" t="s">
        <v>16118</v>
      </c>
      <c r="P177" s="311" t="s">
        <v>14226</v>
      </c>
      <c r="Q177" s="311">
        <v>2018</v>
      </c>
      <c r="R177" s="312">
        <v>43508</v>
      </c>
      <c r="S177" s="311" t="s">
        <v>14351</v>
      </c>
      <c r="T177" s="312">
        <v>43831</v>
      </c>
      <c r="U177" s="312">
        <v>46388</v>
      </c>
      <c r="V177" s="318"/>
      <c r="W177" s="331"/>
      <c r="X177" s="324">
        <v>44876</v>
      </c>
      <c r="Y177" s="311" t="s">
        <v>14357</v>
      </c>
      <c r="Z177" s="317"/>
      <c r="AA177" s="320">
        <v>1</v>
      </c>
      <c r="AB177" s="321"/>
      <c r="AC177" s="303">
        <v>1</v>
      </c>
      <c r="AD177" s="305"/>
      <c r="AE177" s="322"/>
      <c r="AF177" s="318"/>
      <c r="AG177" s="323"/>
      <c r="AH177" s="323"/>
      <c r="AI177" s="323"/>
      <c r="AJ177" s="323"/>
      <c r="AK177" s="323"/>
      <c r="AL177" s="323"/>
      <c r="AM177" s="323"/>
      <c r="AN177" s="323"/>
    </row>
    <row r="178" spans="1:40" ht="12.75">
      <c r="A178" s="307">
        <v>1221086601</v>
      </c>
      <c r="B178" s="311">
        <v>176</v>
      </c>
      <c r="C178" s="311" t="s">
        <v>16075</v>
      </c>
      <c r="D178" s="311" t="s">
        <v>16076</v>
      </c>
      <c r="E178" s="311" t="s">
        <v>14223</v>
      </c>
      <c r="F178" s="310" t="s">
        <v>1508</v>
      </c>
      <c r="G178" s="311" t="s">
        <v>14349</v>
      </c>
      <c r="H178" s="310" t="s">
        <v>1512</v>
      </c>
      <c r="I178" s="311" t="s">
        <v>9786</v>
      </c>
      <c r="J178" s="311" t="s">
        <v>14358</v>
      </c>
      <c r="K178" s="302">
        <v>1</v>
      </c>
      <c r="L178" s="316"/>
      <c r="M178" s="311">
        <v>130.04040000000001</v>
      </c>
      <c r="N178" s="311">
        <v>335</v>
      </c>
      <c r="O178" s="311" t="s">
        <v>16119</v>
      </c>
      <c r="P178" s="311" t="s">
        <v>14226</v>
      </c>
      <c r="Q178" s="311">
        <v>2018</v>
      </c>
      <c r="R178" s="312">
        <v>43508</v>
      </c>
      <c r="S178" s="311" t="s">
        <v>14351</v>
      </c>
      <c r="T178" s="312">
        <v>43831</v>
      </c>
      <c r="U178" s="312">
        <v>46388</v>
      </c>
      <c r="V178" s="318"/>
      <c r="W178" s="319"/>
      <c r="X178" s="312">
        <v>44874</v>
      </c>
      <c r="Y178" s="311" t="s">
        <v>14359</v>
      </c>
      <c r="Z178" s="317"/>
      <c r="AA178" s="320">
        <v>1</v>
      </c>
      <c r="AB178" s="321"/>
      <c r="AC178" s="303">
        <v>1</v>
      </c>
      <c r="AD178" s="305"/>
      <c r="AE178" s="322"/>
      <c r="AF178" s="318"/>
      <c r="AG178" s="323"/>
      <c r="AH178" s="323"/>
      <c r="AI178" s="323"/>
      <c r="AJ178" s="323"/>
      <c r="AK178" s="323"/>
      <c r="AL178" s="323"/>
      <c r="AM178" s="323"/>
      <c r="AN178" s="323"/>
    </row>
    <row r="179" spans="1:40" ht="12.75">
      <c r="A179" s="307">
        <v>1221086607</v>
      </c>
      <c r="B179" s="311">
        <v>177</v>
      </c>
      <c r="C179" s="311" t="s">
        <v>16075</v>
      </c>
      <c r="D179" s="311" t="s">
        <v>16076</v>
      </c>
      <c r="E179" s="311" t="s">
        <v>14223</v>
      </c>
      <c r="F179" s="310" t="s">
        <v>1508</v>
      </c>
      <c r="G179" s="311" t="s">
        <v>14349</v>
      </c>
      <c r="H179" s="310" t="s">
        <v>1513</v>
      </c>
      <c r="I179" s="311" t="s">
        <v>9786</v>
      </c>
      <c r="J179" s="311" t="s">
        <v>14360</v>
      </c>
      <c r="K179" s="302">
        <v>1</v>
      </c>
      <c r="L179" s="316"/>
      <c r="M179" s="311">
        <v>34</v>
      </c>
      <c r="N179" s="311">
        <v>98</v>
      </c>
      <c r="O179" s="311" t="s">
        <v>16115</v>
      </c>
      <c r="P179" s="311" t="s">
        <v>14226</v>
      </c>
      <c r="Q179" s="311">
        <v>2020</v>
      </c>
      <c r="R179" s="324">
        <v>44145</v>
      </c>
      <c r="S179" s="311" t="s">
        <v>14354</v>
      </c>
      <c r="T179" s="312">
        <v>44562</v>
      </c>
      <c r="U179" s="312">
        <v>47119</v>
      </c>
      <c r="V179" s="318"/>
      <c r="W179" s="331"/>
      <c r="X179" s="324">
        <v>44876</v>
      </c>
      <c r="Y179" s="311" t="s">
        <v>14361</v>
      </c>
      <c r="Z179" s="317"/>
      <c r="AA179" s="320">
        <v>1</v>
      </c>
      <c r="AB179" s="321"/>
      <c r="AC179" s="303">
        <v>1</v>
      </c>
      <c r="AD179" s="305"/>
      <c r="AE179" s="322"/>
      <c r="AF179" s="318"/>
      <c r="AG179" s="323"/>
      <c r="AH179" s="323"/>
      <c r="AI179" s="323"/>
      <c r="AJ179" s="323"/>
      <c r="AK179" s="323"/>
      <c r="AL179" s="323"/>
      <c r="AM179" s="323"/>
      <c r="AN179" s="323"/>
    </row>
    <row r="180" spans="1:40" ht="12.75">
      <c r="A180" s="307">
        <v>1221086608</v>
      </c>
      <c r="B180" s="311">
        <v>178</v>
      </c>
      <c r="C180" s="311" t="s">
        <v>16075</v>
      </c>
      <c r="D180" s="311" t="s">
        <v>16076</v>
      </c>
      <c r="E180" s="311" t="s">
        <v>14223</v>
      </c>
      <c r="F180" s="310" t="s">
        <v>1508</v>
      </c>
      <c r="G180" s="311" t="s">
        <v>14349</v>
      </c>
      <c r="H180" s="310" t="s">
        <v>1514</v>
      </c>
      <c r="I180" s="311" t="s">
        <v>9786</v>
      </c>
      <c r="J180" s="311" t="s">
        <v>14362</v>
      </c>
      <c r="K180" s="302">
        <v>1</v>
      </c>
      <c r="L180" s="316"/>
      <c r="M180" s="311">
        <v>119.3</v>
      </c>
      <c r="N180" s="311">
        <v>162</v>
      </c>
      <c r="O180" s="311" t="s">
        <v>16120</v>
      </c>
      <c r="P180" s="311" t="s">
        <v>14226</v>
      </c>
      <c r="Q180" s="311">
        <v>2019</v>
      </c>
      <c r="R180" s="324">
        <v>43823</v>
      </c>
      <c r="S180" s="311" t="s">
        <v>14363</v>
      </c>
      <c r="T180" s="312">
        <v>44197</v>
      </c>
      <c r="U180" s="312">
        <v>46753</v>
      </c>
      <c r="V180" s="318"/>
      <c r="W180" s="319"/>
      <c r="X180" s="312">
        <v>44874</v>
      </c>
      <c r="Y180" s="311" t="s">
        <v>14364</v>
      </c>
      <c r="Z180" s="317"/>
      <c r="AA180" s="320">
        <v>1</v>
      </c>
      <c r="AB180" s="321"/>
      <c r="AC180" s="303">
        <v>1</v>
      </c>
      <c r="AD180" s="305"/>
      <c r="AE180" s="322"/>
      <c r="AF180" s="318"/>
      <c r="AG180" s="323"/>
      <c r="AH180" s="323"/>
      <c r="AI180" s="323"/>
      <c r="AJ180" s="323"/>
      <c r="AK180" s="323"/>
      <c r="AL180" s="323"/>
      <c r="AM180" s="323"/>
      <c r="AN180" s="323"/>
    </row>
    <row r="181" spans="1:40" ht="12.75">
      <c r="A181" s="307">
        <v>1221086606</v>
      </c>
      <c r="B181" s="311">
        <v>179</v>
      </c>
      <c r="C181" s="311" t="s">
        <v>16075</v>
      </c>
      <c r="D181" s="311" t="s">
        <v>16076</v>
      </c>
      <c r="E181" s="311" t="s">
        <v>14223</v>
      </c>
      <c r="F181" s="310" t="s">
        <v>1508</v>
      </c>
      <c r="G181" s="311" t="s">
        <v>14349</v>
      </c>
      <c r="H181" s="310" t="s">
        <v>1515</v>
      </c>
      <c r="I181" s="311" t="s">
        <v>9786</v>
      </c>
      <c r="J181" s="311" t="s">
        <v>14365</v>
      </c>
      <c r="K181" s="302">
        <v>1</v>
      </c>
      <c r="L181" s="316"/>
      <c r="M181" s="311">
        <v>12</v>
      </c>
      <c r="N181" s="311">
        <v>14</v>
      </c>
      <c r="O181" s="311" t="s">
        <v>16121</v>
      </c>
      <c r="P181" s="311" t="s">
        <v>14226</v>
      </c>
      <c r="Q181" s="311">
        <v>2019</v>
      </c>
      <c r="R181" s="324">
        <v>43823</v>
      </c>
      <c r="S181" s="311" t="s">
        <v>14363</v>
      </c>
      <c r="T181" s="312">
        <v>44197</v>
      </c>
      <c r="U181" s="312">
        <v>46753</v>
      </c>
      <c r="V181" s="318"/>
      <c r="W181" s="331"/>
      <c r="X181" s="324">
        <v>44875</v>
      </c>
      <c r="Y181" s="311" t="s">
        <v>14366</v>
      </c>
      <c r="Z181" s="317"/>
      <c r="AA181" s="320">
        <v>1</v>
      </c>
      <c r="AB181" s="321"/>
      <c r="AC181" s="303">
        <v>1</v>
      </c>
      <c r="AD181" s="305"/>
      <c r="AE181" s="322"/>
      <c r="AF181" s="318"/>
      <c r="AG181" s="323"/>
      <c r="AH181" s="323"/>
      <c r="AI181" s="323"/>
      <c r="AJ181" s="323"/>
      <c r="AK181" s="323"/>
      <c r="AL181" s="323"/>
      <c r="AM181" s="323"/>
      <c r="AN181" s="323"/>
    </row>
    <row r="182" spans="1:40" ht="12.75">
      <c r="A182" s="307">
        <v>1221087001</v>
      </c>
      <c r="B182" s="311">
        <v>180</v>
      </c>
      <c r="C182" s="311" t="s">
        <v>16075</v>
      </c>
      <c r="D182" s="311" t="s">
        <v>16076</v>
      </c>
      <c r="E182" s="311" t="s">
        <v>14223</v>
      </c>
      <c r="F182" s="310" t="s">
        <v>1517</v>
      </c>
      <c r="G182" s="311" t="s">
        <v>14367</v>
      </c>
      <c r="H182" s="310" t="s">
        <v>1539</v>
      </c>
      <c r="I182" s="311" t="s">
        <v>9786</v>
      </c>
      <c r="J182" s="311" t="s">
        <v>14368</v>
      </c>
      <c r="K182" s="302">
        <v>1</v>
      </c>
      <c r="L182" s="316"/>
      <c r="M182" s="311">
        <v>709.25070000000005</v>
      </c>
      <c r="N182" s="311">
        <v>1625</v>
      </c>
      <c r="O182" s="311" t="s">
        <v>16122</v>
      </c>
      <c r="P182" s="311" t="s">
        <v>14333</v>
      </c>
      <c r="Q182" s="311">
        <v>2018</v>
      </c>
      <c r="R182" s="312">
        <v>43524</v>
      </c>
      <c r="S182" s="311" t="s">
        <v>14369</v>
      </c>
      <c r="T182" s="312">
        <v>43831</v>
      </c>
      <c r="U182" s="312">
        <v>46388</v>
      </c>
      <c r="V182" s="318"/>
      <c r="W182" s="331"/>
      <c r="X182" s="312">
        <v>44874</v>
      </c>
      <c r="Y182" s="311" t="s">
        <v>14370</v>
      </c>
      <c r="Z182" s="317"/>
      <c r="AA182" s="320">
        <v>1</v>
      </c>
      <c r="AB182" s="321"/>
      <c r="AC182" s="303">
        <v>1</v>
      </c>
      <c r="AD182" s="305"/>
      <c r="AE182" s="322"/>
      <c r="AF182" s="318"/>
      <c r="AG182" s="323"/>
      <c r="AH182" s="323"/>
      <c r="AI182" s="323"/>
      <c r="AJ182" s="323"/>
      <c r="AK182" s="323"/>
      <c r="AL182" s="323"/>
      <c r="AM182" s="323"/>
      <c r="AN182" s="323"/>
    </row>
    <row r="183" spans="1:40" ht="12.75">
      <c r="A183" s="307">
        <v>1221055801</v>
      </c>
      <c r="B183" s="311">
        <v>181</v>
      </c>
      <c r="C183" s="311" t="s">
        <v>16075</v>
      </c>
      <c r="D183" s="311" t="s">
        <v>16076</v>
      </c>
      <c r="E183" s="311" t="s">
        <v>14223</v>
      </c>
      <c r="F183" s="310" t="s">
        <v>1290</v>
      </c>
      <c r="G183" s="311" t="s">
        <v>14371</v>
      </c>
      <c r="H183" s="310" t="s">
        <v>1292</v>
      </c>
      <c r="I183" s="311" t="s">
        <v>9786</v>
      </c>
      <c r="J183" s="311" t="s">
        <v>14372</v>
      </c>
      <c r="K183" s="302">
        <v>1</v>
      </c>
      <c r="L183" s="316"/>
      <c r="M183" s="311">
        <v>67.025999999999996</v>
      </c>
      <c r="N183" s="311">
        <v>342</v>
      </c>
      <c r="O183" s="311" t="s">
        <v>16123</v>
      </c>
      <c r="P183" s="311" t="s">
        <v>14226</v>
      </c>
      <c r="Q183" s="311">
        <v>2018</v>
      </c>
      <c r="R183" s="312">
        <v>43525</v>
      </c>
      <c r="S183" s="311" t="s">
        <v>14373</v>
      </c>
      <c r="T183" s="312">
        <v>43831</v>
      </c>
      <c r="U183" s="312">
        <v>46388</v>
      </c>
      <c r="V183" s="318"/>
      <c r="W183" s="331"/>
      <c r="X183" s="324">
        <v>44879</v>
      </c>
      <c r="Y183" s="311" t="s">
        <v>14374</v>
      </c>
      <c r="Z183" s="317"/>
      <c r="AA183" s="320">
        <v>1</v>
      </c>
      <c r="AB183" s="321"/>
      <c r="AC183" s="303">
        <v>1</v>
      </c>
      <c r="AD183" s="305"/>
      <c r="AE183" s="322"/>
      <c r="AF183" s="318"/>
      <c r="AG183" s="323"/>
      <c r="AH183" s="323"/>
      <c r="AI183" s="323"/>
      <c r="AJ183" s="323"/>
      <c r="AK183" s="323"/>
      <c r="AL183" s="323"/>
      <c r="AM183" s="323"/>
      <c r="AN183" s="323"/>
    </row>
    <row r="184" spans="1:40" ht="12.75">
      <c r="A184" s="307">
        <v>1221055802</v>
      </c>
      <c r="B184" s="311">
        <v>182</v>
      </c>
      <c r="C184" s="311" t="s">
        <v>16075</v>
      </c>
      <c r="D184" s="311" t="s">
        <v>16076</v>
      </c>
      <c r="E184" s="311" t="s">
        <v>14223</v>
      </c>
      <c r="F184" s="310" t="s">
        <v>1517</v>
      </c>
      <c r="G184" s="311" t="s">
        <v>14371</v>
      </c>
      <c r="H184" s="310" t="s">
        <v>1524</v>
      </c>
      <c r="I184" s="311" t="s">
        <v>9786</v>
      </c>
      <c r="J184" s="311" t="s">
        <v>14375</v>
      </c>
      <c r="K184" s="302">
        <v>1</v>
      </c>
      <c r="L184" s="316"/>
      <c r="M184" s="311">
        <v>43.7393</v>
      </c>
      <c r="N184" s="311">
        <v>76</v>
      </c>
      <c r="O184" s="311" t="s">
        <v>16124</v>
      </c>
      <c r="P184" s="311" t="s">
        <v>14226</v>
      </c>
      <c r="Q184" s="311">
        <v>2018</v>
      </c>
      <c r="R184" s="312">
        <v>43525</v>
      </c>
      <c r="S184" s="311" t="s">
        <v>14373</v>
      </c>
      <c r="T184" s="312">
        <v>43831</v>
      </c>
      <c r="U184" s="312">
        <v>46388</v>
      </c>
      <c r="V184" s="318"/>
      <c r="W184" s="331"/>
      <c r="X184" s="312">
        <v>44874</v>
      </c>
      <c r="Y184" s="311" t="s">
        <v>14376</v>
      </c>
      <c r="Z184" s="317"/>
      <c r="AA184" s="320">
        <v>1</v>
      </c>
      <c r="AB184" s="321"/>
      <c r="AC184" s="303">
        <v>1</v>
      </c>
      <c r="AD184" s="305"/>
      <c r="AE184" s="322"/>
      <c r="AF184" s="318"/>
      <c r="AG184" s="323"/>
      <c r="AH184" s="323"/>
      <c r="AI184" s="323"/>
      <c r="AJ184" s="323"/>
      <c r="AK184" s="323"/>
      <c r="AL184" s="323"/>
      <c r="AM184" s="323"/>
      <c r="AN184" s="323"/>
    </row>
    <row r="185" spans="1:40" ht="12.75">
      <c r="A185" s="307">
        <v>1221055800</v>
      </c>
      <c r="B185" s="311">
        <v>183</v>
      </c>
      <c r="C185" s="311" t="s">
        <v>16075</v>
      </c>
      <c r="D185" s="311" t="s">
        <v>16076</v>
      </c>
      <c r="E185" s="311" t="s">
        <v>14223</v>
      </c>
      <c r="F185" s="310" t="s">
        <v>1439</v>
      </c>
      <c r="G185" s="311" t="s">
        <v>14371</v>
      </c>
      <c r="H185" s="310" t="s">
        <v>1442</v>
      </c>
      <c r="I185" s="311" t="s">
        <v>10789</v>
      </c>
      <c r="J185" s="311" t="s">
        <v>10807</v>
      </c>
      <c r="K185" s="302">
        <v>1</v>
      </c>
      <c r="L185" s="316"/>
      <c r="M185" s="311">
        <v>577.03660000000002</v>
      </c>
      <c r="N185" s="311">
        <v>4029</v>
      </c>
      <c r="O185" s="311" t="s">
        <v>16125</v>
      </c>
      <c r="P185" s="311" t="s">
        <v>14333</v>
      </c>
      <c r="Q185" s="311">
        <v>2018</v>
      </c>
      <c r="R185" s="312">
        <v>43525</v>
      </c>
      <c r="S185" s="311" t="s">
        <v>14373</v>
      </c>
      <c r="T185" s="312">
        <v>43831</v>
      </c>
      <c r="U185" s="312">
        <v>46388</v>
      </c>
      <c r="V185" s="318"/>
      <c r="W185" s="331"/>
      <c r="X185" s="312">
        <v>44874</v>
      </c>
      <c r="Y185" s="311" t="s">
        <v>14377</v>
      </c>
      <c r="Z185" s="317"/>
      <c r="AA185" s="320">
        <v>1</v>
      </c>
      <c r="AB185" s="321"/>
      <c r="AC185" s="303">
        <v>1</v>
      </c>
      <c r="AD185" s="305"/>
      <c r="AE185" s="322"/>
      <c r="AF185" s="318"/>
      <c r="AG185" s="323"/>
      <c r="AH185" s="323"/>
      <c r="AI185" s="323"/>
      <c r="AJ185" s="323"/>
      <c r="AK185" s="323"/>
      <c r="AL185" s="323"/>
      <c r="AM185" s="323"/>
      <c r="AN185" s="323"/>
    </row>
    <row r="186" spans="1:40" ht="12.75">
      <c r="A186" s="307">
        <v>1221055803</v>
      </c>
      <c r="B186" s="311">
        <v>184</v>
      </c>
      <c r="C186" s="311" t="s">
        <v>16075</v>
      </c>
      <c r="D186" s="311" t="s">
        <v>16076</v>
      </c>
      <c r="E186" s="311" t="s">
        <v>14223</v>
      </c>
      <c r="F186" s="310" t="s">
        <v>1517</v>
      </c>
      <c r="G186" s="311" t="s">
        <v>14371</v>
      </c>
      <c r="H186" s="310" t="s">
        <v>1550</v>
      </c>
      <c r="I186" s="311" t="s">
        <v>9786</v>
      </c>
      <c r="J186" s="311" t="s">
        <v>14378</v>
      </c>
      <c r="K186" s="302">
        <v>1</v>
      </c>
      <c r="L186" s="316"/>
      <c r="M186" s="311">
        <v>31.621600000000001</v>
      </c>
      <c r="N186" s="311">
        <v>9</v>
      </c>
      <c r="O186" s="311" t="s">
        <v>16126</v>
      </c>
      <c r="P186" s="311" t="s">
        <v>14226</v>
      </c>
      <c r="Q186" s="311">
        <v>2018</v>
      </c>
      <c r="R186" s="312">
        <v>43525</v>
      </c>
      <c r="S186" s="311" t="s">
        <v>14373</v>
      </c>
      <c r="T186" s="312">
        <v>43831</v>
      </c>
      <c r="U186" s="312">
        <v>46388</v>
      </c>
      <c r="V186" s="318"/>
      <c r="W186" s="331"/>
      <c r="X186" s="312">
        <v>44874</v>
      </c>
      <c r="Y186" s="311" t="s">
        <v>14379</v>
      </c>
      <c r="Z186" s="317"/>
      <c r="AA186" s="320">
        <v>1</v>
      </c>
      <c r="AB186" s="321"/>
      <c r="AC186" s="303">
        <v>1</v>
      </c>
      <c r="AD186" s="305"/>
      <c r="AE186" s="322"/>
      <c r="AF186" s="318"/>
      <c r="AG186" s="323"/>
      <c r="AH186" s="323"/>
      <c r="AI186" s="323"/>
      <c r="AJ186" s="323"/>
      <c r="AK186" s="323"/>
      <c r="AL186" s="323"/>
      <c r="AM186" s="323"/>
      <c r="AN186" s="323"/>
    </row>
    <row r="187" spans="1:40" ht="12.75">
      <c r="A187" s="307">
        <v>1221055804</v>
      </c>
      <c r="B187" s="311">
        <v>185</v>
      </c>
      <c r="C187" s="311" t="s">
        <v>16075</v>
      </c>
      <c r="D187" s="311" t="s">
        <v>16076</v>
      </c>
      <c r="E187" s="311" t="s">
        <v>14223</v>
      </c>
      <c r="F187" s="310" t="s">
        <v>1517</v>
      </c>
      <c r="G187" s="311" t="s">
        <v>14371</v>
      </c>
      <c r="H187" s="310" t="s">
        <v>1551</v>
      </c>
      <c r="I187" s="311" t="s">
        <v>9786</v>
      </c>
      <c r="J187" s="311" t="s">
        <v>14380</v>
      </c>
      <c r="K187" s="302">
        <v>1</v>
      </c>
      <c r="L187" s="316"/>
      <c r="M187" s="311">
        <v>67.719200000000001</v>
      </c>
      <c r="N187" s="311">
        <v>178</v>
      </c>
      <c r="O187" s="311" t="s">
        <v>16127</v>
      </c>
      <c r="P187" s="311" t="s">
        <v>14226</v>
      </c>
      <c r="Q187" s="311">
        <v>2018</v>
      </c>
      <c r="R187" s="312">
        <v>43525</v>
      </c>
      <c r="S187" s="311" t="s">
        <v>14373</v>
      </c>
      <c r="T187" s="312">
        <v>43831</v>
      </c>
      <c r="U187" s="312">
        <v>46388</v>
      </c>
      <c r="V187" s="318"/>
      <c r="W187" s="331"/>
      <c r="X187" s="324">
        <v>44875</v>
      </c>
      <c r="Y187" s="311" t="s">
        <v>14381</v>
      </c>
      <c r="Z187" s="317"/>
      <c r="AA187" s="320">
        <v>1</v>
      </c>
      <c r="AB187" s="321"/>
      <c r="AC187" s="303">
        <v>1</v>
      </c>
      <c r="AD187" s="305"/>
      <c r="AE187" s="322"/>
      <c r="AF187" s="318"/>
      <c r="AG187" s="323"/>
      <c r="AH187" s="323"/>
      <c r="AI187" s="323"/>
      <c r="AJ187" s="323"/>
      <c r="AK187" s="323"/>
      <c r="AL187" s="323"/>
      <c r="AM187" s="323"/>
      <c r="AN187" s="323"/>
    </row>
    <row r="188" spans="1:40" ht="12.75">
      <c r="A188" s="307">
        <v>1221087502</v>
      </c>
      <c r="B188" s="311">
        <v>186</v>
      </c>
      <c r="C188" s="311" t="s">
        <v>16075</v>
      </c>
      <c r="D188" s="311" t="s">
        <v>16076</v>
      </c>
      <c r="E188" s="311" t="s">
        <v>14223</v>
      </c>
      <c r="F188" s="310" t="s">
        <v>1517</v>
      </c>
      <c r="G188" s="311" t="s">
        <v>14097</v>
      </c>
      <c r="H188" s="310" t="s">
        <v>1541</v>
      </c>
      <c r="I188" s="311" t="s">
        <v>9786</v>
      </c>
      <c r="J188" s="311" t="s">
        <v>14190</v>
      </c>
      <c r="K188" s="302">
        <v>1</v>
      </c>
      <c r="L188" s="316"/>
      <c r="M188" s="311">
        <v>265.26440000000002</v>
      </c>
      <c r="N188" s="311">
        <v>138</v>
      </c>
      <c r="O188" s="317"/>
      <c r="P188" s="311" t="s">
        <v>14235</v>
      </c>
      <c r="Q188" s="311">
        <v>2021</v>
      </c>
      <c r="R188" s="324">
        <v>44560</v>
      </c>
      <c r="S188" s="311" t="s">
        <v>14258</v>
      </c>
      <c r="T188" s="312">
        <v>45292</v>
      </c>
      <c r="U188" s="312">
        <v>47849</v>
      </c>
      <c r="V188" s="318"/>
      <c r="W188" s="331"/>
      <c r="X188" s="324">
        <v>44881</v>
      </c>
      <c r="Y188" s="311" t="s">
        <v>14382</v>
      </c>
      <c r="Z188" s="317"/>
      <c r="AA188" s="320">
        <v>1</v>
      </c>
      <c r="AB188" s="321"/>
      <c r="AC188" s="303">
        <v>1</v>
      </c>
      <c r="AD188" s="305"/>
      <c r="AE188" s="322"/>
      <c r="AF188" s="318"/>
      <c r="AG188" s="323"/>
      <c r="AH188" s="323"/>
      <c r="AI188" s="323"/>
      <c r="AJ188" s="323"/>
      <c r="AK188" s="323"/>
      <c r="AL188" s="323"/>
      <c r="AM188" s="323"/>
      <c r="AN188" s="323"/>
    </row>
    <row r="189" spans="1:40" ht="12.75">
      <c r="A189" s="307">
        <v>1221087501</v>
      </c>
      <c r="B189" s="311">
        <v>187</v>
      </c>
      <c r="C189" s="311" t="s">
        <v>16075</v>
      </c>
      <c r="D189" s="311" t="s">
        <v>16076</v>
      </c>
      <c r="E189" s="311" t="s">
        <v>14223</v>
      </c>
      <c r="F189" s="310" t="s">
        <v>1245</v>
      </c>
      <c r="G189" s="311" t="s">
        <v>14097</v>
      </c>
      <c r="H189" s="310" t="s">
        <v>1251</v>
      </c>
      <c r="I189" s="311" t="s">
        <v>9786</v>
      </c>
      <c r="J189" s="311" t="s">
        <v>14102</v>
      </c>
      <c r="K189" s="302">
        <v>1</v>
      </c>
      <c r="L189" s="316"/>
      <c r="M189" s="311">
        <v>408.98680000000002</v>
      </c>
      <c r="N189" s="311">
        <v>403</v>
      </c>
      <c r="O189" s="317"/>
      <c r="P189" s="311" t="s">
        <v>14235</v>
      </c>
      <c r="Q189" s="311">
        <v>2021</v>
      </c>
      <c r="R189" s="312">
        <v>44448</v>
      </c>
      <c r="S189" s="311" t="s">
        <v>14236</v>
      </c>
      <c r="T189" s="312">
        <v>45292</v>
      </c>
      <c r="U189" s="312">
        <v>47849</v>
      </c>
      <c r="V189" s="318"/>
      <c r="W189" s="331"/>
      <c r="X189" s="324">
        <v>44881</v>
      </c>
      <c r="Y189" s="311" t="s">
        <v>14383</v>
      </c>
      <c r="Z189" s="317"/>
      <c r="AA189" s="320">
        <v>1</v>
      </c>
      <c r="AB189" s="321"/>
      <c r="AC189" s="303">
        <v>1</v>
      </c>
      <c r="AD189" s="305"/>
      <c r="AE189" s="322"/>
      <c r="AF189" s="318"/>
      <c r="AG189" s="323"/>
      <c r="AH189" s="323"/>
      <c r="AI189" s="323"/>
      <c r="AJ189" s="323"/>
      <c r="AK189" s="323"/>
      <c r="AL189" s="323"/>
      <c r="AM189" s="323"/>
      <c r="AN189" s="323"/>
    </row>
    <row r="190" spans="1:40" ht="12.75">
      <c r="A190" s="307">
        <v>1221087503</v>
      </c>
      <c r="B190" s="311">
        <v>188</v>
      </c>
      <c r="C190" s="311" t="s">
        <v>16075</v>
      </c>
      <c r="D190" s="311" t="s">
        <v>16076</v>
      </c>
      <c r="E190" s="311" t="s">
        <v>14223</v>
      </c>
      <c r="F190" s="310" t="s">
        <v>1517</v>
      </c>
      <c r="G190" s="311" t="s">
        <v>14097</v>
      </c>
      <c r="H190" s="310" t="s">
        <v>1543</v>
      </c>
      <c r="I190" s="311" t="s">
        <v>9786</v>
      </c>
      <c r="J190" s="311" t="s">
        <v>14384</v>
      </c>
      <c r="K190" s="302">
        <v>1</v>
      </c>
      <c r="L190" s="316"/>
      <c r="M190" s="311">
        <v>423.56299999999999</v>
      </c>
      <c r="N190" s="311">
        <v>333</v>
      </c>
      <c r="O190" s="317"/>
      <c r="P190" s="311" t="s">
        <v>14235</v>
      </c>
      <c r="Q190" s="311">
        <v>2021</v>
      </c>
      <c r="R190" s="312">
        <v>44448</v>
      </c>
      <c r="S190" s="311" t="s">
        <v>14236</v>
      </c>
      <c r="T190" s="312">
        <v>45292</v>
      </c>
      <c r="U190" s="312">
        <v>47849</v>
      </c>
      <c r="V190" s="318"/>
      <c r="W190" s="331"/>
      <c r="X190" s="324">
        <v>44888</v>
      </c>
      <c r="Y190" s="311" t="s">
        <v>14385</v>
      </c>
      <c r="Z190" s="317"/>
      <c r="AA190" s="320">
        <v>1</v>
      </c>
      <c r="AB190" s="321"/>
      <c r="AC190" s="303">
        <v>1</v>
      </c>
      <c r="AD190" s="305"/>
      <c r="AE190" s="322"/>
      <c r="AF190" s="318"/>
      <c r="AG190" s="323"/>
      <c r="AH190" s="323"/>
      <c r="AI190" s="323"/>
      <c r="AJ190" s="323"/>
      <c r="AK190" s="323"/>
      <c r="AL190" s="323"/>
      <c r="AM190" s="323"/>
      <c r="AN190" s="323"/>
    </row>
    <row r="191" spans="1:40" ht="12.75">
      <c r="A191" s="307">
        <v>1221087504</v>
      </c>
      <c r="B191" s="311">
        <v>189</v>
      </c>
      <c r="C191" s="311" t="s">
        <v>16075</v>
      </c>
      <c r="D191" s="311" t="s">
        <v>16076</v>
      </c>
      <c r="E191" s="311" t="s">
        <v>14223</v>
      </c>
      <c r="F191" s="310" t="s">
        <v>1517</v>
      </c>
      <c r="G191" s="311" t="s">
        <v>14097</v>
      </c>
      <c r="H191" s="310" t="s">
        <v>1547</v>
      </c>
      <c r="I191" s="311" t="s">
        <v>9786</v>
      </c>
      <c r="J191" s="311" t="s">
        <v>14386</v>
      </c>
      <c r="K191" s="302">
        <v>1</v>
      </c>
      <c r="L191" s="316"/>
      <c r="M191" s="311">
        <v>43.302399999999999</v>
      </c>
      <c r="N191" s="311">
        <v>29</v>
      </c>
      <c r="O191" s="317"/>
      <c r="P191" s="311" t="s">
        <v>14235</v>
      </c>
      <c r="Q191" s="311">
        <v>2021</v>
      </c>
      <c r="R191" s="312">
        <v>44448</v>
      </c>
      <c r="S191" s="311" t="s">
        <v>14236</v>
      </c>
      <c r="T191" s="312">
        <v>45292</v>
      </c>
      <c r="U191" s="312">
        <v>47849</v>
      </c>
      <c r="V191" s="318"/>
      <c r="W191" s="331"/>
      <c r="X191" s="324">
        <v>44881</v>
      </c>
      <c r="Y191" s="311" t="s">
        <v>14387</v>
      </c>
      <c r="Z191" s="317"/>
      <c r="AA191" s="320">
        <v>1</v>
      </c>
      <c r="AB191" s="321"/>
      <c r="AC191" s="303">
        <v>1</v>
      </c>
      <c r="AD191" s="305"/>
      <c r="AE191" s="322"/>
      <c r="AF191" s="318"/>
      <c r="AG191" s="323"/>
      <c r="AH191" s="323"/>
      <c r="AI191" s="323"/>
      <c r="AJ191" s="323"/>
      <c r="AK191" s="323"/>
      <c r="AL191" s="323"/>
      <c r="AM191" s="323"/>
      <c r="AN191" s="323"/>
    </row>
    <row r="192" spans="1:40" ht="12.75">
      <c r="A192" s="307">
        <v>1221087505</v>
      </c>
      <c r="B192" s="311">
        <v>190</v>
      </c>
      <c r="C192" s="311" t="s">
        <v>16075</v>
      </c>
      <c r="D192" s="311" t="s">
        <v>16076</v>
      </c>
      <c r="E192" s="311" t="s">
        <v>14223</v>
      </c>
      <c r="F192" s="310" t="s">
        <v>1445</v>
      </c>
      <c r="G192" s="311" t="s">
        <v>14097</v>
      </c>
      <c r="H192" s="310" t="s">
        <v>1463</v>
      </c>
      <c r="I192" s="311" t="s">
        <v>9786</v>
      </c>
      <c r="J192" s="311" t="s">
        <v>10834</v>
      </c>
      <c r="K192" s="302">
        <v>1</v>
      </c>
      <c r="L192" s="316"/>
      <c r="M192" s="311">
        <v>286.51440000000002</v>
      </c>
      <c r="N192" s="311">
        <v>169</v>
      </c>
      <c r="O192" s="317"/>
      <c r="P192" s="311" t="s">
        <v>14235</v>
      </c>
      <c r="Q192" s="311">
        <v>2021</v>
      </c>
      <c r="R192" s="324">
        <v>44560</v>
      </c>
      <c r="S192" s="311" t="s">
        <v>14258</v>
      </c>
      <c r="T192" s="312">
        <v>45292</v>
      </c>
      <c r="U192" s="312">
        <v>47849</v>
      </c>
      <c r="V192" s="318"/>
      <c r="W192" s="331"/>
      <c r="X192" s="324">
        <v>44888</v>
      </c>
      <c r="Y192" s="311" t="s">
        <v>14388</v>
      </c>
      <c r="Z192" s="317"/>
      <c r="AA192" s="320">
        <v>1</v>
      </c>
      <c r="AB192" s="321"/>
      <c r="AC192" s="303">
        <v>1</v>
      </c>
      <c r="AD192" s="305"/>
      <c r="AE192" s="322"/>
      <c r="AF192" s="318"/>
      <c r="AG192" s="323"/>
      <c r="AH192" s="323"/>
      <c r="AI192" s="323"/>
      <c r="AJ192" s="323"/>
      <c r="AK192" s="323"/>
      <c r="AL192" s="323"/>
      <c r="AM192" s="323"/>
      <c r="AN192" s="323"/>
    </row>
    <row r="193" spans="1:40" ht="12.75">
      <c r="A193" s="307">
        <v>1221087701</v>
      </c>
      <c r="B193" s="311">
        <v>191</v>
      </c>
      <c r="C193" s="311" t="s">
        <v>16075</v>
      </c>
      <c r="D193" s="311" t="s">
        <v>16076</v>
      </c>
      <c r="E193" s="311" t="s">
        <v>14223</v>
      </c>
      <c r="F193" s="310" t="s">
        <v>1517</v>
      </c>
      <c r="G193" s="311" t="s">
        <v>14389</v>
      </c>
      <c r="H193" s="310" t="s">
        <v>1546</v>
      </c>
      <c r="I193" s="311" t="s">
        <v>9786</v>
      </c>
      <c r="J193" s="311" t="s">
        <v>14390</v>
      </c>
      <c r="K193" s="302">
        <v>1</v>
      </c>
      <c r="L193" s="316"/>
      <c r="M193" s="311">
        <v>600.57669999999996</v>
      </c>
      <c r="N193" s="311">
        <v>3379</v>
      </c>
      <c r="O193" s="311" t="s">
        <v>16128</v>
      </c>
      <c r="P193" s="311" t="s">
        <v>14226</v>
      </c>
      <c r="Q193" s="311">
        <v>2018</v>
      </c>
      <c r="R193" s="312">
        <v>43490</v>
      </c>
      <c r="S193" s="311" t="s">
        <v>14391</v>
      </c>
      <c r="T193" s="312">
        <v>43831</v>
      </c>
      <c r="U193" s="312">
        <v>46388</v>
      </c>
      <c r="V193" s="318"/>
      <c r="W193" s="331"/>
      <c r="X193" s="312">
        <v>44874</v>
      </c>
      <c r="Y193" s="311" t="s">
        <v>14392</v>
      </c>
      <c r="Z193" s="317"/>
      <c r="AA193" s="320">
        <v>1</v>
      </c>
      <c r="AB193" s="321"/>
      <c r="AC193" s="303">
        <v>1</v>
      </c>
      <c r="AD193" s="305"/>
      <c r="AE193" s="322"/>
      <c r="AF193" s="318"/>
      <c r="AG193" s="323"/>
      <c r="AH193" s="323"/>
      <c r="AI193" s="323"/>
      <c r="AJ193" s="323"/>
      <c r="AK193" s="323"/>
      <c r="AL193" s="323"/>
      <c r="AM193" s="323"/>
      <c r="AN193" s="323"/>
    </row>
    <row r="194" spans="1:40" ht="12.75">
      <c r="A194" s="328">
        <v>1221486801</v>
      </c>
      <c r="B194" s="311">
        <v>192</v>
      </c>
      <c r="C194" s="311" t="s">
        <v>16129</v>
      </c>
      <c r="D194" s="311" t="s">
        <v>14408</v>
      </c>
      <c r="E194" s="311" t="s">
        <v>14393</v>
      </c>
      <c r="F194" s="330" t="s">
        <v>1385</v>
      </c>
      <c r="G194" s="311" t="s">
        <v>14394</v>
      </c>
      <c r="H194" s="330" t="s">
        <v>1387</v>
      </c>
      <c r="I194" s="311" t="s">
        <v>9786</v>
      </c>
      <c r="J194" s="311" t="s">
        <v>14395</v>
      </c>
      <c r="K194" s="318"/>
      <c r="L194" s="304">
        <v>1</v>
      </c>
      <c r="M194" s="311">
        <v>499.3</v>
      </c>
      <c r="N194" s="311">
        <v>2769</v>
      </c>
      <c r="O194" s="317"/>
      <c r="P194" s="311" t="s">
        <v>14396</v>
      </c>
      <c r="Q194" s="311">
        <v>2021</v>
      </c>
      <c r="R194" s="312">
        <v>44315</v>
      </c>
      <c r="S194" s="311" t="s">
        <v>14397</v>
      </c>
      <c r="T194" s="312">
        <v>44562</v>
      </c>
      <c r="U194" s="312">
        <v>47119</v>
      </c>
      <c r="V194" s="318"/>
      <c r="W194" s="331"/>
      <c r="X194" s="317"/>
      <c r="Y194" s="318"/>
      <c r="Z194" s="317"/>
      <c r="AA194" s="320">
        <v>1</v>
      </c>
      <c r="AB194" s="321"/>
      <c r="AC194" s="306"/>
      <c r="AD194" s="305"/>
      <c r="AE194" s="322"/>
      <c r="AF194" s="318"/>
      <c r="AG194" s="323"/>
      <c r="AH194" s="323"/>
      <c r="AI194" s="323"/>
      <c r="AJ194" s="323"/>
      <c r="AK194" s="323"/>
      <c r="AL194" s="323"/>
      <c r="AM194" s="323"/>
      <c r="AN194" s="323"/>
    </row>
    <row r="195" spans="1:40" ht="12.75">
      <c r="A195" s="328">
        <v>1221481501</v>
      </c>
      <c r="B195" s="311">
        <v>193</v>
      </c>
      <c r="C195" s="311" t="s">
        <v>16129</v>
      </c>
      <c r="D195" s="311" t="s">
        <v>14408</v>
      </c>
      <c r="E195" s="311" t="s">
        <v>14393</v>
      </c>
      <c r="F195" s="330" t="s">
        <v>1290</v>
      </c>
      <c r="G195" s="311" t="s">
        <v>14398</v>
      </c>
      <c r="H195" s="330" t="s">
        <v>1293</v>
      </c>
      <c r="I195" s="311" t="s">
        <v>9786</v>
      </c>
      <c r="J195" s="311" t="s">
        <v>14399</v>
      </c>
      <c r="K195" s="302">
        <v>1</v>
      </c>
      <c r="L195" s="316"/>
      <c r="M195" s="311">
        <v>457.5</v>
      </c>
      <c r="N195" s="311">
        <v>1362</v>
      </c>
      <c r="O195" s="317"/>
      <c r="P195" s="311" t="s">
        <v>14400</v>
      </c>
      <c r="Q195" s="311">
        <v>2020</v>
      </c>
      <c r="R195" s="312">
        <v>44000</v>
      </c>
      <c r="S195" s="311" t="s">
        <v>14401</v>
      </c>
      <c r="T195" s="312">
        <v>44197</v>
      </c>
      <c r="U195" s="312">
        <v>46753</v>
      </c>
      <c r="V195" s="318"/>
      <c r="W195" s="319"/>
      <c r="X195" s="324">
        <v>44888</v>
      </c>
      <c r="Y195" s="311" t="s">
        <v>14402</v>
      </c>
      <c r="Z195" s="317"/>
      <c r="AA195" s="320">
        <v>1</v>
      </c>
      <c r="AB195" s="321"/>
      <c r="AC195" s="303">
        <v>1</v>
      </c>
      <c r="AD195" s="305"/>
      <c r="AE195" s="322"/>
      <c r="AF195" s="318"/>
      <c r="AG195" s="323"/>
      <c r="AH195" s="323"/>
      <c r="AI195" s="323"/>
      <c r="AJ195" s="323"/>
      <c r="AK195" s="323"/>
      <c r="AL195" s="323"/>
      <c r="AM195" s="323"/>
      <c r="AN195" s="323"/>
    </row>
    <row r="196" spans="1:40" ht="12.75">
      <c r="A196" s="328">
        <v>1221481502</v>
      </c>
      <c r="B196" s="311">
        <v>194</v>
      </c>
      <c r="C196" s="311" t="s">
        <v>16129</v>
      </c>
      <c r="D196" s="311" t="s">
        <v>14408</v>
      </c>
      <c r="E196" s="311" t="s">
        <v>14393</v>
      </c>
      <c r="F196" s="330" t="s">
        <v>1290</v>
      </c>
      <c r="G196" s="311" t="s">
        <v>14403</v>
      </c>
      <c r="H196" s="330" t="s">
        <v>1297</v>
      </c>
      <c r="I196" s="311" t="s">
        <v>9786</v>
      </c>
      <c r="J196" s="311" t="s">
        <v>14404</v>
      </c>
      <c r="K196" s="318"/>
      <c r="L196" s="304">
        <v>1</v>
      </c>
      <c r="M196" s="311">
        <v>67.5</v>
      </c>
      <c r="N196" s="311">
        <v>60</v>
      </c>
      <c r="O196" s="311" t="s">
        <v>16130</v>
      </c>
      <c r="P196" s="311" t="s">
        <v>14122</v>
      </c>
      <c r="Q196" s="311">
        <v>2012</v>
      </c>
      <c r="R196" s="324">
        <v>41255</v>
      </c>
      <c r="S196" s="311" t="s">
        <v>14405</v>
      </c>
      <c r="T196" s="312">
        <v>41640</v>
      </c>
      <c r="U196" s="312">
        <v>44197</v>
      </c>
      <c r="V196" s="318"/>
      <c r="W196" s="331"/>
      <c r="X196" s="317"/>
      <c r="Y196" s="318"/>
      <c r="Z196" s="317"/>
      <c r="AA196" s="325"/>
      <c r="AB196" s="326">
        <v>1</v>
      </c>
      <c r="AC196" s="303">
        <v>1</v>
      </c>
      <c r="AD196" s="305"/>
      <c r="AE196" s="322"/>
      <c r="AF196" s="318"/>
      <c r="AG196" s="323"/>
      <c r="AH196" s="323"/>
      <c r="AI196" s="323"/>
      <c r="AJ196" s="323"/>
      <c r="AK196" s="323"/>
      <c r="AL196" s="323"/>
      <c r="AM196" s="323"/>
      <c r="AN196" s="323"/>
    </row>
    <row r="197" spans="1:40" ht="12.75">
      <c r="A197" s="328">
        <v>1221481503</v>
      </c>
      <c r="B197" s="311">
        <v>195</v>
      </c>
      <c r="C197" s="311" t="s">
        <v>16129</v>
      </c>
      <c r="D197" s="311" t="s">
        <v>14408</v>
      </c>
      <c r="E197" s="311" t="s">
        <v>14393</v>
      </c>
      <c r="F197" s="330" t="s">
        <v>1290</v>
      </c>
      <c r="G197" s="311" t="s">
        <v>14403</v>
      </c>
      <c r="H197" s="330" t="s">
        <v>1298</v>
      </c>
      <c r="I197" s="311" t="s">
        <v>9786</v>
      </c>
      <c r="J197" s="311" t="s">
        <v>14406</v>
      </c>
      <c r="K197" s="318"/>
      <c r="L197" s="304">
        <v>1</v>
      </c>
      <c r="M197" s="311">
        <v>47.8</v>
      </c>
      <c r="N197" s="311">
        <v>177</v>
      </c>
      <c r="O197" s="311" t="s">
        <v>16131</v>
      </c>
      <c r="P197" s="311" t="s">
        <v>14122</v>
      </c>
      <c r="Q197" s="311">
        <v>2012</v>
      </c>
      <c r="R197" s="324">
        <v>41255</v>
      </c>
      <c r="S197" s="311" t="s">
        <v>14405</v>
      </c>
      <c r="T197" s="312">
        <v>41640</v>
      </c>
      <c r="U197" s="312">
        <v>44197</v>
      </c>
      <c r="V197" s="318"/>
      <c r="W197" s="319"/>
      <c r="X197" s="317"/>
      <c r="Y197" s="318"/>
      <c r="Z197" s="317"/>
      <c r="AA197" s="325"/>
      <c r="AB197" s="326">
        <v>1</v>
      </c>
      <c r="AC197" s="303">
        <v>1</v>
      </c>
      <c r="AD197" s="305"/>
      <c r="AE197" s="322"/>
      <c r="AF197" s="318"/>
      <c r="AG197" s="323"/>
      <c r="AH197" s="323"/>
      <c r="AI197" s="323"/>
      <c r="AJ197" s="323"/>
      <c r="AK197" s="323"/>
      <c r="AL197" s="323"/>
      <c r="AM197" s="323"/>
      <c r="AN197" s="323"/>
    </row>
    <row r="198" spans="1:40" ht="12.75">
      <c r="A198" s="328">
        <v>1221481504</v>
      </c>
      <c r="B198" s="311">
        <v>196</v>
      </c>
      <c r="C198" s="311" t="s">
        <v>16129</v>
      </c>
      <c r="D198" s="311" t="s">
        <v>14408</v>
      </c>
      <c r="E198" s="311" t="s">
        <v>14393</v>
      </c>
      <c r="F198" s="330" t="s">
        <v>1290</v>
      </c>
      <c r="G198" s="311" t="s">
        <v>14403</v>
      </c>
      <c r="H198" s="330" t="s">
        <v>1300</v>
      </c>
      <c r="I198" s="311" t="s">
        <v>9786</v>
      </c>
      <c r="J198" s="311" t="s">
        <v>14407</v>
      </c>
      <c r="K198" s="318"/>
      <c r="L198" s="304">
        <v>1</v>
      </c>
      <c r="M198" s="311">
        <v>24.1</v>
      </c>
      <c r="N198" s="311">
        <v>15</v>
      </c>
      <c r="O198" s="311" t="s">
        <v>16132</v>
      </c>
      <c r="P198" s="311" t="s">
        <v>14122</v>
      </c>
      <c r="Q198" s="311">
        <v>2012</v>
      </c>
      <c r="R198" s="324">
        <v>41255</v>
      </c>
      <c r="S198" s="311" t="s">
        <v>14405</v>
      </c>
      <c r="T198" s="312">
        <v>41640</v>
      </c>
      <c r="U198" s="312">
        <v>44197</v>
      </c>
      <c r="V198" s="318"/>
      <c r="W198" s="319"/>
      <c r="X198" s="317"/>
      <c r="Y198" s="318"/>
      <c r="Z198" s="317"/>
      <c r="AA198" s="325"/>
      <c r="AB198" s="326">
        <v>1</v>
      </c>
      <c r="AC198" s="303">
        <v>1</v>
      </c>
      <c r="AD198" s="305"/>
      <c r="AE198" s="322"/>
      <c r="AF198" s="318"/>
      <c r="AG198" s="323"/>
      <c r="AH198" s="323"/>
      <c r="AI198" s="323"/>
      <c r="AJ198" s="323"/>
      <c r="AK198" s="323"/>
      <c r="AL198" s="323"/>
      <c r="AM198" s="323"/>
      <c r="AN198" s="323"/>
    </row>
    <row r="199" spans="1:40" ht="12.75">
      <c r="A199" s="328">
        <v>1221482001</v>
      </c>
      <c r="B199" s="311">
        <v>197</v>
      </c>
      <c r="C199" s="311" t="s">
        <v>16129</v>
      </c>
      <c r="D199" s="311" t="s">
        <v>14408</v>
      </c>
      <c r="E199" s="311" t="s">
        <v>14393</v>
      </c>
      <c r="F199" s="330" t="s">
        <v>1266</v>
      </c>
      <c r="G199" s="311" t="s">
        <v>16133</v>
      </c>
      <c r="H199" s="330" t="s">
        <v>1275</v>
      </c>
      <c r="I199" s="311" t="s">
        <v>10299</v>
      </c>
      <c r="J199" s="311" t="s">
        <v>14409</v>
      </c>
      <c r="K199" s="318"/>
      <c r="L199" s="304">
        <v>1</v>
      </c>
      <c r="M199" s="311">
        <v>93.6</v>
      </c>
      <c r="N199" s="311">
        <v>914</v>
      </c>
      <c r="O199" s="311" t="s">
        <v>16134</v>
      </c>
      <c r="P199" s="311" t="s">
        <v>14122</v>
      </c>
      <c r="Q199" s="311">
        <v>2012</v>
      </c>
      <c r="R199" s="324">
        <v>41271</v>
      </c>
      <c r="S199" s="311" t="s">
        <v>16135</v>
      </c>
      <c r="T199" s="312">
        <v>41275</v>
      </c>
      <c r="U199" s="312">
        <v>43831</v>
      </c>
      <c r="V199" s="318"/>
      <c r="W199" s="331"/>
      <c r="X199" s="317"/>
      <c r="Y199" s="318"/>
      <c r="Z199" s="317"/>
      <c r="AA199" s="325"/>
      <c r="AB199" s="326">
        <v>1</v>
      </c>
      <c r="AC199" s="303">
        <v>1</v>
      </c>
      <c r="AD199" s="305"/>
      <c r="AE199" s="322"/>
      <c r="AF199" s="318"/>
      <c r="AG199" s="323"/>
      <c r="AH199" s="323"/>
      <c r="AI199" s="323"/>
      <c r="AJ199" s="323"/>
      <c r="AK199" s="323"/>
      <c r="AL199" s="323"/>
      <c r="AM199" s="323"/>
      <c r="AN199" s="323"/>
    </row>
    <row r="200" spans="1:40" ht="12.75">
      <c r="A200" s="328">
        <v>1221482002</v>
      </c>
      <c r="B200" s="311">
        <v>198</v>
      </c>
      <c r="C200" s="311" t="s">
        <v>16129</v>
      </c>
      <c r="D200" s="311" t="s">
        <v>14408</v>
      </c>
      <c r="E200" s="311" t="s">
        <v>14393</v>
      </c>
      <c r="F200" s="330" t="s">
        <v>1266</v>
      </c>
      <c r="G200" s="311" t="s">
        <v>16133</v>
      </c>
      <c r="H200" s="330" t="s">
        <v>1269</v>
      </c>
      <c r="I200" s="311" t="s">
        <v>10299</v>
      </c>
      <c r="J200" s="311" t="s">
        <v>14411</v>
      </c>
      <c r="K200" s="318"/>
      <c r="L200" s="304">
        <v>1</v>
      </c>
      <c r="M200" s="311">
        <v>115.5</v>
      </c>
      <c r="N200" s="311">
        <v>165</v>
      </c>
      <c r="O200" s="311" t="s">
        <v>16058</v>
      </c>
      <c r="P200" s="311" t="s">
        <v>14122</v>
      </c>
      <c r="Q200" s="311">
        <v>2012</v>
      </c>
      <c r="R200" s="324">
        <v>41271</v>
      </c>
      <c r="S200" s="311" t="s">
        <v>16135</v>
      </c>
      <c r="T200" s="312">
        <v>41275</v>
      </c>
      <c r="U200" s="312">
        <v>43831</v>
      </c>
      <c r="V200" s="318"/>
      <c r="W200" s="331"/>
      <c r="X200" s="317"/>
      <c r="Y200" s="318"/>
      <c r="Z200" s="317"/>
      <c r="AA200" s="325"/>
      <c r="AB200" s="326">
        <v>1</v>
      </c>
      <c r="AC200" s="303">
        <v>1</v>
      </c>
      <c r="AD200" s="305"/>
      <c r="AE200" s="322"/>
      <c r="AF200" s="318"/>
      <c r="AG200" s="323"/>
      <c r="AH200" s="323"/>
      <c r="AI200" s="323"/>
      <c r="AJ200" s="323"/>
      <c r="AK200" s="323"/>
      <c r="AL200" s="323"/>
      <c r="AM200" s="323"/>
      <c r="AN200" s="323"/>
    </row>
    <row r="201" spans="1:40" ht="12.75">
      <c r="A201" s="328">
        <v>1221482004</v>
      </c>
      <c r="B201" s="311">
        <v>199</v>
      </c>
      <c r="C201" s="311" t="s">
        <v>16129</v>
      </c>
      <c r="D201" s="311" t="s">
        <v>14408</v>
      </c>
      <c r="E201" s="311" t="s">
        <v>14393</v>
      </c>
      <c r="F201" s="330" t="s">
        <v>1266</v>
      </c>
      <c r="G201" s="311" t="s">
        <v>16133</v>
      </c>
      <c r="H201" s="330" t="s">
        <v>1270</v>
      </c>
      <c r="I201" s="311" t="s">
        <v>9786</v>
      </c>
      <c r="J201" s="311" t="s">
        <v>14412</v>
      </c>
      <c r="K201" s="318"/>
      <c r="L201" s="304">
        <v>1</v>
      </c>
      <c r="M201" s="311">
        <v>2.2000000000000002</v>
      </c>
      <c r="N201" s="311">
        <v>13</v>
      </c>
      <c r="O201" s="311" t="s">
        <v>16136</v>
      </c>
      <c r="P201" s="311" t="s">
        <v>14122</v>
      </c>
      <c r="Q201" s="311">
        <v>2012</v>
      </c>
      <c r="R201" s="324">
        <v>41271</v>
      </c>
      <c r="S201" s="311" t="s">
        <v>16135</v>
      </c>
      <c r="T201" s="312">
        <v>41275</v>
      </c>
      <c r="U201" s="312">
        <v>43831</v>
      </c>
      <c r="V201" s="318"/>
      <c r="W201" s="319"/>
      <c r="X201" s="317"/>
      <c r="Y201" s="318"/>
      <c r="Z201" s="317"/>
      <c r="AA201" s="325"/>
      <c r="AB201" s="326">
        <v>1</v>
      </c>
      <c r="AC201" s="303">
        <v>1</v>
      </c>
      <c r="AD201" s="305"/>
      <c r="AE201" s="322"/>
      <c r="AF201" s="318"/>
      <c r="AG201" s="323"/>
      <c r="AH201" s="323"/>
      <c r="AI201" s="323"/>
      <c r="AJ201" s="323"/>
      <c r="AK201" s="323"/>
      <c r="AL201" s="323"/>
      <c r="AM201" s="323"/>
      <c r="AN201" s="323"/>
    </row>
    <row r="202" spans="1:40" ht="12.75">
      <c r="A202" s="328">
        <v>1221482006</v>
      </c>
      <c r="B202" s="311">
        <v>200</v>
      </c>
      <c r="C202" s="311" t="s">
        <v>16129</v>
      </c>
      <c r="D202" s="311" t="s">
        <v>14408</v>
      </c>
      <c r="E202" s="311" t="s">
        <v>14393</v>
      </c>
      <c r="F202" s="330" t="s">
        <v>1266</v>
      </c>
      <c r="G202" s="311" t="s">
        <v>16133</v>
      </c>
      <c r="H202" s="330" t="s">
        <v>1272</v>
      </c>
      <c r="I202" s="311" t="s">
        <v>9786</v>
      </c>
      <c r="J202" s="311" t="s">
        <v>14413</v>
      </c>
      <c r="K202" s="318"/>
      <c r="L202" s="304">
        <v>1</v>
      </c>
      <c r="M202" s="311">
        <v>129.19999999999999</v>
      </c>
      <c r="N202" s="311">
        <v>370</v>
      </c>
      <c r="O202" s="311" t="s">
        <v>16137</v>
      </c>
      <c r="P202" s="311" t="s">
        <v>14122</v>
      </c>
      <c r="Q202" s="311">
        <v>2012</v>
      </c>
      <c r="R202" s="324">
        <v>41271</v>
      </c>
      <c r="S202" s="311" t="s">
        <v>16135</v>
      </c>
      <c r="T202" s="312">
        <v>41275</v>
      </c>
      <c r="U202" s="312">
        <v>43831</v>
      </c>
      <c r="V202" s="318"/>
      <c r="W202" s="331"/>
      <c r="X202" s="317"/>
      <c r="Y202" s="318"/>
      <c r="Z202" s="317"/>
      <c r="AA202" s="325"/>
      <c r="AB202" s="326">
        <v>1</v>
      </c>
      <c r="AC202" s="303">
        <v>1</v>
      </c>
      <c r="AD202" s="305"/>
      <c r="AE202" s="322"/>
      <c r="AF202" s="318"/>
      <c r="AG202" s="323"/>
      <c r="AH202" s="323"/>
      <c r="AI202" s="323"/>
      <c r="AJ202" s="323"/>
      <c r="AK202" s="323"/>
      <c r="AL202" s="323"/>
      <c r="AM202" s="323"/>
      <c r="AN202" s="323"/>
    </row>
    <row r="203" spans="1:40" ht="12.75">
      <c r="A203" s="328">
        <v>1221482008</v>
      </c>
      <c r="B203" s="311">
        <v>201</v>
      </c>
      <c r="C203" s="311" t="s">
        <v>16129</v>
      </c>
      <c r="D203" s="311" t="s">
        <v>14408</v>
      </c>
      <c r="E203" s="311" t="s">
        <v>14393</v>
      </c>
      <c r="F203" s="330" t="s">
        <v>1266</v>
      </c>
      <c r="G203" s="311" t="s">
        <v>16133</v>
      </c>
      <c r="H203" s="330" t="s">
        <v>1276</v>
      </c>
      <c r="I203" s="311" t="s">
        <v>10299</v>
      </c>
      <c r="J203" s="311" t="s">
        <v>14068</v>
      </c>
      <c r="K203" s="318"/>
      <c r="L203" s="304">
        <v>1</v>
      </c>
      <c r="M203" s="311">
        <v>186.3</v>
      </c>
      <c r="N203" s="311">
        <v>904</v>
      </c>
      <c r="O203" s="311" t="s">
        <v>16138</v>
      </c>
      <c r="P203" s="311" t="s">
        <v>14122</v>
      </c>
      <c r="Q203" s="311">
        <v>2012</v>
      </c>
      <c r="R203" s="324">
        <v>41271</v>
      </c>
      <c r="S203" s="311" t="s">
        <v>16135</v>
      </c>
      <c r="T203" s="312">
        <v>41275</v>
      </c>
      <c r="U203" s="312">
        <v>43831</v>
      </c>
      <c r="V203" s="318"/>
      <c r="W203" s="319"/>
      <c r="X203" s="317"/>
      <c r="Y203" s="318"/>
      <c r="Z203" s="317"/>
      <c r="AA203" s="325"/>
      <c r="AB203" s="326">
        <v>1</v>
      </c>
      <c r="AC203" s="303">
        <v>1</v>
      </c>
      <c r="AD203" s="305"/>
      <c r="AE203" s="322"/>
      <c r="AF203" s="318"/>
      <c r="AG203" s="323"/>
      <c r="AH203" s="323"/>
      <c r="AI203" s="323"/>
      <c r="AJ203" s="323"/>
      <c r="AK203" s="323"/>
      <c r="AL203" s="323"/>
      <c r="AM203" s="323"/>
      <c r="AN203" s="323"/>
    </row>
    <row r="204" spans="1:40" ht="12.75">
      <c r="A204" s="328">
        <v>1221455401</v>
      </c>
      <c r="B204" s="311">
        <v>202</v>
      </c>
      <c r="C204" s="311" t="s">
        <v>16129</v>
      </c>
      <c r="D204" s="311" t="s">
        <v>14408</v>
      </c>
      <c r="E204" s="311" t="s">
        <v>14393</v>
      </c>
      <c r="F204" s="330" t="s">
        <v>1336</v>
      </c>
      <c r="G204" s="311" t="s">
        <v>14414</v>
      </c>
      <c r="H204" s="330" t="s">
        <v>1338</v>
      </c>
      <c r="I204" s="311" t="s">
        <v>9786</v>
      </c>
      <c r="J204" s="311" t="s">
        <v>14415</v>
      </c>
      <c r="K204" s="318"/>
      <c r="L204" s="304">
        <v>1</v>
      </c>
      <c r="M204" s="311">
        <v>426</v>
      </c>
      <c r="N204" s="311">
        <v>1400</v>
      </c>
      <c r="O204" s="311" t="s">
        <v>16139</v>
      </c>
      <c r="P204" s="311" t="s">
        <v>14122</v>
      </c>
      <c r="Q204" s="311">
        <v>2012</v>
      </c>
      <c r="R204" s="324">
        <v>41270</v>
      </c>
      <c r="S204" s="311" t="s">
        <v>14416</v>
      </c>
      <c r="T204" s="312">
        <v>41640</v>
      </c>
      <c r="U204" s="312">
        <v>44197</v>
      </c>
      <c r="V204" s="318"/>
      <c r="W204" s="331"/>
      <c r="X204" s="317"/>
      <c r="Y204" s="318"/>
      <c r="Z204" s="317"/>
      <c r="AA204" s="325"/>
      <c r="AB204" s="326">
        <v>1</v>
      </c>
      <c r="AC204" s="303">
        <v>1</v>
      </c>
      <c r="AD204" s="305"/>
      <c r="AE204" s="322"/>
      <c r="AF204" s="318"/>
      <c r="AG204" s="323"/>
      <c r="AH204" s="323"/>
      <c r="AI204" s="323"/>
      <c r="AJ204" s="323"/>
      <c r="AK204" s="323"/>
      <c r="AL204" s="323"/>
      <c r="AM204" s="323"/>
      <c r="AN204" s="323"/>
    </row>
    <row r="205" spans="1:40" ht="12.75">
      <c r="A205" s="328">
        <v>1221455400</v>
      </c>
      <c r="B205" s="311">
        <v>203</v>
      </c>
      <c r="C205" s="311" t="s">
        <v>16129</v>
      </c>
      <c r="D205" s="311" t="s">
        <v>14408</v>
      </c>
      <c r="E205" s="311" t="s">
        <v>14393</v>
      </c>
      <c r="F205" s="329" t="s">
        <v>1336</v>
      </c>
      <c r="G205" s="311" t="s">
        <v>14414</v>
      </c>
      <c r="H205" s="329" t="s">
        <v>1337</v>
      </c>
      <c r="I205" s="311" t="s">
        <v>10789</v>
      </c>
      <c r="J205" s="311" t="s">
        <v>14417</v>
      </c>
      <c r="K205" s="318"/>
      <c r="L205" s="304">
        <v>1</v>
      </c>
      <c r="M205" s="311">
        <v>1492.2</v>
      </c>
      <c r="N205" s="311">
        <v>12000</v>
      </c>
      <c r="O205" s="311" t="s">
        <v>16140</v>
      </c>
      <c r="P205" s="311" t="s">
        <v>14122</v>
      </c>
      <c r="Q205" s="311">
        <v>2012</v>
      </c>
      <c r="R205" s="324">
        <v>41270</v>
      </c>
      <c r="S205" s="311" t="s">
        <v>14416</v>
      </c>
      <c r="T205" s="312">
        <v>41640</v>
      </c>
      <c r="U205" s="312">
        <v>44197</v>
      </c>
      <c r="V205" s="318"/>
      <c r="W205" s="331"/>
      <c r="X205" s="317"/>
      <c r="Y205" s="318"/>
      <c r="Z205" s="317"/>
      <c r="AA205" s="325"/>
      <c r="AB205" s="326">
        <v>1</v>
      </c>
      <c r="AC205" s="303">
        <v>1</v>
      </c>
      <c r="AD205" s="305"/>
      <c r="AE205" s="322"/>
      <c r="AF205" s="318"/>
      <c r="AG205" s="323"/>
      <c r="AH205" s="323"/>
      <c r="AI205" s="323"/>
      <c r="AJ205" s="323"/>
      <c r="AK205" s="323"/>
      <c r="AL205" s="323"/>
      <c r="AM205" s="323"/>
      <c r="AN205" s="323"/>
    </row>
    <row r="206" spans="1:40" ht="12.75">
      <c r="A206" s="328">
        <v>1221484001</v>
      </c>
      <c r="B206" s="311">
        <v>204</v>
      </c>
      <c r="C206" s="311" t="s">
        <v>16129</v>
      </c>
      <c r="D206" s="311" t="s">
        <v>14408</v>
      </c>
      <c r="E206" s="311" t="s">
        <v>14393</v>
      </c>
      <c r="F206" s="330" t="s">
        <v>1245</v>
      </c>
      <c r="G206" s="311" t="s">
        <v>14418</v>
      </c>
      <c r="H206" s="330" t="s">
        <v>1246</v>
      </c>
      <c r="I206" s="311" t="s">
        <v>9786</v>
      </c>
      <c r="J206" s="311" t="s">
        <v>14419</v>
      </c>
      <c r="K206" s="302">
        <v>1</v>
      </c>
      <c r="L206" s="316"/>
      <c r="M206" s="311">
        <v>602.86260000000004</v>
      </c>
      <c r="N206" s="311">
        <v>2735</v>
      </c>
      <c r="O206" s="317"/>
      <c r="P206" s="311" t="s">
        <v>14420</v>
      </c>
      <c r="Q206" s="311">
        <v>2019</v>
      </c>
      <c r="R206" s="324">
        <v>44189</v>
      </c>
      <c r="S206" s="311" t="s">
        <v>14421</v>
      </c>
      <c r="T206" s="312">
        <v>44562</v>
      </c>
      <c r="U206" s="312">
        <v>47119</v>
      </c>
      <c r="V206" s="318"/>
      <c r="W206" s="331"/>
      <c r="X206" s="324">
        <v>44559</v>
      </c>
      <c r="Y206" s="311" t="s">
        <v>14422</v>
      </c>
      <c r="Z206" s="317"/>
      <c r="AA206" s="320">
        <v>1</v>
      </c>
      <c r="AB206" s="321"/>
      <c r="AC206" s="306"/>
      <c r="AD206" s="304">
        <v>1</v>
      </c>
      <c r="AE206" s="322"/>
      <c r="AF206" s="318"/>
      <c r="AG206" s="323"/>
      <c r="AH206" s="323"/>
      <c r="AI206" s="323"/>
      <c r="AJ206" s="323"/>
      <c r="AK206" s="323"/>
      <c r="AL206" s="323"/>
      <c r="AM206" s="323"/>
      <c r="AN206" s="323"/>
    </row>
    <row r="207" spans="1:40" ht="12.75">
      <c r="A207" s="328">
        <v>1221484002</v>
      </c>
      <c r="B207" s="311">
        <v>205</v>
      </c>
      <c r="C207" s="311" t="s">
        <v>16129</v>
      </c>
      <c r="D207" s="311" t="s">
        <v>14408</v>
      </c>
      <c r="E207" s="311" t="s">
        <v>14393</v>
      </c>
      <c r="F207" s="330" t="s">
        <v>1245</v>
      </c>
      <c r="G207" s="311" t="s">
        <v>14418</v>
      </c>
      <c r="H207" s="330" t="s">
        <v>1251</v>
      </c>
      <c r="I207" s="311" t="s">
        <v>9786</v>
      </c>
      <c r="J207" s="311" t="s">
        <v>14102</v>
      </c>
      <c r="K207" s="302">
        <v>1</v>
      </c>
      <c r="L207" s="316"/>
      <c r="M207" s="311">
        <v>181.95</v>
      </c>
      <c r="N207" s="311">
        <v>408</v>
      </c>
      <c r="O207" s="332"/>
      <c r="P207" s="311" t="s">
        <v>14423</v>
      </c>
      <c r="Q207" s="311">
        <v>2023</v>
      </c>
      <c r="R207" s="312">
        <v>45114</v>
      </c>
      <c r="S207" s="311" t="s">
        <v>14424</v>
      </c>
      <c r="T207" s="312">
        <v>45292</v>
      </c>
      <c r="U207" s="312">
        <v>47849</v>
      </c>
      <c r="V207" s="318"/>
      <c r="W207" s="331"/>
      <c r="X207" s="324">
        <v>45209</v>
      </c>
      <c r="Y207" s="311" t="s">
        <v>2756</v>
      </c>
      <c r="Z207" s="302">
        <v>1</v>
      </c>
      <c r="AA207" s="325"/>
      <c r="AB207" s="321"/>
      <c r="AC207" s="306"/>
      <c r="AD207" s="304">
        <v>1</v>
      </c>
      <c r="AE207" s="322"/>
      <c r="AF207" s="318"/>
      <c r="AG207" s="323"/>
      <c r="AH207" s="323"/>
      <c r="AI207" s="323"/>
      <c r="AJ207" s="323"/>
      <c r="AK207" s="323"/>
      <c r="AL207" s="323"/>
      <c r="AM207" s="323"/>
      <c r="AN207" s="323"/>
    </row>
    <row r="208" spans="1:40" ht="12.75">
      <c r="A208" s="328">
        <v>1221484003</v>
      </c>
      <c r="B208" s="311">
        <v>206</v>
      </c>
      <c r="C208" s="311" t="s">
        <v>16129</v>
      </c>
      <c r="D208" s="311" t="s">
        <v>14408</v>
      </c>
      <c r="E208" s="311" t="s">
        <v>14393</v>
      </c>
      <c r="F208" s="330" t="s">
        <v>1245</v>
      </c>
      <c r="G208" s="311" t="s">
        <v>14418</v>
      </c>
      <c r="H208" s="330" t="s">
        <v>1252</v>
      </c>
      <c r="I208" s="311" t="s">
        <v>9786</v>
      </c>
      <c r="J208" s="311" t="s">
        <v>14425</v>
      </c>
      <c r="K208" s="302">
        <v>1</v>
      </c>
      <c r="L208" s="316"/>
      <c r="M208" s="311">
        <v>798.29909999999995</v>
      </c>
      <c r="N208" s="311">
        <v>74</v>
      </c>
      <c r="O208" s="311" t="s">
        <v>16141</v>
      </c>
      <c r="P208" s="311" t="s">
        <v>14426</v>
      </c>
      <c r="Q208" s="311">
        <v>2019</v>
      </c>
      <c r="R208" s="312">
        <v>44001</v>
      </c>
      <c r="S208" s="311" t="s">
        <v>14427</v>
      </c>
      <c r="T208" s="312">
        <v>44197</v>
      </c>
      <c r="U208" s="312">
        <v>46753</v>
      </c>
      <c r="V208" s="318"/>
      <c r="W208" s="319"/>
      <c r="X208" s="312">
        <v>44041</v>
      </c>
      <c r="Y208" s="311" t="s">
        <v>14428</v>
      </c>
      <c r="Z208" s="317"/>
      <c r="AA208" s="320">
        <v>1</v>
      </c>
      <c r="AB208" s="321"/>
      <c r="AC208" s="306"/>
      <c r="AD208" s="304">
        <v>1</v>
      </c>
      <c r="AE208" s="322"/>
      <c r="AF208" s="318"/>
      <c r="AG208" s="323"/>
      <c r="AH208" s="323"/>
      <c r="AI208" s="323"/>
      <c r="AJ208" s="323"/>
      <c r="AK208" s="323"/>
      <c r="AL208" s="323"/>
      <c r="AM208" s="323"/>
      <c r="AN208" s="323"/>
    </row>
    <row r="209" spans="1:40" ht="12.75">
      <c r="A209" s="328">
        <v>1221485601</v>
      </c>
      <c r="B209" s="311">
        <v>207</v>
      </c>
      <c r="C209" s="311" t="s">
        <v>16129</v>
      </c>
      <c r="D209" s="311" t="s">
        <v>14408</v>
      </c>
      <c r="E209" s="311" t="s">
        <v>14393</v>
      </c>
      <c r="F209" s="330" t="s">
        <v>1266</v>
      </c>
      <c r="G209" s="311" t="s">
        <v>14176</v>
      </c>
      <c r="H209" s="330" t="s">
        <v>1267</v>
      </c>
      <c r="I209" s="311" t="s">
        <v>9786</v>
      </c>
      <c r="J209" s="311" t="s">
        <v>10334</v>
      </c>
      <c r="K209" s="318"/>
      <c r="L209" s="304">
        <v>1</v>
      </c>
      <c r="M209" s="311">
        <v>921</v>
      </c>
      <c r="N209" s="311">
        <v>2437</v>
      </c>
      <c r="O209" s="311" t="s">
        <v>16142</v>
      </c>
      <c r="P209" s="311" t="s">
        <v>14122</v>
      </c>
      <c r="Q209" s="311">
        <v>2012</v>
      </c>
      <c r="R209" s="324">
        <v>41271</v>
      </c>
      <c r="S209" s="311" t="s">
        <v>16143</v>
      </c>
      <c r="T209" s="312">
        <v>41640</v>
      </c>
      <c r="U209" s="312">
        <v>44197</v>
      </c>
      <c r="V209" s="318"/>
      <c r="W209" s="319"/>
      <c r="X209" s="317"/>
      <c r="Y209" s="318"/>
      <c r="Z209" s="317"/>
      <c r="AA209" s="325"/>
      <c r="AB209" s="326">
        <v>1</v>
      </c>
      <c r="AC209" s="303">
        <v>1</v>
      </c>
      <c r="AD209" s="305"/>
      <c r="AE209" s="322"/>
      <c r="AF209" s="318"/>
      <c r="AG209" s="323"/>
      <c r="AH209" s="323"/>
      <c r="AI209" s="323"/>
      <c r="AJ209" s="323"/>
      <c r="AK209" s="323"/>
      <c r="AL209" s="323"/>
      <c r="AM209" s="323"/>
      <c r="AN209" s="323"/>
    </row>
    <row r="210" spans="1:40" ht="12.75">
      <c r="A210" s="328">
        <v>1221485603</v>
      </c>
      <c r="B210" s="311">
        <v>208</v>
      </c>
      <c r="C210" s="311" t="s">
        <v>16129</v>
      </c>
      <c r="D210" s="311" t="s">
        <v>14408</v>
      </c>
      <c r="E210" s="311" t="s">
        <v>14393</v>
      </c>
      <c r="F210" s="330" t="s">
        <v>1266</v>
      </c>
      <c r="G210" s="311" t="s">
        <v>14176</v>
      </c>
      <c r="H210" s="330" t="s">
        <v>1274</v>
      </c>
      <c r="I210" s="311" t="s">
        <v>10299</v>
      </c>
      <c r="J210" s="311" t="s">
        <v>14429</v>
      </c>
      <c r="K210" s="318"/>
      <c r="L210" s="304">
        <v>1</v>
      </c>
      <c r="M210" s="311">
        <v>42.3</v>
      </c>
      <c r="N210" s="311">
        <v>63</v>
      </c>
      <c r="O210" s="311">
        <v>810</v>
      </c>
      <c r="P210" s="311" t="s">
        <v>14122</v>
      </c>
      <c r="Q210" s="311">
        <v>2012</v>
      </c>
      <c r="R210" s="324">
        <v>41271</v>
      </c>
      <c r="S210" s="311" t="s">
        <v>16143</v>
      </c>
      <c r="T210" s="312">
        <v>41640</v>
      </c>
      <c r="U210" s="312">
        <v>44197</v>
      </c>
      <c r="V210" s="318"/>
      <c r="W210" s="331"/>
      <c r="X210" s="317"/>
      <c r="Y210" s="318"/>
      <c r="Z210" s="317"/>
      <c r="AA210" s="325"/>
      <c r="AB210" s="326">
        <v>1</v>
      </c>
      <c r="AC210" s="303">
        <v>1</v>
      </c>
      <c r="AD210" s="305"/>
      <c r="AE210" s="322"/>
      <c r="AF210" s="318"/>
      <c r="AG210" s="323"/>
      <c r="AH210" s="323"/>
      <c r="AI210" s="323"/>
      <c r="AJ210" s="323"/>
      <c r="AK210" s="323"/>
      <c r="AL210" s="323"/>
      <c r="AM210" s="323"/>
      <c r="AN210" s="323"/>
    </row>
    <row r="211" spans="1:40" ht="12.75">
      <c r="A211" s="328">
        <v>1221486403</v>
      </c>
      <c r="B211" s="311">
        <v>209</v>
      </c>
      <c r="C211" s="311" t="s">
        <v>16129</v>
      </c>
      <c r="D211" s="311" t="s">
        <v>14408</v>
      </c>
      <c r="E211" s="311" t="s">
        <v>14393</v>
      </c>
      <c r="F211" s="330" t="s">
        <v>1439</v>
      </c>
      <c r="G211" s="311" t="s">
        <v>14430</v>
      </c>
      <c r="H211" s="330" t="s">
        <v>1441</v>
      </c>
      <c r="I211" s="311" t="s">
        <v>9786</v>
      </c>
      <c r="J211" s="311" t="s">
        <v>14167</v>
      </c>
      <c r="K211" s="318"/>
      <c r="L211" s="304">
        <v>1</v>
      </c>
      <c r="M211" s="311">
        <v>50.8</v>
      </c>
      <c r="N211" s="311">
        <v>70</v>
      </c>
      <c r="O211" s="311" t="s">
        <v>16144</v>
      </c>
      <c r="P211" s="311" t="s">
        <v>14122</v>
      </c>
      <c r="Q211" s="311">
        <v>2012</v>
      </c>
      <c r="R211" s="324">
        <v>41236</v>
      </c>
      <c r="S211" s="311" t="s">
        <v>14431</v>
      </c>
      <c r="T211" s="312">
        <v>41640</v>
      </c>
      <c r="U211" s="312">
        <v>44197</v>
      </c>
      <c r="V211" s="318"/>
      <c r="W211" s="331"/>
      <c r="X211" s="317"/>
      <c r="Y211" s="318"/>
      <c r="Z211" s="317"/>
      <c r="AA211" s="325"/>
      <c r="AB211" s="326">
        <v>1</v>
      </c>
      <c r="AC211" s="303">
        <v>1</v>
      </c>
      <c r="AD211" s="305"/>
      <c r="AE211" s="322"/>
      <c r="AF211" s="318"/>
      <c r="AG211" s="323"/>
      <c r="AH211" s="323"/>
      <c r="AI211" s="323"/>
      <c r="AJ211" s="323"/>
      <c r="AK211" s="323"/>
      <c r="AL211" s="323"/>
      <c r="AM211" s="323"/>
      <c r="AN211" s="323"/>
    </row>
    <row r="212" spans="1:40" ht="12.75">
      <c r="A212" s="328">
        <v>1221486401</v>
      </c>
      <c r="B212" s="311">
        <v>210</v>
      </c>
      <c r="C212" s="311" t="s">
        <v>16129</v>
      </c>
      <c r="D212" s="311" t="s">
        <v>14408</v>
      </c>
      <c r="E212" s="311" t="s">
        <v>14393</v>
      </c>
      <c r="F212" s="330" t="s">
        <v>1439</v>
      </c>
      <c r="G212" s="311" t="s">
        <v>14430</v>
      </c>
      <c r="H212" s="330" t="s">
        <v>1442</v>
      </c>
      <c r="I212" s="311" t="s">
        <v>9786</v>
      </c>
      <c r="J212" s="311" t="s">
        <v>10807</v>
      </c>
      <c r="K212" s="318"/>
      <c r="L212" s="304">
        <v>1</v>
      </c>
      <c r="M212" s="311">
        <v>285.10000000000002</v>
      </c>
      <c r="N212" s="311">
        <v>1538</v>
      </c>
      <c r="O212" s="311" t="s">
        <v>16145</v>
      </c>
      <c r="P212" s="311" t="s">
        <v>14122</v>
      </c>
      <c r="Q212" s="311">
        <v>2012</v>
      </c>
      <c r="R212" s="324">
        <v>41236</v>
      </c>
      <c r="S212" s="311" t="s">
        <v>14431</v>
      </c>
      <c r="T212" s="312">
        <v>41640</v>
      </c>
      <c r="U212" s="312">
        <v>44197</v>
      </c>
      <c r="V212" s="318"/>
      <c r="W212" s="331"/>
      <c r="X212" s="317"/>
      <c r="Y212" s="318"/>
      <c r="Z212" s="317"/>
      <c r="AA212" s="325"/>
      <c r="AB212" s="326">
        <v>1</v>
      </c>
      <c r="AC212" s="303">
        <v>1</v>
      </c>
      <c r="AD212" s="305"/>
      <c r="AE212" s="322"/>
      <c r="AF212" s="318"/>
      <c r="AG212" s="323"/>
      <c r="AH212" s="323"/>
      <c r="AI212" s="323"/>
      <c r="AJ212" s="323"/>
      <c r="AK212" s="323"/>
      <c r="AL212" s="323"/>
      <c r="AM212" s="323"/>
      <c r="AN212" s="323"/>
    </row>
    <row r="213" spans="1:40" ht="12.75">
      <c r="A213" s="328">
        <v>1221486405</v>
      </c>
      <c r="B213" s="311">
        <v>211</v>
      </c>
      <c r="C213" s="311" t="s">
        <v>16129</v>
      </c>
      <c r="D213" s="311" t="s">
        <v>14408</v>
      </c>
      <c r="E213" s="311" t="s">
        <v>14393</v>
      </c>
      <c r="F213" s="330" t="s">
        <v>1439</v>
      </c>
      <c r="G213" s="311" t="s">
        <v>14430</v>
      </c>
      <c r="H213" s="330" t="s">
        <v>1443</v>
      </c>
      <c r="I213" s="311" t="s">
        <v>9786</v>
      </c>
      <c r="J213" s="311" t="s">
        <v>14432</v>
      </c>
      <c r="K213" s="318"/>
      <c r="L213" s="304">
        <v>1</v>
      </c>
      <c r="M213" s="311">
        <v>85.1</v>
      </c>
      <c r="N213" s="311">
        <v>0</v>
      </c>
      <c r="O213" s="311" t="s">
        <v>16146</v>
      </c>
      <c r="P213" s="311" t="s">
        <v>14122</v>
      </c>
      <c r="Q213" s="311">
        <v>2012</v>
      </c>
      <c r="R213" s="324">
        <v>41236</v>
      </c>
      <c r="S213" s="311" t="s">
        <v>14431</v>
      </c>
      <c r="T213" s="312">
        <v>41640</v>
      </c>
      <c r="U213" s="312">
        <v>44197</v>
      </c>
      <c r="V213" s="318"/>
      <c r="W213" s="331"/>
      <c r="X213" s="317"/>
      <c r="Y213" s="318"/>
      <c r="Z213" s="317"/>
      <c r="AA213" s="325"/>
      <c r="AB213" s="326">
        <v>1</v>
      </c>
      <c r="AC213" s="303">
        <v>1</v>
      </c>
      <c r="AD213" s="305"/>
      <c r="AE213" s="322"/>
      <c r="AF213" s="318"/>
      <c r="AG213" s="323"/>
      <c r="AH213" s="323"/>
      <c r="AI213" s="323"/>
      <c r="AJ213" s="323"/>
      <c r="AK213" s="323"/>
      <c r="AL213" s="323"/>
      <c r="AM213" s="323"/>
      <c r="AN213" s="323"/>
    </row>
    <row r="214" spans="1:40" ht="12.75">
      <c r="A214" s="328">
        <v>1221486202</v>
      </c>
      <c r="B214" s="311">
        <v>212</v>
      </c>
      <c r="C214" s="311" t="s">
        <v>16129</v>
      </c>
      <c r="D214" s="311" t="s">
        <v>14408</v>
      </c>
      <c r="E214" s="311" t="s">
        <v>14393</v>
      </c>
      <c r="F214" s="330" t="s">
        <v>1290</v>
      </c>
      <c r="G214" s="311" t="s">
        <v>14398</v>
      </c>
      <c r="H214" s="330" t="s">
        <v>1292</v>
      </c>
      <c r="I214" s="311" t="s">
        <v>9786</v>
      </c>
      <c r="J214" s="311" t="s">
        <v>14372</v>
      </c>
      <c r="K214" s="302">
        <v>1</v>
      </c>
      <c r="L214" s="316"/>
      <c r="M214" s="311">
        <v>178.6</v>
      </c>
      <c r="N214" s="311">
        <v>263</v>
      </c>
      <c r="O214" s="317"/>
      <c r="P214" s="311" t="s">
        <v>14400</v>
      </c>
      <c r="Q214" s="311">
        <v>2020</v>
      </c>
      <c r="R214" s="312">
        <v>44000</v>
      </c>
      <c r="S214" s="311" t="s">
        <v>14401</v>
      </c>
      <c r="T214" s="312">
        <v>44197</v>
      </c>
      <c r="U214" s="312">
        <v>46753</v>
      </c>
      <c r="V214" s="318"/>
      <c r="W214" s="331"/>
      <c r="X214" s="324">
        <v>44887</v>
      </c>
      <c r="Y214" s="311" t="s">
        <v>14433</v>
      </c>
      <c r="Z214" s="317"/>
      <c r="AA214" s="320">
        <v>1</v>
      </c>
      <c r="AB214" s="321"/>
      <c r="AC214" s="303">
        <v>1</v>
      </c>
      <c r="AD214" s="305"/>
      <c r="AE214" s="322"/>
      <c r="AF214" s="318"/>
      <c r="AG214" s="323"/>
      <c r="AH214" s="323"/>
      <c r="AI214" s="323"/>
      <c r="AJ214" s="323"/>
      <c r="AK214" s="323"/>
      <c r="AL214" s="323"/>
      <c r="AM214" s="323"/>
      <c r="AN214" s="323"/>
    </row>
    <row r="215" spans="1:40" ht="12.75">
      <c r="A215" s="328">
        <v>1221486203</v>
      </c>
      <c r="B215" s="311">
        <v>213</v>
      </c>
      <c r="C215" s="311" t="s">
        <v>16129</v>
      </c>
      <c r="D215" s="311" t="s">
        <v>14408</v>
      </c>
      <c r="E215" s="311" t="s">
        <v>14393</v>
      </c>
      <c r="F215" s="330" t="s">
        <v>1290</v>
      </c>
      <c r="G215" s="311" t="s">
        <v>14398</v>
      </c>
      <c r="H215" s="330" t="s">
        <v>1294</v>
      </c>
      <c r="I215" s="311" t="s">
        <v>9786</v>
      </c>
      <c r="J215" s="311" t="s">
        <v>14434</v>
      </c>
      <c r="K215" s="318"/>
      <c r="L215" s="304">
        <v>1</v>
      </c>
      <c r="M215" s="311">
        <v>50.4</v>
      </c>
      <c r="N215" s="311">
        <v>204</v>
      </c>
      <c r="O215" s="311" t="s">
        <v>16048</v>
      </c>
      <c r="P215" s="311" t="s">
        <v>14119</v>
      </c>
      <c r="Q215" s="311">
        <v>2013</v>
      </c>
      <c r="R215" s="312">
        <v>41452</v>
      </c>
      <c r="S215" s="311" t="s">
        <v>14435</v>
      </c>
      <c r="T215" s="312">
        <v>41640</v>
      </c>
      <c r="U215" s="312">
        <v>44197</v>
      </c>
      <c r="V215" s="318"/>
      <c r="W215" s="319"/>
      <c r="X215" s="317"/>
      <c r="Y215" s="318"/>
      <c r="Z215" s="317"/>
      <c r="AA215" s="325"/>
      <c r="AB215" s="326">
        <v>1</v>
      </c>
      <c r="AC215" s="306"/>
      <c r="AD215" s="305"/>
      <c r="AE215" s="322"/>
      <c r="AF215" s="318"/>
      <c r="AG215" s="323"/>
      <c r="AH215" s="323"/>
      <c r="AI215" s="323"/>
      <c r="AJ215" s="323"/>
      <c r="AK215" s="323"/>
      <c r="AL215" s="323"/>
      <c r="AM215" s="323"/>
      <c r="AN215" s="323"/>
    </row>
    <row r="216" spans="1:40" ht="12.75">
      <c r="A216" s="328">
        <v>1221486204</v>
      </c>
      <c r="B216" s="311">
        <v>214</v>
      </c>
      <c r="C216" s="311" t="s">
        <v>16129</v>
      </c>
      <c r="D216" s="311" t="s">
        <v>14408</v>
      </c>
      <c r="E216" s="311" t="s">
        <v>14393</v>
      </c>
      <c r="F216" s="330" t="s">
        <v>1290</v>
      </c>
      <c r="G216" s="311" t="s">
        <v>14398</v>
      </c>
      <c r="H216" s="330" t="s">
        <v>1295</v>
      </c>
      <c r="I216" s="311" t="s">
        <v>9786</v>
      </c>
      <c r="J216" s="311" t="s">
        <v>14436</v>
      </c>
      <c r="K216" s="302">
        <v>1</v>
      </c>
      <c r="L216" s="316"/>
      <c r="M216" s="311">
        <v>64.7</v>
      </c>
      <c r="N216" s="311">
        <v>239</v>
      </c>
      <c r="O216" s="317"/>
      <c r="P216" s="311" t="s">
        <v>14400</v>
      </c>
      <c r="Q216" s="311">
        <v>2020</v>
      </c>
      <c r="R216" s="312">
        <v>44000</v>
      </c>
      <c r="S216" s="311" t="s">
        <v>14401</v>
      </c>
      <c r="T216" s="312">
        <v>44197</v>
      </c>
      <c r="U216" s="312">
        <v>46753</v>
      </c>
      <c r="V216" s="318"/>
      <c r="W216" s="319"/>
      <c r="X216" s="324">
        <v>44894</v>
      </c>
      <c r="Y216" s="311" t="s">
        <v>14437</v>
      </c>
      <c r="Z216" s="317"/>
      <c r="AA216" s="320">
        <v>1</v>
      </c>
      <c r="AB216" s="321"/>
      <c r="AC216" s="303">
        <v>1</v>
      </c>
      <c r="AD216" s="305"/>
      <c r="AE216" s="322"/>
      <c r="AF216" s="318"/>
      <c r="AG216" s="323"/>
      <c r="AH216" s="323"/>
      <c r="AI216" s="323"/>
      <c r="AJ216" s="323"/>
      <c r="AK216" s="323"/>
      <c r="AL216" s="323"/>
      <c r="AM216" s="323"/>
      <c r="AN216" s="323"/>
    </row>
    <row r="217" spans="1:40" ht="12.75">
      <c r="A217" s="328">
        <v>1221486205</v>
      </c>
      <c r="B217" s="311">
        <v>215</v>
      </c>
      <c r="C217" s="311" t="s">
        <v>16129</v>
      </c>
      <c r="D217" s="311" t="s">
        <v>14408</v>
      </c>
      <c r="E217" s="311" t="s">
        <v>14393</v>
      </c>
      <c r="F217" s="330" t="s">
        <v>1290</v>
      </c>
      <c r="G217" s="311" t="s">
        <v>14398</v>
      </c>
      <c r="H217" s="330" t="s">
        <v>1302</v>
      </c>
      <c r="I217" s="311" t="s">
        <v>10299</v>
      </c>
      <c r="J217" s="311" t="s">
        <v>14438</v>
      </c>
      <c r="K217" s="302">
        <v>1</v>
      </c>
      <c r="L217" s="316"/>
      <c r="M217" s="311">
        <v>157.26939999999999</v>
      </c>
      <c r="N217" s="311">
        <v>2126</v>
      </c>
      <c r="O217" s="317"/>
      <c r="P217" s="311" t="s">
        <v>14400</v>
      </c>
      <c r="Q217" s="311">
        <v>2020</v>
      </c>
      <c r="R217" s="312">
        <v>44000</v>
      </c>
      <c r="S217" s="311" t="s">
        <v>14401</v>
      </c>
      <c r="T217" s="312">
        <v>44197</v>
      </c>
      <c r="U217" s="312">
        <v>46753</v>
      </c>
      <c r="V217" s="318"/>
      <c r="W217" s="331"/>
      <c r="X217" s="324">
        <v>44893</v>
      </c>
      <c r="Y217" s="311" t="s">
        <v>14439</v>
      </c>
      <c r="Z217" s="317"/>
      <c r="AA217" s="320">
        <v>1</v>
      </c>
      <c r="AB217" s="321"/>
      <c r="AC217" s="303">
        <v>1</v>
      </c>
      <c r="AD217" s="305"/>
      <c r="AE217" s="322"/>
      <c r="AF217" s="318"/>
      <c r="AG217" s="323"/>
      <c r="AH217" s="323"/>
      <c r="AI217" s="323"/>
      <c r="AJ217" s="323"/>
      <c r="AK217" s="323"/>
      <c r="AL217" s="323"/>
      <c r="AM217" s="323"/>
      <c r="AN217" s="323"/>
    </row>
    <row r="218" spans="1:40" ht="12.75">
      <c r="A218" s="328">
        <v>1221486206</v>
      </c>
      <c r="B218" s="311">
        <v>216</v>
      </c>
      <c r="C218" s="311" t="s">
        <v>16129</v>
      </c>
      <c r="D218" s="311" t="s">
        <v>14408</v>
      </c>
      <c r="E218" s="311" t="s">
        <v>14393</v>
      </c>
      <c r="F218" s="329" t="s">
        <v>1290</v>
      </c>
      <c r="G218" s="311" t="s">
        <v>14398</v>
      </c>
      <c r="H218" s="330" t="s">
        <v>1296</v>
      </c>
      <c r="I218" s="311" t="s">
        <v>9786</v>
      </c>
      <c r="J218" s="311" t="s">
        <v>10784</v>
      </c>
      <c r="K218" s="302">
        <v>1</v>
      </c>
      <c r="L218" s="316"/>
      <c r="M218" s="311">
        <v>77.5959</v>
      </c>
      <c r="N218" s="311">
        <v>92</v>
      </c>
      <c r="O218" s="317"/>
      <c r="P218" s="311" t="s">
        <v>14400</v>
      </c>
      <c r="Q218" s="311">
        <v>2020</v>
      </c>
      <c r="R218" s="312">
        <v>44000</v>
      </c>
      <c r="S218" s="311" t="s">
        <v>14401</v>
      </c>
      <c r="T218" s="312">
        <v>44197</v>
      </c>
      <c r="U218" s="312">
        <v>46753</v>
      </c>
      <c r="V218" s="318"/>
      <c r="W218" s="331"/>
      <c r="X218" s="324">
        <v>44887</v>
      </c>
      <c r="Y218" s="311" t="s">
        <v>14440</v>
      </c>
      <c r="Z218" s="317"/>
      <c r="AA218" s="320">
        <v>1</v>
      </c>
      <c r="AB218" s="321"/>
      <c r="AC218" s="303">
        <v>1</v>
      </c>
      <c r="AD218" s="305"/>
      <c r="AE218" s="322"/>
      <c r="AF218" s="318"/>
      <c r="AG218" s="323"/>
      <c r="AH218" s="323"/>
      <c r="AI218" s="323"/>
      <c r="AJ218" s="323"/>
      <c r="AK218" s="323"/>
      <c r="AL218" s="323"/>
      <c r="AM218" s="323"/>
      <c r="AN218" s="323"/>
    </row>
    <row r="219" spans="1:40" ht="12.75">
      <c r="A219" s="328">
        <v>1221486201</v>
      </c>
      <c r="B219" s="311">
        <v>217</v>
      </c>
      <c r="C219" s="311" t="s">
        <v>16129</v>
      </c>
      <c r="D219" s="311" t="s">
        <v>14408</v>
      </c>
      <c r="E219" s="311" t="s">
        <v>14393</v>
      </c>
      <c r="F219" s="330" t="s">
        <v>1290</v>
      </c>
      <c r="G219" s="311" t="s">
        <v>14398</v>
      </c>
      <c r="H219" s="330" t="s">
        <v>1291</v>
      </c>
      <c r="I219" s="311" t="s">
        <v>9786</v>
      </c>
      <c r="J219" s="311" t="s">
        <v>14441</v>
      </c>
      <c r="K219" s="302">
        <v>1</v>
      </c>
      <c r="L219" s="316"/>
      <c r="M219" s="311">
        <v>917.54</v>
      </c>
      <c r="N219" s="311">
        <v>4502</v>
      </c>
      <c r="O219" s="317"/>
      <c r="P219" s="311" t="s">
        <v>14400</v>
      </c>
      <c r="Q219" s="311">
        <v>2020</v>
      </c>
      <c r="R219" s="312">
        <v>44000</v>
      </c>
      <c r="S219" s="311" t="s">
        <v>14401</v>
      </c>
      <c r="T219" s="312">
        <v>44197</v>
      </c>
      <c r="U219" s="312">
        <v>46753</v>
      </c>
      <c r="V219" s="318"/>
      <c r="W219" s="331"/>
      <c r="X219" s="324">
        <v>44887</v>
      </c>
      <c r="Y219" s="311" t="s">
        <v>14442</v>
      </c>
      <c r="Z219" s="317"/>
      <c r="AA219" s="320">
        <v>1</v>
      </c>
      <c r="AB219" s="321"/>
      <c r="AC219" s="303">
        <v>1</v>
      </c>
      <c r="AD219" s="305"/>
      <c r="AE219" s="322"/>
      <c r="AF219" s="318"/>
      <c r="AG219" s="323"/>
      <c r="AH219" s="323"/>
      <c r="AI219" s="323"/>
      <c r="AJ219" s="323"/>
      <c r="AK219" s="323"/>
      <c r="AL219" s="323"/>
      <c r="AM219" s="323"/>
      <c r="AN219" s="323"/>
    </row>
    <row r="220" spans="1:40" ht="12.75">
      <c r="A220" s="328">
        <v>1221486207</v>
      </c>
      <c r="B220" s="311">
        <v>218</v>
      </c>
      <c r="C220" s="311" t="s">
        <v>16129</v>
      </c>
      <c r="D220" s="311" t="s">
        <v>14408</v>
      </c>
      <c r="E220" s="311" t="s">
        <v>14393</v>
      </c>
      <c r="F220" s="330" t="s">
        <v>1290</v>
      </c>
      <c r="G220" s="311" t="s">
        <v>14398</v>
      </c>
      <c r="H220" s="330" t="s">
        <v>1299</v>
      </c>
      <c r="I220" s="311" t="s">
        <v>9786</v>
      </c>
      <c r="J220" s="311" t="s">
        <v>14443</v>
      </c>
      <c r="K220" s="302">
        <v>1</v>
      </c>
      <c r="L220" s="316"/>
      <c r="M220" s="311">
        <v>422.24419999999998</v>
      </c>
      <c r="N220" s="311">
        <v>1619</v>
      </c>
      <c r="O220" s="317"/>
      <c r="P220" s="311" t="s">
        <v>14400</v>
      </c>
      <c r="Q220" s="311">
        <v>2020</v>
      </c>
      <c r="R220" s="312">
        <v>44000</v>
      </c>
      <c r="S220" s="311" t="s">
        <v>14401</v>
      </c>
      <c r="T220" s="312">
        <v>44197</v>
      </c>
      <c r="U220" s="312">
        <v>46753</v>
      </c>
      <c r="V220" s="318"/>
      <c r="W220" s="331"/>
      <c r="X220" s="324">
        <v>44894</v>
      </c>
      <c r="Y220" s="311" t="s">
        <v>14444</v>
      </c>
      <c r="Z220" s="317"/>
      <c r="AA220" s="320">
        <v>1</v>
      </c>
      <c r="AB220" s="321"/>
      <c r="AC220" s="303">
        <v>1</v>
      </c>
      <c r="AD220" s="305"/>
      <c r="AE220" s="322"/>
      <c r="AF220" s="318"/>
      <c r="AG220" s="323"/>
      <c r="AH220" s="323"/>
      <c r="AI220" s="323"/>
      <c r="AJ220" s="323"/>
      <c r="AK220" s="323"/>
      <c r="AL220" s="323"/>
      <c r="AM220" s="323"/>
      <c r="AN220" s="323"/>
    </row>
    <row r="221" spans="1:40" ht="12.75">
      <c r="A221" s="328">
        <v>1221486208</v>
      </c>
      <c r="B221" s="311">
        <v>219</v>
      </c>
      <c r="C221" s="311" t="s">
        <v>16129</v>
      </c>
      <c r="D221" s="311" t="s">
        <v>14408</v>
      </c>
      <c r="E221" s="311" t="s">
        <v>14393</v>
      </c>
      <c r="F221" s="330" t="s">
        <v>1290</v>
      </c>
      <c r="G221" s="311" t="s">
        <v>14398</v>
      </c>
      <c r="H221" s="330" t="s">
        <v>1301</v>
      </c>
      <c r="I221" s="311" t="s">
        <v>9786</v>
      </c>
      <c r="J221" s="311" t="s">
        <v>14445</v>
      </c>
      <c r="K221" s="318"/>
      <c r="L221" s="304">
        <v>1</v>
      </c>
      <c r="M221" s="311">
        <v>1.67</v>
      </c>
      <c r="N221" s="311">
        <v>8</v>
      </c>
      <c r="O221" s="311" t="s">
        <v>16147</v>
      </c>
      <c r="P221" s="311" t="s">
        <v>14122</v>
      </c>
      <c r="Q221" s="311">
        <v>2012</v>
      </c>
      <c r="R221" s="324">
        <v>41270</v>
      </c>
      <c r="S221" s="311" t="s">
        <v>14446</v>
      </c>
      <c r="T221" s="312">
        <v>41640</v>
      </c>
      <c r="U221" s="312">
        <v>44197</v>
      </c>
      <c r="V221" s="318"/>
      <c r="W221" s="331"/>
      <c r="X221" s="317"/>
      <c r="Y221" s="318"/>
      <c r="Z221" s="317"/>
      <c r="AA221" s="325"/>
      <c r="AB221" s="326">
        <v>1</v>
      </c>
      <c r="AC221" s="306"/>
      <c r="AD221" s="305"/>
      <c r="AE221" s="322"/>
      <c r="AF221" s="318"/>
      <c r="AG221" s="323"/>
      <c r="AH221" s="323"/>
      <c r="AI221" s="323"/>
      <c r="AJ221" s="323"/>
      <c r="AK221" s="323"/>
      <c r="AL221" s="323"/>
      <c r="AM221" s="323"/>
      <c r="AN221" s="323"/>
    </row>
    <row r="222" spans="1:40" ht="12.75">
      <c r="A222" s="328">
        <v>1221481003</v>
      </c>
      <c r="B222" s="311">
        <v>220</v>
      </c>
      <c r="C222" s="311" t="s">
        <v>16129</v>
      </c>
      <c r="D222" s="311" t="s">
        <v>14408</v>
      </c>
      <c r="E222" s="311" t="s">
        <v>14393</v>
      </c>
      <c r="F222" s="330" t="s">
        <v>1385</v>
      </c>
      <c r="G222" s="311" t="s">
        <v>14447</v>
      </c>
      <c r="H222" s="330" t="s">
        <v>1388</v>
      </c>
      <c r="I222" s="311" t="s">
        <v>9786</v>
      </c>
      <c r="J222" s="311" t="s">
        <v>14339</v>
      </c>
      <c r="K222" s="318"/>
      <c r="L222" s="304">
        <v>1</v>
      </c>
      <c r="M222" s="311">
        <v>41.4</v>
      </c>
      <c r="N222" s="311">
        <v>260</v>
      </c>
      <c r="O222" s="311" t="s">
        <v>16031</v>
      </c>
      <c r="P222" s="311" t="s">
        <v>14122</v>
      </c>
      <c r="Q222" s="311">
        <v>2012</v>
      </c>
      <c r="R222" s="324">
        <v>41270</v>
      </c>
      <c r="S222" s="311" t="s">
        <v>14448</v>
      </c>
      <c r="T222" s="312">
        <v>41640</v>
      </c>
      <c r="U222" s="312">
        <v>44197</v>
      </c>
      <c r="V222" s="318"/>
      <c r="W222" s="319"/>
      <c r="X222" s="317"/>
      <c r="Y222" s="318"/>
      <c r="Z222" s="317"/>
      <c r="AA222" s="325"/>
      <c r="AB222" s="326">
        <v>1</v>
      </c>
      <c r="AC222" s="303">
        <v>1</v>
      </c>
      <c r="AD222" s="305"/>
      <c r="AE222" s="322"/>
      <c r="AF222" s="318"/>
      <c r="AG222" s="323"/>
      <c r="AH222" s="323"/>
      <c r="AI222" s="323"/>
      <c r="AJ222" s="323"/>
      <c r="AK222" s="323"/>
      <c r="AL222" s="323"/>
      <c r="AM222" s="323"/>
      <c r="AN222" s="323"/>
    </row>
    <row r="223" spans="1:40" ht="12.75">
      <c r="A223" s="328">
        <v>1221481001</v>
      </c>
      <c r="B223" s="311">
        <v>221</v>
      </c>
      <c r="C223" s="311" t="s">
        <v>16129</v>
      </c>
      <c r="D223" s="311" t="s">
        <v>14408</v>
      </c>
      <c r="E223" s="311" t="s">
        <v>14393</v>
      </c>
      <c r="F223" s="330" t="s">
        <v>1303</v>
      </c>
      <c r="G223" s="311" t="s">
        <v>14449</v>
      </c>
      <c r="H223" s="330" t="s">
        <v>1325</v>
      </c>
      <c r="I223" s="311" t="s">
        <v>9786</v>
      </c>
      <c r="J223" s="311" t="s">
        <v>10835</v>
      </c>
      <c r="K223" s="302">
        <v>1</v>
      </c>
      <c r="L223" s="316"/>
      <c r="M223" s="311">
        <v>25.264399999999998</v>
      </c>
      <c r="N223" s="311">
        <v>2755</v>
      </c>
      <c r="O223" s="317"/>
      <c r="P223" s="311" t="s">
        <v>14450</v>
      </c>
      <c r="Q223" s="311">
        <v>2021</v>
      </c>
      <c r="R223" s="312">
        <v>44376</v>
      </c>
      <c r="S223" s="311" t="s">
        <v>14451</v>
      </c>
      <c r="T223" s="312">
        <v>44562</v>
      </c>
      <c r="U223" s="312">
        <v>47119</v>
      </c>
      <c r="V223" s="318"/>
      <c r="W223" s="318"/>
      <c r="X223" s="324">
        <v>44894</v>
      </c>
      <c r="Y223" s="311" t="s">
        <v>14452</v>
      </c>
      <c r="Z223" s="318"/>
      <c r="AA223" s="320">
        <v>1</v>
      </c>
      <c r="AB223" s="321"/>
      <c r="AC223" s="306"/>
      <c r="AD223" s="304">
        <v>1</v>
      </c>
      <c r="AE223" s="322"/>
      <c r="AF223" s="318"/>
      <c r="AG223" s="323"/>
      <c r="AH223" s="323"/>
      <c r="AI223" s="323"/>
      <c r="AJ223" s="323"/>
      <c r="AK223" s="323"/>
      <c r="AL223" s="323"/>
      <c r="AM223" s="323"/>
      <c r="AN223" s="323"/>
    </row>
    <row r="224" spans="1:40" ht="12.75">
      <c r="A224" s="328">
        <v>1221487703</v>
      </c>
      <c r="B224" s="311">
        <v>222</v>
      </c>
      <c r="C224" s="311" t="s">
        <v>16129</v>
      </c>
      <c r="D224" s="311" t="s">
        <v>14408</v>
      </c>
      <c r="E224" s="311" t="s">
        <v>14393</v>
      </c>
      <c r="F224" s="330" t="s">
        <v>1266</v>
      </c>
      <c r="G224" s="311" t="s">
        <v>16148</v>
      </c>
      <c r="H224" s="330" t="s">
        <v>1271</v>
      </c>
      <c r="I224" s="311" t="s">
        <v>10299</v>
      </c>
      <c r="J224" s="311" t="s">
        <v>14453</v>
      </c>
      <c r="K224" s="317"/>
      <c r="L224" s="304">
        <v>1</v>
      </c>
      <c r="M224" s="311">
        <v>99</v>
      </c>
      <c r="N224" s="311">
        <v>615</v>
      </c>
      <c r="O224" s="311" t="s">
        <v>16149</v>
      </c>
      <c r="P224" s="311" t="s">
        <v>14122</v>
      </c>
      <c r="Q224" s="311">
        <v>2012</v>
      </c>
      <c r="R224" s="324">
        <v>41255</v>
      </c>
      <c r="S224" s="311" t="s">
        <v>16150</v>
      </c>
      <c r="T224" s="312">
        <v>41640</v>
      </c>
      <c r="U224" s="312">
        <v>44197</v>
      </c>
      <c r="V224" s="318"/>
      <c r="W224" s="318"/>
      <c r="X224" s="318"/>
      <c r="Y224" s="318"/>
      <c r="Z224" s="318"/>
      <c r="AA224" s="327"/>
      <c r="AB224" s="326">
        <v>1</v>
      </c>
      <c r="AC224" s="303">
        <v>1</v>
      </c>
      <c r="AD224" s="305"/>
      <c r="AE224" s="322"/>
      <c r="AF224" s="318"/>
      <c r="AG224" s="323"/>
      <c r="AH224" s="323"/>
      <c r="AI224" s="323"/>
      <c r="AJ224" s="323"/>
      <c r="AK224" s="323"/>
      <c r="AL224" s="323"/>
      <c r="AM224" s="323"/>
      <c r="AN224" s="323"/>
    </row>
    <row r="225" spans="1:40" ht="12.75">
      <c r="A225" s="328">
        <v>1221486601</v>
      </c>
      <c r="B225" s="311">
        <v>223</v>
      </c>
      <c r="C225" s="311" t="s">
        <v>16129</v>
      </c>
      <c r="D225" s="311" t="s">
        <v>14408</v>
      </c>
      <c r="E225" s="311" t="s">
        <v>14393</v>
      </c>
      <c r="F225" s="330" t="s">
        <v>1385</v>
      </c>
      <c r="G225" s="311" t="s">
        <v>14454</v>
      </c>
      <c r="H225" s="330" t="s">
        <v>1389</v>
      </c>
      <c r="I225" s="311" t="s">
        <v>9786</v>
      </c>
      <c r="J225" s="311" t="s">
        <v>12334</v>
      </c>
      <c r="K225" s="302">
        <v>1</v>
      </c>
      <c r="L225" s="316"/>
      <c r="M225" s="311">
        <v>361.108</v>
      </c>
      <c r="N225" s="311">
        <v>2452</v>
      </c>
      <c r="O225" s="311" t="s">
        <v>16151</v>
      </c>
      <c r="P225" s="311" t="s">
        <v>14122</v>
      </c>
      <c r="Q225" s="311">
        <v>2017</v>
      </c>
      <c r="R225" s="312">
        <v>43193</v>
      </c>
      <c r="S225" s="311" t="s">
        <v>14455</v>
      </c>
      <c r="T225" s="312">
        <v>43831</v>
      </c>
      <c r="U225" s="312">
        <v>46388</v>
      </c>
      <c r="V225" s="318"/>
      <c r="W225" s="318"/>
      <c r="X225" s="312">
        <v>43311</v>
      </c>
      <c r="Y225" s="311" t="s">
        <v>14456</v>
      </c>
      <c r="Z225" s="318"/>
      <c r="AA225" s="320">
        <v>1</v>
      </c>
      <c r="AB225" s="321"/>
      <c r="AC225" s="306"/>
      <c r="AD225" s="305"/>
      <c r="AE225" s="322"/>
      <c r="AF225" s="318"/>
      <c r="AG225" s="323"/>
      <c r="AH225" s="323"/>
      <c r="AI225" s="323"/>
      <c r="AJ225" s="323"/>
      <c r="AK225" s="323"/>
      <c r="AL225" s="323"/>
      <c r="AM225" s="323"/>
      <c r="AN225" s="323"/>
    </row>
    <row r="226" spans="1:40" ht="12.75">
      <c r="A226" s="328">
        <v>1221411000</v>
      </c>
      <c r="B226" s="311">
        <v>224</v>
      </c>
      <c r="C226" s="311" t="s">
        <v>16129</v>
      </c>
      <c r="D226" s="311" t="s">
        <v>14408</v>
      </c>
      <c r="E226" s="311" t="s">
        <v>14393</v>
      </c>
      <c r="F226" s="330" t="s">
        <v>1357</v>
      </c>
      <c r="G226" s="311" t="s">
        <v>16152</v>
      </c>
      <c r="H226" s="330" t="s">
        <v>1358</v>
      </c>
      <c r="I226" s="311" t="s">
        <v>10296</v>
      </c>
      <c r="J226" s="311" t="s">
        <v>13063</v>
      </c>
      <c r="K226" s="317"/>
      <c r="L226" s="304">
        <v>1</v>
      </c>
      <c r="M226" s="311">
        <v>166.477</v>
      </c>
      <c r="N226" s="311">
        <v>19350</v>
      </c>
      <c r="O226" s="311" t="s">
        <v>16153</v>
      </c>
      <c r="P226" s="311" t="s">
        <v>14458</v>
      </c>
      <c r="Q226" s="311">
        <v>2012</v>
      </c>
      <c r="R226" s="324">
        <v>41270</v>
      </c>
      <c r="S226" s="311" t="s">
        <v>14459</v>
      </c>
      <c r="T226" s="312">
        <v>41640</v>
      </c>
      <c r="U226" s="312">
        <v>44197</v>
      </c>
      <c r="V226" s="318"/>
      <c r="W226" s="318"/>
      <c r="X226" s="318"/>
      <c r="Y226" s="318"/>
      <c r="Z226" s="318"/>
      <c r="AA226" s="327"/>
      <c r="AB226" s="326">
        <v>1</v>
      </c>
      <c r="AC226" s="303">
        <v>1</v>
      </c>
      <c r="AD226" s="305"/>
      <c r="AE226" s="322"/>
      <c r="AF226" s="318"/>
      <c r="AG226" s="323"/>
      <c r="AH226" s="323"/>
      <c r="AI226" s="323"/>
      <c r="AJ226" s="323"/>
      <c r="AK226" s="323"/>
      <c r="AL226" s="323"/>
      <c r="AM226" s="323"/>
      <c r="AN226" s="323"/>
    </row>
    <row r="227" spans="1:40" ht="12.75">
      <c r="A227" s="328">
        <v>1221411001</v>
      </c>
      <c r="B227" s="311">
        <v>225</v>
      </c>
      <c r="C227" s="311" t="s">
        <v>16129</v>
      </c>
      <c r="D227" s="311" t="s">
        <v>14408</v>
      </c>
      <c r="E227" s="311" t="s">
        <v>14393</v>
      </c>
      <c r="F227" s="330" t="s">
        <v>1357</v>
      </c>
      <c r="G227" s="311" t="s">
        <v>14457</v>
      </c>
      <c r="H227" s="330" t="s">
        <v>1360</v>
      </c>
      <c r="I227" s="311" t="s">
        <v>9786</v>
      </c>
      <c r="J227" s="311" t="s">
        <v>14460</v>
      </c>
      <c r="K227" s="318"/>
      <c r="L227" s="304">
        <v>1</v>
      </c>
      <c r="M227" s="311">
        <v>116</v>
      </c>
      <c r="N227" s="311">
        <v>19350</v>
      </c>
      <c r="O227" s="311" t="s">
        <v>16153</v>
      </c>
      <c r="P227" s="311" t="s">
        <v>14458</v>
      </c>
      <c r="Q227" s="311">
        <v>2012</v>
      </c>
      <c r="R227" s="324">
        <v>41270</v>
      </c>
      <c r="S227" s="311" t="s">
        <v>14459</v>
      </c>
      <c r="T227" s="312">
        <v>41640</v>
      </c>
      <c r="U227" s="312">
        <v>44197</v>
      </c>
      <c r="V227" s="318"/>
      <c r="W227" s="319"/>
      <c r="X227" s="317"/>
      <c r="Y227" s="318"/>
      <c r="Z227" s="317"/>
      <c r="AA227" s="325"/>
      <c r="AB227" s="326">
        <v>1</v>
      </c>
      <c r="AC227" s="303">
        <v>1</v>
      </c>
      <c r="AD227" s="305"/>
      <c r="AE227" s="322"/>
      <c r="AF227" s="318"/>
      <c r="AG227" s="323"/>
      <c r="AH227" s="323"/>
      <c r="AI227" s="323"/>
      <c r="AJ227" s="323"/>
      <c r="AK227" s="323"/>
      <c r="AL227" s="323"/>
      <c r="AM227" s="323"/>
      <c r="AN227" s="323"/>
    </row>
    <row r="228" spans="1:40" ht="12.75">
      <c r="A228" s="328">
        <v>1221487001</v>
      </c>
      <c r="B228" s="311">
        <v>226</v>
      </c>
      <c r="C228" s="311" t="s">
        <v>16129</v>
      </c>
      <c r="D228" s="311" t="s">
        <v>14408</v>
      </c>
      <c r="E228" s="311" t="s">
        <v>14393</v>
      </c>
      <c r="F228" s="330" t="s">
        <v>1266</v>
      </c>
      <c r="G228" s="311" t="s">
        <v>14461</v>
      </c>
      <c r="H228" s="330" t="s">
        <v>1273</v>
      </c>
      <c r="I228" s="311" t="s">
        <v>9786</v>
      </c>
      <c r="J228" s="311" t="s">
        <v>14462</v>
      </c>
      <c r="K228" s="302">
        <v>1</v>
      </c>
      <c r="L228" s="316"/>
      <c r="M228" s="311">
        <v>145.30000000000001</v>
      </c>
      <c r="N228" s="311">
        <v>1401</v>
      </c>
      <c r="O228" s="311" t="s">
        <v>16154</v>
      </c>
      <c r="P228" s="311" t="s">
        <v>14463</v>
      </c>
      <c r="Q228" s="311">
        <v>2019</v>
      </c>
      <c r="R228" s="312">
        <v>44000</v>
      </c>
      <c r="S228" s="311" t="s">
        <v>14464</v>
      </c>
      <c r="T228" s="312">
        <v>44197</v>
      </c>
      <c r="U228" s="312">
        <v>46753</v>
      </c>
      <c r="V228" s="318"/>
      <c r="W228" s="331"/>
      <c r="X228" s="312">
        <v>44896</v>
      </c>
      <c r="Y228" s="311" t="s">
        <v>14465</v>
      </c>
      <c r="Z228" s="317"/>
      <c r="AA228" s="320">
        <v>1</v>
      </c>
      <c r="AB228" s="333"/>
      <c r="AC228" s="308"/>
      <c r="AD228" s="305"/>
      <c r="AE228" s="322"/>
      <c r="AF228" s="318"/>
      <c r="AG228" s="323"/>
      <c r="AH228" s="323"/>
      <c r="AI228" s="323"/>
      <c r="AJ228" s="323"/>
      <c r="AK228" s="323"/>
      <c r="AL228" s="323"/>
      <c r="AM228" s="323"/>
      <c r="AN228" s="323"/>
    </row>
    <row r="229" spans="1:40" ht="12.75">
      <c r="A229" s="328">
        <v>1221487202</v>
      </c>
      <c r="B229" s="311">
        <v>227</v>
      </c>
      <c r="C229" s="311" t="s">
        <v>16129</v>
      </c>
      <c r="D229" s="311" t="s">
        <v>14408</v>
      </c>
      <c r="E229" s="311" t="s">
        <v>14393</v>
      </c>
      <c r="F229" s="330" t="s">
        <v>1266</v>
      </c>
      <c r="G229" s="311" t="s">
        <v>15906</v>
      </c>
      <c r="H229" s="330" t="s">
        <v>1268</v>
      </c>
      <c r="I229" s="311" t="s">
        <v>9786</v>
      </c>
      <c r="J229" s="311" t="s">
        <v>14466</v>
      </c>
      <c r="K229" s="317"/>
      <c r="L229" s="304">
        <v>1</v>
      </c>
      <c r="M229" s="311">
        <v>215.5</v>
      </c>
      <c r="N229" s="311">
        <v>336</v>
      </c>
      <c r="O229" s="311" t="s">
        <v>16155</v>
      </c>
      <c r="P229" s="311" t="s">
        <v>14122</v>
      </c>
      <c r="Q229" s="311">
        <v>2012</v>
      </c>
      <c r="R229" s="324">
        <v>41271</v>
      </c>
      <c r="S229" s="311" t="s">
        <v>16156</v>
      </c>
      <c r="T229" s="312">
        <v>41640</v>
      </c>
      <c r="U229" s="312">
        <v>44197</v>
      </c>
      <c r="V229" s="318"/>
      <c r="W229" s="318"/>
      <c r="X229" s="318"/>
      <c r="Y229" s="318"/>
      <c r="Z229" s="318"/>
      <c r="AA229" s="327"/>
      <c r="AB229" s="326">
        <v>1</v>
      </c>
      <c r="AC229" s="303">
        <v>1</v>
      </c>
      <c r="AD229" s="305"/>
      <c r="AE229" s="322"/>
      <c r="AF229" s="318"/>
      <c r="AG229" s="323"/>
      <c r="AH229" s="323"/>
      <c r="AI229" s="323"/>
      <c r="AJ229" s="323"/>
      <c r="AK229" s="323"/>
      <c r="AL229" s="323"/>
      <c r="AM229" s="323"/>
      <c r="AN229" s="323"/>
    </row>
    <row r="230" spans="1:40" ht="12.75">
      <c r="A230" s="328">
        <v>1221487201</v>
      </c>
      <c r="B230" s="311">
        <v>228</v>
      </c>
      <c r="C230" s="311" t="s">
        <v>16129</v>
      </c>
      <c r="D230" s="311" t="s">
        <v>14408</v>
      </c>
      <c r="E230" s="311" t="s">
        <v>14393</v>
      </c>
      <c r="F230" s="330" t="s">
        <v>1266</v>
      </c>
      <c r="G230" s="311" t="s">
        <v>15906</v>
      </c>
      <c r="H230" s="330" t="s">
        <v>1273</v>
      </c>
      <c r="I230" s="311" t="s">
        <v>10299</v>
      </c>
      <c r="J230" s="311" t="s">
        <v>14462</v>
      </c>
      <c r="K230" s="318"/>
      <c r="L230" s="304">
        <v>1</v>
      </c>
      <c r="M230" s="311">
        <v>189.26</v>
      </c>
      <c r="N230" s="311">
        <v>738</v>
      </c>
      <c r="O230" s="311" t="s">
        <v>16157</v>
      </c>
      <c r="P230" s="311" t="s">
        <v>14122</v>
      </c>
      <c r="Q230" s="311">
        <v>2012</v>
      </c>
      <c r="R230" s="324">
        <v>41271</v>
      </c>
      <c r="S230" s="311" t="s">
        <v>16156</v>
      </c>
      <c r="T230" s="312">
        <v>41640</v>
      </c>
      <c r="U230" s="312">
        <v>44197</v>
      </c>
      <c r="V230" s="318"/>
      <c r="W230" s="331"/>
      <c r="X230" s="317"/>
      <c r="Y230" s="318"/>
      <c r="Z230" s="317"/>
      <c r="AA230" s="325"/>
      <c r="AB230" s="326">
        <v>1</v>
      </c>
      <c r="AC230" s="303">
        <v>1</v>
      </c>
      <c r="AD230" s="305"/>
      <c r="AE230" s="322"/>
      <c r="AF230" s="318"/>
      <c r="AG230" s="323"/>
      <c r="AH230" s="323"/>
      <c r="AI230" s="323"/>
      <c r="AJ230" s="323"/>
      <c r="AK230" s="323"/>
      <c r="AL230" s="323"/>
      <c r="AM230" s="323"/>
      <c r="AN230" s="323"/>
    </row>
    <row r="231" spans="1:40" ht="12.75">
      <c r="A231" s="328">
        <v>1221487501</v>
      </c>
      <c r="B231" s="311">
        <v>229</v>
      </c>
      <c r="C231" s="311" t="s">
        <v>16129</v>
      </c>
      <c r="D231" s="311" t="s">
        <v>14408</v>
      </c>
      <c r="E231" s="311" t="s">
        <v>14393</v>
      </c>
      <c r="F231" s="330" t="s">
        <v>1439</v>
      </c>
      <c r="G231" s="311" t="s">
        <v>14467</v>
      </c>
      <c r="H231" s="330" t="s">
        <v>1440</v>
      </c>
      <c r="I231" s="311" t="s">
        <v>9786</v>
      </c>
      <c r="J231" s="311" t="s">
        <v>14468</v>
      </c>
      <c r="K231" s="317"/>
      <c r="L231" s="304">
        <v>1</v>
      </c>
      <c r="M231" s="311">
        <v>1144</v>
      </c>
      <c r="N231" s="311">
        <v>4316</v>
      </c>
      <c r="O231" s="311" t="s">
        <v>16158</v>
      </c>
      <c r="P231" s="311" t="s">
        <v>14122</v>
      </c>
      <c r="Q231" s="311">
        <v>2012</v>
      </c>
      <c r="R231" s="324">
        <v>41270</v>
      </c>
      <c r="S231" s="311" t="s">
        <v>14469</v>
      </c>
      <c r="T231" s="312">
        <v>41640</v>
      </c>
      <c r="U231" s="312">
        <v>44197</v>
      </c>
      <c r="V231" s="318"/>
      <c r="W231" s="318"/>
      <c r="X231" s="318"/>
      <c r="Y231" s="318"/>
      <c r="Z231" s="318"/>
      <c r="AA231" s="327"/>
      <c r="AB231" s="326">
        <v>1</v>
      </c>
      <c r="AC231" s="303">
        <v>1</v>
      </c>
      <c r="AD231" s="305"/>
      <c r="AE231" s="322"/>
      <c r="AF231" s="318"/>
      <c r="AG231" s="323"/>
      <c r="AH231" s="323"/>
      <c r="AI231" s="323"/>
      <c r="AJ231" s="323"/>
      <c r="AK231" s="323"/>
      <c r="AL231" s="323"/>
      <c r="AM231" s="323"/>
      <c r="AN231" s="323"/>
    </row>
    <row r="232" spans="1:40" ht="12.75">
      <c r="A232" s="328">
        <v>1221488002</v>
      </c>
      <c r="B232" s="311">
        <v>230</v>
      </c>
      <c r="C232" s="311" t="s">
        <v>16129</v>
      </c>
      <c r="D232" s="311" t="s">
        <v>14408</v>
      </c>
      <c r="E232" s="311" t="s">
        <v>14393</v>
      </c>
      <c r="F232" s="330" t="s">
        <v>1467</v>
      </c>
      <c r="G232" s="311" t="s">
        <v>14470</v>
      </c>
      <c r="H232" s="330" t="s">
        <v>1469</v>
      </c>
      <c r="I232" s="311" t="s">
        <v>9786</v>
      </c>
      <c r="J232" s="311" t="s">
        <v>14471</v>
      </c>
      <c r="K232" s="317"/>
      <c r="L232" s="304">
        <v>1</v>
      </c>
      <c r="M232" s="311">
        <v>18.7</v>
      </c>
      <c r="N232" s="311">
        <v>30</v>
      </c>
      <c r="O232" s="311">
        <v>120</v>
      </c>
      <c r="P232" s="311" t="s">
        <v>14119</v>
      </c>
      <c r="Q232" s="311">
        <v>2012</v>
      </c>
      <c r="R232" s="324">
        <v>41228</v>
      </c>
      <c r="S232" s="311" t="s">
        <v>14472</v>
      </c>
      <c r="T232" s="312">
        <v>41275</v>
      </c>
      <c r="U232" s="312">
        <v>43831</v>
      </c>
      <c r="V232" s="318"/>
      <c r="W232" s="318"/>
      <c r="X232" s="318"/>
      <c r="Y232" s="318"/>
      <c r="Z232" s="318"/>
      <c r="AA232" s="327"/>
      <c r="AB232" s="326">
        <v>1</v>
      </c>
      <c r="AC232" s="303">
        <v>1</v>
      </c>
      <c r="AD232" s="305"/>
      <c r="AE232" s="322"/>
      <c r="AF232" s="318"/>
      <c r="AG232" s="323"/>
      <c r="AH232" s="323"/>
      <c r="AI232" s="323"/>
      <c r="AJ232" s="323"/>
      <c r="AK232" s="323"/>
      <c r="AL232" s="323"/>
      <c r="AM232" s="323"/>
      <c r="AN232" s="323"/>
    </row>
    <row r="233" spans="1:40" ht="12.75">
      <c r="A233" s="328">
        <v>1221488003</v>
      </c>
      <c r="B233" s="311">
        <v>231</v>
      </c>
      <c r="C233" s="311" t="s">
        <v>16129</v>
      </c>
      <c r="D233" s="311" t="s">
        <v>14408</v>
      </c>
      <c r="E233" s="311" t="s">
        <v>14393</v>
      </c>
      <c r="F233" s="330" t="s">
        <v>1467</v>
      </c>
      <c r="G233" s="311" t="s">
        <v>14470</v>
      </c>
      <c r="H233" s="330" t="s">
        <v>1475</v>
      </c>
      <c r="I233" s="311" t="s">
        <v>10299</v>
      </c>
      <c r="J233" s="311" t="s">
        <v>11157</v>
      </c>
      <c r="K233" s="317"/>
      <c r="L233" s="304">
        <v>1</v>
      </c>
      <c r="M233" s="311">
        <v>109.7</v>
      </c>
      <c r="N233" s="311">
        <v>1092</v>
      </c>
      <c r="O233" s="311" t="s">
        <v>16159</v>
      </c>
      <c r="P233" s="311" t="s">
        <v>14119</v>
      </c>
      <c r="Q233" s="311">
        <v>2012</v>
      </c>
      <c r="R233" s="324">
        <v>41228</v>
      </c>
      <c r="S233" s="311" t="s">
        <v>14472</v>
      </c>
      <c r="T233" s="312">
        <v>41275</v>
      </c>
      <c r="U233" s="312">
        <v>43831</v>
      </c>
      <c r="V233" s="318"/>
      <c r="W233" s="318"/>
      <c r="X233" s="318"/>
      <c r="Y233" s="318"/>
      <c r="Z233" s="318"/>
      <c r="AA233" s="327"/>
      <c r="AB233" s="326">
        <v>1</v>
      </c>
      <c r="AC233" s="303">
        <v>1</v>
      </c>
      <c r="AD233" s="305"/>
      <c r="AE233" s="322"/>
      <c r="AF233" s="318"/>
      <c r="AG233" s="323"/>
      <c r="AH233" s="323"/>
      <c r="AI233" s="323"/>
      <c r="AJ233" s="323"/>
      <c r="AK233" s="323"/>
      <c r="AL233" s="323"/>
      <c r="AM233" s="323"/>
      <c r="AN233" s="323"/>
    </row>
    <row r="234" spans="1:40" ht="12.75">
      <c r="A234" s="328">
        <v>1221488005</v>
      </c>
      <c r="B234" s="311">
        <v>232</v>
      </c>
      <c r="C234" s="311" t="s">
        <v>16129</v>
      </c>
      <c r="D234" s="311" t="s">
        <v>14408</v>
      </c>
      <c r="E234" s="311" t="s">
        <v>14393</v>
      </c>
      <c r="F234" s="330" t="s">
        <v>1467</v>
      </c>
      <c r="G234" s="311" t="s">
        <v>14470</v>
      </c>
      <c r="H234" s="330" t="s">
        <v>1470</v>
      </c>
      <c r="I234" s="311" t="s">
        <v>9786</v>
      </c>
      <c r="J234" s="311" t="s">
        <v>14473</v>
      </c>
      <c r="K234" s="317"/>
      <c r="L234" s="304">
        <v>1</v>
      </c>
      <c r="M234" s="311">
        <v>125.1</v>
      </c>
      <c r="N234" s="311">
        <v>713</v>
      </c>
      <c r="O234" s="311" t="s">
        <v>16160</v>
      </c>
      <c r="P234" s="311" t="s">
        <v>14119</v>
      </c>
      <c r="Q234" s="311">
        <v>2012</v>
      </c>
      <c r="R234" s="324">
        <v>41228</v>
      </c>
      <c r="S234" s="311" t="s">
        <v>14472</v>
      </c>
      <c r="T234" s="312">
        <v>41275</v>
      </c>
      <c r="U234" s="312">
        <v>43831</v>
      </c>
      <c r="V234" s="318"/>
      <c r="W234" s="318"/>
      <c r="X234" s="318"/>
      <c r="Y234" s="318"/>
      <c r="Z234" s="318"/>
      <c r="AA234" s="327"/>
      <c r="AB234" s="326">
        <v>1</v>
      </c>
      <c r="AC234" s="303">
        <v>1</v>
      </c>
      <c r="AD234" s="305"/>
      <c r="AE234" s="322"/>
      <c r="AF234" s="318"/>
      <c r="AG234" s="323"/>
      <c r="AH234" s="323"/>
      <c r="AI234" s="323"/>
      <c r="AJ234" s="323"/>
      <c r="AK234" s="323"/>
      <c r="AL234" s="323"/>
      <c r="AM234" s="323"/>
      <c r="AN234" s="323"/>
    </row>
    <row r="235" spans="1:40" ht="12.75">
      <c r="A235" s="328">
        <v>1221488001</v>
      </c>
      <c r="B235" s="311">
        <v>233</v>
      </c>
      <c r="C235" s="311" t="s">
        <v>16129</v>
      </c>
      <c r="D235" s="311" t="s">
        <v>14408</v>
      </c>
      <c r="E235" s="311" t="s">
        <v>14393</v>
      </c>
      <c r="F235" s="330" t="s">
        <v>1467</v>
      </c>
      <c r="G235" s="311" t="s">
        <v>14470</v>
      </c>
      <c r="H235" s="330" t="s">
        <v>1468</v>
      </c>
      <c r="I235" s="311" t="s">
        <v>9786</v>
      </c>
      <c r="J235" s="311" t="s">
        <v>14474</v>
      </c>
      <c r="K235" s="317"/>
      <c r="L235" s="304">
        <v>1</v>
      </c>
      <c r="M235" s="311">
        <v>377.6</v>
      </c>
      <c r="N235" s="311">
        <v>1766</v>
      </c>
      <c r="O235" s="311" t="s">
        <v>16161</v>
      </c>
      <c r="P235" s="311" t="s">
        <v>14119</v>
      </c>
      <c r="Q235" s="311">
        <v>2012</v>
      </c>
      <c r="R235" s="324">
        <v>41228</v>
      </c>
      <c r="S235" s="311" t="s">
        <v>14472</v>
      </c>
      <c r="T235" s="312">
        <v>41275</v>
      </c>
      <c r="U235" s="312">
        <v>43831</v>
      </c>
      <c r="V235" s="318"/>
      <c r="W235" s="318"/>
      <c r="X235" s="318"/>
      <c r="Y235" s="318"/>
      <c r="Z235" s="318"/>
      <c r="AA235" s="327"/>
      <c r="AB235" s="326">
        <v>1</v>
      </c>
      <c r="AC235" s="303">
        <v>1</v>
      </c>
      <c r="AD235" s="305"/>
      <c r="AE235" s="322"/>
      <c r="AF235" s="318"/>
      <c r="AG235" s="323"/>
      <c r="AH235" s="323"/>
      <c r="AI235" s="323"/>
      <c r="AJ235" s="323"/>
      <c r="AK235" s="323"/>
      <c r="AL235" s="323"/>
      <c r="AM235" s="323"/>
      <c r="AN235" s="323"/>
    </row>
    <row r="236" spans="1:40" ht="12.75">
      <c r="A236" s="328">
        <v>1221455800</v>
      </c>
      <c r="B236" s="311">
        <v>234</v>
      </c>
      <c r="C236" s="311" t="s">
        <v>16129</v>
      </c>
      <c r="D236" s="311" t="s">
        <v>14408</v>
      </c>
      <c r="E236" s="311" t="s">
        <v>14393</v>
      </c>
      <c r="F236" s="330" t="s">
        <v>1385</v>
      </c>
      <c r="G236" s="311" t="s">
        <v>14475</v>
      </c>
      <c r="H236" s="330" t="s">
        <v>1386</v>
      </c>
      <c r="I236" s="311" t="s">
        <v>10789</v>
      </c>
      <c r="J236" s="311" t="s">
        <v>14476</v>
      </c>
      <c r="K236" s="302">
        <v>1</v>
      </c>
      <c r="L236" s="316"/>
      <c r="M236" s="311">
        <v>973.95920000000001</v>
      </c>
      <c r="N236" s="311">
        <v>13623</v>
      </c>
      <c r="O236" s="311" t="s">
        <v>16162</v>
      </c>
      <c r="P236" s="311" t="s">
        <v>14463</v>
      </c>
      <c r="Q236" s="311">
        <v>2019</v>
      </c>
      <c r="R236" s="312">
        <v>44063</v>
      </c>
      <c r="S236" s="311" t="s">
        <v>14477</v>
      </c>
      <c r="T236" s="312">
        <v>44562</v>
      </c>
      <c r="U236" s="312">
        <v>47119</v>
      </c>
      <c r="V236" s="318"/>
      <c r="W236" s="318"/>
      <c r="X236" s="312">
        <v>44896</v>
      </c>
      <c r="Y236" s="311" t="s">
        <v>14478</v>
      </c>
      <c r="Z236" s="318"/>
      <c r="AA236" s="320">
        <v>1</v>
      </c>
      <c r="AB236" s="321"/>
      <c r="AC236" s="306"/>
      <c r="AD236" s="305"/>
      <c r="AE236" s="322"/>
      <c r="AF236" s="318"/>
      <c r="AG236" s="323"/>
      <c r="AH236" s="323"/>
      <c r="AI236" s="323"/>
      <c r="AJ236" s="323"/>
      <c r="AK236" s="323"/>
      <c r="AL236" s="323"/>
      <c r="AM236" s="323"/>
      <c r="AN236" s="323"/>
    </row>
    <row r="237" spans="1:40" ht="12.75">
      <c r="A237" s="307">
        <v>1221880503</v>
      </c>
      <c r="B237" s="311">
        <v>235</v>
      </c>
      <c r="C237" s="311" t="s">
        <v>15980</v>
      </c>
      <c r="D237" s="311" t="s">
        <v>14479</v>
      </c>
      <c r="E237" s="311" t="s">
        <v>14479</v>
      </c>
      <c r="F237" s="310" t="s">
        <v>1339</v>
      </c>
      <c r="G237" s="311" t="s">
        <v>14480</v>
      </c>
      <c r="H237" s="310" t="s">
        <v>1343</v>
      </c>
      <c r="I237" s="311" t="s">
        <v>9786</v>
      </c>
      <c r="J237" s="311" t="s">
        <v>11339</v>
      </c>
      <c r="K237" s="317"/>
      <c r="L237" s="304">
        <v>1</v>
      </c>
      <c r="M237" s="311">
        <v>45.2</v>
      </c>
      <c r="N237" s="311">
        <v>55</v>
      </c>
      <c r="O237" s="311" t="s">
        <v>15996</v>
      </c>
      <c r="P237" s="311" t="s">
        <v>14122</v>
      </c>
      <c r="Q237" s="311">
        <v>2010</v>
      </c>
      <c r="R237" s="324">
        <v>40543</v>
      </c>
      <c r="S237" s="311" t="s">
        <v>14481</v>
      </c>
      <c r="T237" s="312">
        <v>40909</v>
      </c>
      <c r="U237" s="312">
        <v>43101</v>
      </c>
      <c r="V237" s="318"/>
      <c r="W237" s="318"/>
      <c r="X237" s="318"/>
      <c r="Y237" s="318"/>
      <c r="Z237" s="318"/>
      <c r="AA237" s="327"/>
      <c r="AB237" s="326">
        <v>1</v>
      </c>
      <c r="AC237" s="303">
        <v>1</v>
      </c>
      <c r="AD237" s="305"/>
      <c r="AE237" s="322"/>
      <c r="AF237" s="318"/>
      <c r="AG237" s="323"/>
      <c r="AH237" s="323"/>
      <c r="AI237" s="323"/>
      <c r="AJ237" s="323"/>
      <c r="AK237" s="323"/>
      <c r="AL237" s="323"/>
      <c r="AM237" s="323"/>
      <c r="AN237" s="323"/>
    </row>
    <row r="238" spans="1:40" ht="12.75">
      <c r="A238" s="307">
        <v>1221880501</v>
      </c>
      <c r="B238" s="311">
        <v>236</v>
      </c>
      <c r="C238" s="311" t="s">
        <v>15980</v>
      </c>
      <c r="D238" s="311" t="s">
        <v>14479</v>
      </c>
      <c r="E238" s="311" t="s">
        <v>14479</v>
      </c>
      <c r="F238" s="310" t="s">
        <v>1810</v>
      </c>
      <c r="G238" s="311" t="s">
        <v>14480</v>
      </c>
      <c r="H238" s="310" t="s">
        <v>1827</v>
      </c>
      <c r="I238" s="311" t="s">
        <v>9786</v>
      </c>
      <c r="J238" s="311" t="s">
        <v>10737</v>
      </c>
      <c r="K238" s="317"/>
      <c r="L238" s="304">
        <v>1</v>
      </c>
      <c r="M238" s="311">
        <v>264.60000000000002</v>
      </c>
      <c r="N238" s="311">
        <v>1228</v>
      </c>
      <c r="O238" s="311" t="s">
        <v>16163</v>
      </c>
      <c r="P238" s="311" t="s">
        <v>14122</v>
      </c>
      <c r="Q238" s="311">
        <v>2010</v>
      </c>
      <c r="R238" s="324">
        <v>40543</v>
      </c>
      <c r="S238" s="311" t="s">
        <v>14481</v>
      </c>
      <c r="T238" s="312">
        <v>40909</v>
      </c>
      <c r="U238" s="312">
        <v>43101</v>
      </c>
      <c r="V238" s="318"/>
      <c r="W238" s="318"/>
      <c r="X238" s="318"/>
      <c r="Y238" s="318"/>
      <c r="Z238" s="318"/>
      <c r="AA238" s="327"/>
      <c r="AB238" s="326">
        <v>1</v>
      </c>
      <c r="AC238" s="303">
        <v>1</v>
      </c>
      <c r="AD238" s="305"/>
      <c r="AE238" s="322"/>
      <c r="AF238" s="318"/>
      <c r="AG238" s="323"/>
      <c r="AH238" s="323"/>
      <c r="AI238" s="323"/>
      <c r="AJ238" s="323"/>
      <c r="AK238" s="323"/>
      <c r="AL238" s="323"/>
      <c r="AM238" s="323"/>
      <c r="AN238" s="323"/>
    </row>
    <row r="239" spans="1:40" ht="12.75">
      <c r="A239" s="307">
        <v>1221881202</v>
      </c>
      <c r="B239" s="311">
        <v>237</v>
      </c>
      <c r="C239" s="311" t="s">
        <v>15980</v>
      </c>
      <c r="D239" s="311" t="s">
        <v>14479</v>
      </c>
      <c r="E239" s="311" t="s">
        <v>14479</v>
      </c>
      <c r="F239" s="310" t="s">
        <v>1846</v>
      </c>
      <c r="G239" s="311" t="s">
        <v>16164</v>
      </c>
      <c r="H239" s="310" t="s">
        <v>1851</v>
      </c>
      <c r="I239" s="311" t="s">
        <v>9786</v>
      </c>
      <c r="J239" s="311" t="s">
        <v>14482</v>
      </c>
      <c r="K239" s="318"/>
      <c r="L239" s="304">
        <v>1</v>
      </c>
      <c r="M239" s="311">
        <v>144.97999999999999</v>
      </c>
      <c r="N239" s="311">
        <v>258</v>
      </c>
      <c r="O239" s="311" t="s">
        <v>16165</v>
      </c>
      <c r="P239" s="311" t="s">
        <v>14122</v>
      </c>
      <c r="Q239" s="311">
        <v>2010</v>
      </c>
      <c r="R239" s="324">
        <v>40543</v>
      </c>
      <c r="S239" s="311" t="s">
        <v>14483</v>
      </c>
      <c r="T239" s="312">
        <v>40909</v>
      </c>
      <c r="U239" s="312">
        <v>43101</v>
      </c>
      <c r="V239" s="302">
        <v>1</v>
      </c>
      <c r="W239" s="331"/>
      <c r="X239" s="317"/>
      <c r="Y239" s="318"/>
      <c r="Z239" s="317"/>
      <c r="AA239" s="325"/>
      <c r="AB239" s="326">
        <v>1</v>
      </c>
      <c r="AC239" s="303">
        <v>1</v>
      </c>
      <c r="AD239" s="305"/>
      <c r="AE239" s="322"/>
      <c r="AF239" s="318"/>
      <c r="AG239" s="323"/>
      <c r="AH239" s="323"/>
      <c r="AI239" s="323"/>
      <c r="AJ239" s="323"/>
      <c r="AK239" s="323"/>
      <c r="AL239" s="323"/>
      <c r="AM239" s="323"/>
      <c r="AN239" s="323"/>
    </row>
    <row r="240" spans="1:40" ht="12.75">
      <c r="A240" s="307">
        <v>1221881201</v>
      </c>
      <c r="B240" s="311">
        <v>238</v>
      </c>
      <c r="C240" s="311" t="s">
        <v>15980</v>
      </c>
      <c r="D240" s="311" t="s">
        <v>14479</v>
      </c>
      <c r="E240" s="311" t="s">
        <v>14479</v>
      </c>
      <c r="F240" s="310" t="s">
        <v>1245</v>
      </c>
      <c r="G240" s="311" t="s">
        <v>16164</v>
      </c>
      <c r="H240" s="310" t="s">
        <v>1247</v>
      </c>
      <c r="I240" s="311" t="s">
        <v>9786</v>
      </c>
      <c r="J240" s="311" t="s">
        <v>12620</v>
      </c>
      <c r="K240" s="318"/>
      <c r="L240" s="304">
        <v>1</v>
      </c>
      <c r="M240" s="311">
        <v>143.51</v>
      </c>
      <c r="N240" s="311">
        <v>1004</v>
      </c>
      <c r="O240" s="311" t="s">
        <v>16165</v>
      </c>
      <c r="P240" s="311" t="s">
        <v>14122</v>
      </c>
      <c r="Q240" s="311">
        <v>2010</v>
      </c>
      <c r="R240" s="324">
        <v>40543</v>
      </c>
      <c r="S240" s="311" t="s">
        <v>14483</v>
      </c>
      <c r="T240" s="312">
        <v>40909</v>
      </c>
      <c r="U240" s="312">
        <v>43101</v>
      </c>
      <c r="V240" s="302">
        <v>1</v>
      </c>
      <c r="W240" s="331"/>
      <c r="X240" s="317"/>
      <c r="Y240" s="317"/>
      <c r="Z240" s="318"/>
      <c r="AA240" s="325"/>
      <c r="AB240" s="326">
        <v>1</v>
      </c>
      <c r="AC240" s="303">
        <v>1</v>
      </c>
      <c r="AD240" s="305"/>
      <c r="AE240" s="322"/>
      <c r="AF240" s="318"/>
      <c r="AG240" s="323"/>
      <c r="AH240" s="323"/>
      <c r="AI240" s="323"/>
      <c r="AJ240" s="323"/>
      <c r="AK240" s="323"/>
      <c r="AL240" s="323"/>
      <c r="AM240" s="323"/>
      <c r="AN240" s="323"/>
    </row>
    <row r="241" spans="1:40" ht="12.75">
      <c r="A241" s="307">
        <v>1221881203</v>
      </c>
      <c r="B241" s="311">
        <v>239</v>
      </c>
      <c r="C241" s="311" t="s">
        <v>15980</v>
      </c>
      <c r="D241" s="311" t="s">
        <v>14479</v>
      </c>
      <c r="E241" s="311" t="s">
        <v>14479</v>
      </c>
      <c r="F241" s="310" t="s">
        <v>1846</v>
      </c>
      <c r="G241" s="311" t="s">
        <v>16164</v>
      </c>
      <c r="H241" s="310" t="s">
        <v>1861</v>
      </c>
      <c r="I241" s="311" t="s">
        <v>9786</v>
      </c>
      <c r="J241" s="311" t="s">
        <v>14484</v>
      </c>
      <c r="K241" s="318"/>
      <c r="L241" s="304">
        <v>1</v>
      </c>
      <c r="M241" s="311">
        <v>43.71</v>
      </c>
      <c r="N241" s="311">
        <v>136</v>
      </c>
      <c r="O241" s="311" t="s">
        <v>16166</v>
      </c>
      <c r="P241" s="311" t="s">
        <v>14122</v>
      </c>
      <c r="Q241" s="311">
        <v>2012</v>
      </c>
      <c r="R241" s="312">
        <v>41050</v>
      </c>
      <c r="S241" s="311" t="s">
        <v>14485</v>
      </c>
      <c r="T241" s="312">
        <v>41275</v>
      </c>
      <c r="U241" s="312">
        <v>43831</v>
      </c>
      <c r="V241" s="302">
        <v>1</v>
      </c>
      <c r="W241" s="319"/>
      <c r="X241" s="317"/>
      <c r="Y241" s="318"/>
      <c r="Z241" s="317"/>
      <c r="AA241" s="325"/>
      <c r="AB241" s="326">
        <v>1</v>
      </c>
      <c r="AC241" s="303">
        <v>1</v>
      </c>
      <c r="AD241" s="305"/>
      <c r="AE241" s="322"/>
      <c r="AF241" s="318"/>
      <c r="AG241" s="323"/>
      <c r="AH241" s="323"/>
      <c r="AI241" s="323"/>
      <c r="AJ241" s="323"/>
      <c r="AK241" s="323"/>
      <c r="AL241" s="323"/>
      <c r="AM241" s="323"/>
      <c r="AN241" s="323"/>
    </row>
    <row r="242" spans="1:40" ht="12.75">
      <c r="A242" s="307">
        <v>1221881204</v>
      </c>
      <c r="B242" s="311">
        <v>240</v>
      </c>
      <c r="C242" s="311" t="s">
        <v>15980</v>
      </c>
      <c r="D242" s="311" t="s">
        <v>14479</v>
      </c>
      <c r="E242" s="311" t="s">
        <v>14479</v>
      </c>
      <c r="F242" s="310" t="s">
        <v>1753</v>
      </c>
      <c r="G242" s="311" t="s">
        <v>16164</v>
      </c>
      <c r="H242" s="310" t="s">
        <v>1771</v>
      </c>
      <c r="I242" s="311" t="s">
        <v>9786</v>
      </c>
      <c r="J242" s="311" t="s">
        <v>14486</v>
      </c>
      <c r="K242" s="317"/>
      <c r="L242" s="304">
        <v>1</v>
      </c>
      <c r="M242" s="311">
        <v>49.44</v>
      </c>
      <c r="N242" s="311">
        <v>1132</v>
      </c>
      <c r="O242" s="311" t="s">
        <v>16167</v>
      </c>
      <c r="P242" s="311" t="s">
        <v>14122</v>
      </c>
      <c r="Q242" s="311">
        <v>2012</v>
      </c>
      <c r="R242" s="312">
        <v>41050</v>
      </c>
      <c r="S242" s="311" t="s">
        <v>14485</v>
      </c>
      <c r="T242" s="312">
        <v>41275</v>
      </c>
      <c r="U242" s="312">
        <v>43831</v>
      </c>
      <c r="V242" s="302">
        <v>1</v>
      </c>
      <c r="W242" s="318"/>
      <c r="X242" s="318"/>
      <c r="Y242" s="318"/>
      <c r="Z242" s="318"/>
      <c r="AA242" s="327"/>
      <c r="AB242" s="326">
        <v>1</v>
      </c>
      <c r="AC242" s="303">
        <v>1</v>
      </c>
      <c r="AD242" s="305"/>
      <c r="AE242" s="322"/>
      <c r="AF242" s="318"/>
      <c r="AG242" s="323"/>
      <c r="AH242" s="323"/>
      <c r="AI242" s="323"/>
      <c r="AJ242" s="323"/>
      <c r="AK242" s="323"/>
      <c r="AL242" s="323"/>
      <c r="AM242" s="323"/>
      <c r="AN242" s="323"/>
    </row>
    <row r="243" spans="1:40" ht="12.75">
      <c r="A243" s="307">
        <v>1221881205</v>
      </c>
      <c r="B243" s="311">
        <v>241</v>
      </c>
      <c r="C243" s="311" t="s">
        <v>15980</v>
      </c>
      <c r="D243" s="311" t="s">
        <v>14479</v>
      </c>
      <c r="E243" s="311" t="s">
        <v>14479</v>
      </c>
      <c r="F243" s="310" t="s">
        <v>1846</v>
      </c>
      <c r="G243" s="311" t="s">
        <v>16164</v>
      </c>
      <c r="H243" s="310" t="s">
        <v>1863</v>
      </c>
      <c r="I243" s="311" t="s">
        <v>9786</v>
      </c>
      <c r="J243" s="311" t="s">
        <v>14487</v>
      </c>
      <c r="K243" s="317"/>
      <c r="L243" s="304">
        <v>1</v>
      </c>
      <c r="M243" s="311">
        <v>101.64</v>
      </c>
      <c r="N243" s="311">
        <v>545</v>
      </c>
      <c r="O243" s="311" t="s">
        <v>16165</v>
      </c>
      <c r="P243" s="311" t="s">
        <v>14122</v>
      </c>
      <c r="Q243" s="311">
        <v>2010</v>
      </c>
      <c r="R243" s="324">
        <v>40543</v>
      </c>
      <c r="S243" s="311" t="s">
        <v>14481</v>
      </c>
      <c r="T243" s="312">
        <v>40909</v>
      </c>
      <c r="U243" s="312">
        <v>43101</v>
      </c>
      <c r="V243" s="302">
        <v>1</v>
      </c>
      <c r="W243" s="318"/>
      <c r="X243" s="318"/>
      <c r="Y243" s="318"/>
      <c r="Z243" s="318"/>
      <c r="AA243" s="327"/>
      <c r="AB243" s="326">
        <v>1</v>
      </c>
      <c r="AC243" s="303">
        <v>1</v>
      </c>
      <c r="AD243" s="305"/>
      <c r="AE243" s="322"/>
      <c r="AF243" s="318"/>
      <c r="AG243" s="323"/>
      <c r="AH243" s="323"/>
      <c r="AI243" s="323"/>
      <c r="AJ243" s="323"/>
      <c r="AK243" s="323"/>
      <c r="AL243" s="323"/>
      <c r="AM243" s="323"/>
      <c r="AN243" s="323"/>
    </row>
    <row r="244" spans="1:40" ht="12.75">
      <c r="A244" s="307">
        <v>1221881206</v>
      </c>
      <c r="B244" s="311">
        <v>242</v>
      </c>
      <c r="C244" s="311" t="s">
        <v>15980</v>
      </c>
      <c r="D244" s="311" t="s">
        <v>14479</v>
      </c>
      <c r="E244" s="311" t="s">
        <v>14479</v>
      </c>
      <c r="F244" s="311" t="s">
        <v>1846</v>
      </c>
      <c r="G244" s="311" t="s">
        <v>16164</v>
      </c>
      <c r="H244" s="310" t="s">
        <v>1866</v>
      </c>
      <c r="I244" s="311" t="s">
        <v>9786</v>
      </c>
      <c r="J244" s="311" t="s">
        <v>14488</v>
      </c>
      <c r="K244" s="318"/>
      <c r="L244" s="304">
        <v>1</v>
      </c>
      <c r="M244" s="311">
        <v>34.42</v>
      </c>
      <c r="N244" s="311">
        <v>114</v>
      </c>
      <c r="O244" s="311" t="s">
        <v>16168</v>
      </c>
      <c r="P244" s="311" t="s">
        <v>14122</v>
      </c>
      <c r="Q244" s="311">
        <v>2012</v>
      </c>
      <c r="R244" s="312">
        <v>41050</v>
      </c>
      <c r="S244" s="311" t="s">
        <v>14485</v>
      </c>
      <c r="T244" s="312">
        <v>41275</v>
      </c>
      <c r="U244" s="312">
        <v>43831</v>
      </c>
      <c r="V244" s="302">
        <v>1</v>
      </c>
      <c r="W244" s="331"/>
      <c r="X244" s="317"/>
      <c r="Y244" s="318"/>
      <c r="Z244" s="317"/>
      <c r="AA244" s="325"/>
      <c r="AB244" s="326">
        <v>1</v>
      </c>
      <c r="AC244" s="303">
        <v>1</v>
      </c>
      <c r="AD244" s="305"/>
      <c r="AE244" s="322"/>
      <c r="AF244" s="318"/>
      <c r="AG244" s="323"/>
      <c r="AH244" s="323"/>
      <c r="AI244" s="323"/>
      <c r="AJ244" s="323"/>
      <c r="AK244" s="323"/>
      <c r="AL244" s="323"/>
      <c r="AM244" s="323"/>
      <c r="AN244" s="323"/>
    </row>
    <row r="245" spans="1:40" ht="12.75">
      <c r="A245" s="307">
        <v>1221881301</v>
      </c>
      <c r="B245" s="311">
        <v>243</v>
      </c>
      <c r="C245" s="311" t="s">
        <v>15980</v>
      </c>
      <c r="D245" s="311" t="s">
        <v>14479</v>
      </c>
      <c r="E245" s="311" t="s">
        <v>14479</v>
      </c>
      <c r="F245" s="310" t="s">
        <v>1303</v>
      </c>
      <c r="G245" s="311" t="s">
        <v>14059</v>
      </c>
      <c r="H245" s="310" t="s">
        <v>1307</v>
      </c>
      <c r="I245" s="311" t="s">
        <v>9786</v>
      </c>
      <c r="J245" s="311" t="s">
        <v>14062</v>
      </c>
      <c r="K245" s="318"/>
      <c r="L245" s="304">
        <v>1</v>
      </c>
      <c r="M245" s="311">
        <v>289.69</v>
      </c>
      <c r="N245" s="311">
        <v>1748</v>
      </c>
      <c r="O245" s="311" t="s">
        <v>16169</v>
      </c>
      <c r="P245" s="311" t="s">
        <v>14122</v>
      </c>
      <c r="Q245" s="311">
        <v>2010</v>
      </c>
      <c r="R245" s="324">
        <v>40543</v>
      </c>
      <c r="S245" s="311" t="s">
        <v>14489</v>
      </c>
      <c r="T245" s="312">
        <v>40909</v>
      </c>
      <c r="U245" s="312">
        <v>43101</v>
      </c>
      <c r="V245" s="318"/>
      <c r="W245" s="331"/>
      <c r="X245" s="317"/>
      <c r="Y245" s="318"/>
      <c r="Z245" s="317"/>
      <c r="AA245" s="325"/>
      <c r="AB245" s="326">
        <v>1</v>
      </c>
      <c r="AC245" s="303">
        <v>1</v>
      </c>
      <c r="AD245" s="305"/>
      <c r="AE245" s="322"/>
      <c r="AF245" s="318"/>
      <c r="AG245" s="323"/>
      <c r="AH245" s="323"/>
      <c r="AI245" s="323"/>
      <c r="AJ245" s="323"/>
      <c r="AK245" s="323"/>
      <c r="AL245" s="323"/>
      <c r="AM245" s="323"/>
      <c r="AN245" s="323"/>
    </row>
    <row r="246" spans="1:40" ht="12.75">
      <c r="A246" s="307">
        <v>1221881303</v>
      </c>
      <c r="B246" s="311">
        <v>244</v>
      </c>
      <c r="C246" s="311" t="s">
        <v>15980</v>
      </c>
      <c r="D246" s="311" t="s">
        <v>14479</v>
      </c>
      <c r="E246" s="311" t="s">
        <v>14479</v>
      </c>
      <c r="F246" s="310" t="s">
        <v>1476</v>
      </c>
      <c r="G246" s="311" t="s">
        <v>14059</v>
      </c>
      <c r="H246" s="310" t="s">
        <v>1491</v>
      </c>
      <c r="I246" s="311" t="s">
        <v>9786</v>
      </c>
      <c r="J246" s="311" t="s">
        <v>14490</v>
      </c>
      <c r="K246" s="317"/>
      <c r="L246" s="304">
        <v>1</v>
      </c>
      <c r="M246" s="311">
        <v>89.11</v>
      </c>
      <c r="N246" s="311">
        <v>226</v>
      </c>
      <c r="O246" s="311" t="s">
        <v>16170</v>
      </c>
      <c r="P246" s="311" t="s">
        <v>14122</v>
      </c>
      <c r="Q246" s="311">
        <v>2012</v>
      </c>
      <c r="R246" s="312">
        <v>41218</v>
      </c>
      <c r="S246" s="311" t="s">
        <v>14491</v>
      </c>
      <c r="T246" s="312">
        <v>41640</v>
      </c>
      <c r="U246" s="312">
        <v>43831</v>
      </c>
      <c r="V246" s="318"/>
      <c r="W246" s="318"/>
      <c r="X246" s="318"/>
      <c r="Y246" s="318"/>
      <c r="Z246" s="318"/>
      <c r="AA246" s="327"/>
      <c r="AB246" s="326">
        <v>1</v>
      </c>
      <c r="AC246" s="303">
        <v>1</v>
      </c>
      <c r="AD246" s="305"/>
      <c r="AE246" s="322"/>
      <c r="AF246" s="318"/>
      <c r="AG246" s="323"/>
      <c r="AH246" s="323"/>
      <c r="AI246" s="323"/>
      <c r="AJ246" s="323"/>
      <c r="AK246" s="323"/>
      <c r="AL246" s="323"/>
      <c r="AM246" s="323"/>
      <c r="AN246" s="323"/>
    </row>
    <row r="247" spans="1:40" ht="12.75">
      <c r="A247" s="307">
        <v>1221881401</v>
      </c>
      <c r="B247" s="311">
        <v>245</v>
      </c>
      <c r="C247" s="311" t="s">
        <v>15980</v>
      </c>
      <c r="D247" s="311" t="s">
        <v>14479</v>
      </c>
      <c r="E247" s="311" t="s">
        <v>14479</v>
      </c>
      <c r="F247" s="310" t="s">
        <v>1810</v>
      </c>
      <c r="G247" s="311" t="s">
        <v>14492</v>
      </c>
      <c r="H247" s="310" t="s">
        <v>1814</v>
      </c>
      <c r="I247" s="311" t="s">
        <v>9786</v>
      </c>
      <c r="J247" s="311" t="s">
        <v>14493</v>
      </c>
      <c r="K247" s="318"/>
      <c r="L247" s="304">
        <v>1</v>
      </c>
      <c r="M247" s="311">
        <v>29</v>
      </c>
      <c r="N247" s="311">
        <v>137</v>
      </c>
      <c r="O247" s="311" t="s">
        <v>16028</v>
      </c>
      <c r="P247" s="311" t="s">
        <v>14122</v>
      </c>
      <c r="Q247" s="311">
        <v>2012</v>
      </c>
      <c r="R247" s="312">
        <v>40966</v>
      </c>
      <c r="S247" s="311" t="s">
        <v>14494</v>
      </c>
      <c r="T247" s="312">
        <v>41275</v>
      </c>
      <c r="U247" s="312">
        <v>43831</v>
      </c>
      <c r="V247" s="318"/>
      <c r="W247" s="331"/>
      <c r="X247" s="317"/>
      <c r="Y247" s="318"/>
      <c r="Z247" s="317"/>
      <c r="AA247" s="325"/>
      <c r="AB247" s="326">
        <v>1</v>
      </c>
      <c r="AC247" s="303">
        <v>1</v>
      </c>
      <c r="AD247" s="305"/>
      <c r="AE247" s="322"/>
      <c r="AF247" s="318"/>
      <c r="AG247" s="323"/>
      <c r="AH247" s="323"/>
      <c r="AI247" s="323"/>
      <c r="AJ247" s="323"/>
      <c r="AK247" s="323"/>
      <c r="AL247" s="323"/>
      <c r="AM247" s="323"/>
      <c r="AN247" s="323"/>
    </row>
    <row r="248" spans="1:40" ht="12.75">
      <c r="A248" s="307">
        <v>1221881402</v>
      </c>
      <c r="B248" s="311">
        <v>246</v>
      </c>
      <c r="C248" s="311" t="s">
        <v>15980</v>
      </c>
      <c r="D248" s="311" t="s">
        <v>14479</v>
      </c>
      <c r="E248" s="311" t="s">
        <v>14479</v>
      </c>
      <c r="F248" s="310" t="s">
        <v>1339</v>
      </c>
      <c r="G248" s="311" t="s">
        <v>14492</v>
      </c>
      <c r="H248" s="310" t="s">
        <v>1343</v>
      </c>
      <c r="I248" s="311" t="s">
        <v>9786</v>
      </c>
      <c r="J248" s="311" t="s">
        <v>11339</v>
      </c>
      <c r="K248" s="318"/>
      <c r="L248" s="304">
        <v>1</v>
      </c>
      <c r="M248" s="311">
        <v>36.4</v>
      </c>
      <c r="N248" s="311">
        <v>34</v>
      </c>
      <c r="O248" s="311">
        <v>350</v>
      </c>
      <c r="P248" s="311" t="s">
        <v>14122</v>
      </c>
      <c r="Q248" s="311">
        <v>2010</v>
      </c>
      <c r="R248" s="324">
        <v>40543</v>
      </c>
      <c r="S248" s="311" t="s">
        <v>14495</v>
      </c>
      <c r="T248" s="312">
        <v>40909</v>
      </c>
      <c r="U248" s="312">
        <v>43101</v>
      </c>
      <c r="V248" s="318"/>
      <c r="W248" s="331"/>
      <c r="X248" s="317"/>
      <c r="Y248" s="318"/>
      <c r="Z248" s="317"/>
      <c r="AA248" s="325"/>
      <c r="AB248" s="326">
        <v>1</v>
      </c>
      <c r="AC248" s="303">
        <v>1</v>
      </c>
      <c r="AD248" s="305"/>
      <c r="AE248" s="322"/>
      <c r="AF248" s="318"/>
      <c r="AG248" s="323"/>
      <c r="AH248" s="323"/>
      <c r="AI248" s="323"/>
      <c r="AJ248" s="323"/>
      <c r="AK248" s="323"/>
      <c r="AL248" s="323"/>
      <c r="AM248" s="323"/>
      <c r="AN248" s="323"/>
    </row>
    <row r="249" spans="1:40" ht="12.75">
      <c r="A249" s="307">
        <v>1221881403</v>
      </c>
      <c r="B249" s="311">
        <v>247</v>
      </c>
      <c r="C249" s="311" t="s">
        <v>15980</v>
      </c>
      <c r="D249" s="311" t="s">
        <v>14479</v>
      </c>
      <c r="E249" s="311" t="s">
        <v>14479</v>
      </c>
      <c r="F249" s="310" t="s">
        <v>1810</v>
      </c>
      <c r="G249" s="311" t="s">
        <v>14492</v>
      </c>
      <c r="H249" s="310" t="s">
        <v>1819</v>
      </c>
      <c r="I249" s="311" t="s">
        <v>9786</v>
      </c>
      <c r="J249" s="311" t="s">
        <v>14496</v>
      </c>
      <c r="K249" s="318"/>
      <c r="L249" s="304">
        <v>1</v>
      </c>
      <c r="M249" s="311">
        <v>42</v>
      </c>
      <c r="N249" s="311">
        <v>652</v>
      </c>
      <c r="O249" s="311" t="s">
        <v>16171</v>
      </c>
      <c r="P249" s="311" t="s">
        <v>14122</v>
      </c>
      <c r="Q249" s="311">
        <v>2010</v>
      </c>
      <c r="R249" s="324">
        <v>40543</v>
      </c>
      <c r="S249" s="311" t="s">
        <v>14495</v>
      </c>
      <c r="T249" s="312">
        <v>40909</v>
      </c>
      <c r="U249" s="312">
        <v>43101</v>
      </c>
      <c r="V249" s="318"/>
      <c r="W249" s="331"/>
      <c r="X249" s="317"/>
      <c r="Y249" s="318"/>
      <c r="Z249" s="317"/>
      <c r="AA249" s="325"/>
      <c r="AB249" s="326">
        <v>1</v>
      </c>
      <c r="AC249" s="303">
        <v>1</v>
      </c>
      <c r="AD249" s="305"/>
      <c r="AE249" s="322"/>
      <c r="AF249" s="318"/>
      <c r="AG249" s="323"/>
      <c r="AH249" s="323"/>
      <c r="AI249" s="323"/>
      <c r="AJ249" s="323"/>
      <c r="AK249" s="323"/>
      <c r="AL249" s="323"/>
      <c r="AM249" s="323"/>
      <c r="AN249" s="323"/>
    </row>
    <row r="250" spans="1:40" ht="12.75">
      <c r="A250" s="307">
        <v>1221881404</v>
      </c>
      <c r="B250" s="311">
        <v>248</v>
      </c>
      <c r="C250" s="311" t="s">
        <v>15980</v>
      </c>
      <c r="D250" s="311" t="s">
        <v>14479</v>
      </c>
      <c r="E250" s="311" t="s">
        <v>14479</v>
      </c>
      <c r="F250" s="310" t="s">
        <v>1810</v>
      </c>
      <c r="G250" s="311" t="s">
        <v>14492</v>
      </c>
      <c r="H250" s="310" t="s">
        <v>1821</v>
      </c>
      <c r="I250" s="311" t="s">
        <v>9786</v>
      </c>
      <c r="J250" s="311" t="s">
        <v>14497</v>
      </c>
      <c r="K250" s="318"/>
      <c r="L250" s="304">
        <v>1</v>
      </c>
      <c r="M250" s="311">
        <v>96.3</v>
      </c>
      <c r="N250" s="311">
        <v>211</v>
      </c>
      <c r="O250" s="311" t="s">
        <v>16172</v>
      </c>
      <c r="P250" s="311" t="s">
        <v>14122</v>
      </c>
      <c r="Q250" s="311">
        <v>2010</v>
      </c>
      <c r="R250" s="324">
        <v>40543</v>
      </c>
      <c r="S250" s="311" t="s">
        <v>14495</v>
      </c>
      <c r="T250" s="312">
        <v>40909</v>
      </c>
      <c r="U250" s="312">
        <v>43101</v>
      </c>
      <c r="V250" s="318"/>
      <c r="W250" s="331"/>
      <c r="X250" s="317"/>
      <c r="Y250" s="318"/>
      <c r="Z250" s="317"/>
      <c r="AA250" s="325"/>
      <c r="AB250" s="326">
        <v>1</v>
      </c>
      <c r="AC250" s="303">
        <v>1</v>
      </c>
      <c r="AD250" s="305"/>
      <c r="AE250" s="322"/>
      <c r="AF250" s="318"/>
      <c r="AG250" s="323"/>
      <c r="AH250" s="323"/>
      <c r="AI250" s="323"/>
      <c r="AJ250" s="323"/>
      <c r="AK250" s="323"/>
      <c r="AL250" s="323"/>
      <c r="AM250" s="323"/>
      <c r="AN250" s="323"/>
    </row>
    <row r="251" spans="1:40" ht="12.75">
      <c r="A251" s="307">
        <v>1221881405</v>
      </c>
      <c r="B251" s="311">
        <v>249</v>
      </c>
      <c r="C251" s="311" t="s">
        <v>15980</v>
      </c>
      <c r="D251" s="311" t="s">
        <v>14479</v>
      </c>
      <c r="E251" s="311" t="s">
        <v>14479</v>
      </c>
      <c r="F251" s="310" t="s">
        <v>1303</v>
      </c>
      <c r="G251" s="311" t="s">
        <v>14492</v>
      </c>
      <c r="H251" s="310" t="s">
        <v>1328</v>
      </c>
      <c r="I251" s="311" t="s">
        <v>9786</v>
      </c>
      <c r="J251" s="311" t="s">
        <v>11675</v>
      </c>
      <c r="K251" s="317"/>
      <c r="L251" s="304">
        <v>1</v>
      </c>
      <c r="M251" s="311">
        <v>22.4</v>
      </c>
      <c r="N251" s="311">
        <v>13</v>
      </c>
      <c r="O251" s="311">
        <v>130</v>
      </c>
      <c r="P251" s="311" t="s">
        <v>14122</v>
      </c>
      <c r="Q251" s="311">
        <v>2010</v>
      </c>
      <c r="R251" s="324">
        <v>40543</v>
      </c>
      <c r="S251" s="311" t="s">
        <v>14495</v>
      </c>
      <c r="T251" s="312">
        <v>40909</v>
      </c>
      <c r="U251" s="312">
        <v>43101</v>
      </c>
      <c r="V251" s="318"/>
      <c r="W251" s="318"/>
      <c r="X251" s="318"/>
      <c r="Y251" s="318"/>
      <c r="Z251" s="318"/>
      <c r="AA251" s="327"/>
      <c r="AB251" s="326">
        <v>1</v>
      </c>
      <c r="AC251" s="303">
        <v>1</v>
      </c>
      <c r="AD251" s="305"/>
      <c r="AE251" s="322"/>
      <c r="AF251" s="318"/>
      <c r="AG251" s="323"/>
      <c r="AH251" s="323"/>
      <c r="AI251" s="323"/>
      <c r="AJ251" s="323"/>
      <c r="AK251" s="323"/>
      <c r="AL251" s="323"/>
      <c r="AM251" s="323"/>
      <c r="AN251" s="323"/>
    </row>
    <row r="252" spans="1:40" ht="12.75">
      <c r="A252" s="307">
        <v>1221881406</v>
      </c>
      <c r="B252" s="311">
        <v>250</v>
      </c>
      <c r="C252" s="311" t="s">
        <v>15980</v>
      </c>
      <c r="D252" s="311" t="s">
        <v>14479</v>
      </c>
      <c r="E252" s="311" t="s">
        <v>14479</v>
      </c>
      <c r="F252" s="310" t="s">
        <v>1810</v>
      </c>
      <c r="G252" s="311" t="s">
        <v>14492</v>
      </c>
      <c r="H252" s="310" t="s">
        <v>1826</v>
      </c>
      <c r="I252" s="311" t="s">
        <v>9786</v>
      </c>
      <c r="J252" s="311" t="s">
        <v>14498</v>
      </c>
      <c r="K252" s="317"/>
      <c r="L252" s="304">
        <v>1</v>
      </c>
      <c r="M252" s="311">
        <v>186.3</v>
      </c>
      <c r="N252" s="311">
        <v>618</v>
      </c>
      <c r="O252" s="311" t="s">
        <v>16173</v>
      </c>
      <c r="P252" s="311" t="s">
        <v>14122</v>
      </c>
      <c r="Q252" s="311">
        <v>2010</v>
      </c>
      <c r="R252" s="324">
        <v>40543</v>
      </c>
      <c r="S252" s="311" t="s">
        <v>14495</v>
      </c>
      <c r="T252" s="312">
        <v>40909</v>
      </c>
      <c r="U252" s="312">
        <v>43101</v>
      </c>
      <c r="V252" s="318"/>
      <c r="W252" s="318"/>
      <c r="X252" s="318"/>
      <c r="Y252" s="318"/>
      <c r="Z252" s="318"/>
      <c r="AA252" s="327"/>
      <c r="AB252" s="326">
        <v>1</v>
      </c>
      <c r="AC252" s="303">
        <v>1</v>
      </c>
      <c r="AD252" s="305"/>
      <c r="AE252" s="322"/>
      <c r="AF252" s="318"/>
      <c r="AG252" s="323"/>
      <c r="AH252" s="323"/>
      <c r="AI252" s="323"/>
      <c r="AJ252" s="323"/>
      <c r="AK252" s="323"/>
      <c r="AL252" s="323"/>
      <c r="AM252" s="323"/>
      <c r="AN252" s="323"/>
    </row>
    <row r="253" spans="1:40" ht="12.75">
      <c r="A253" s="307">
        <v>1221882203</v>
      </c>
      <c r="B253" s="311">
        <v>251</v>
      </c>
      <c r="C253" s="311" t="s">
        <v>15980</v>
      </c>
      <c r="D253" s="311" t="s">
        <v>14479</v>
      </c>
      <c r="E253" s="311" t="s">
        <v>14479</v>
      </c>
      <c r="F253" s="310" t="s">
        <v>1810</v>
      </c>
      <c r="G253" s="311" t="s">
        <v>14499</v>
      </c>
      <c r="H253" s="310" t="s">
        <v>1812</v>
      </c>
      <c r="I253" s="311" t="s">
        <v>9786</v>
      </c>
      <c r="J253" s="311" t="s">
        <v>14500</v>
      </c>
      <c r="K253" s="302">
        <v>1</v>
      </c>
      <c r="L253" s="316"/>
      <c r="M253" s="311">
        <v>67.400000000000006</v>
      </c>
      <c r="N253" s="311">
        <v>132</v>
      </c>
      <c r="O253" s="311" t="s">
        <v>16174</v>
      </c>
      <c r="P253" s="311" t="s">
        <v>14122</v>
      </c>
      <c r="Q253" s="311">
        <v>2018</v>
      </c>
      <c r="R253" s="312">
        <v>43256</v>
      </c>
      <c r="S253" s="311" t="s">
        <v>14501</v>
      </c>
      <c r="T253" s="312">
        <v>43466</v>
      </c>
      <c r="U253" s="312">
        <v>46753</v>
      </c>
      <c r="V253" s="318"/>
      <c r="W253" s="318"/>
      <c r="X253" s="312">
        <v>43357</v>
      </c>
      <c r="Y253" s="311" t="s">
        <v>14502</v>
      </c>
      <c r="Z253" s="318"/>
      <c r="AA253" s="320">
        <v>1</v>
      </c>
      <c r="AB253" s="321"/>
      <c r="AC253" s="303">
        <v>1</v>
      </c>
      <c r="AD253" s="305"/>
      <c r="AE253" s="322"/>
      <c r="AF253" s="318"/>
      <c r="AG253" s="323"/>
      <c r="AH253" s="323"/>
      <c r="AI253" s="323"/>
      <c r="AJ253" s="323"/>
      <c r="AK253" s="323"/>
      <c r="AL253" s="323"/>
      <c r="AM253" s="323"/>
      <c r="AN253" s="323"/>
    </row>
    <row r="254" spans="1:40" ht="12.75">
      <c r="A254" s="307">
        <v>1221882201</v>
      </c>
      <c r="B254" s="311">
        <v>252</v>
      </c>
      <c r="C254" s="311" t="s">
        <v>15980</v>
      </c>
      <c r="D254" s="311" t="s">
        <v>14479</v>
      </c>
      <c r="E254" s="311" t="s">
        <v>14479</v>
      </c>
      <c r="F254" s="310" t="s">
        <v>1810</v>
      </c>
      <c r="G254" s="311" t="s">
        <v>14499</v>
      </c>
      <c r="H254" s="310" t="s">
        <v>1816</v>
      </c>
      <c r="I254" s="311" t="s">
        <v>9786</v>
      </c>
      <c r="J254" s="311" t="s">
        <v>14503</v>
      </c>
      <c r="K254" s="317"/>
      <c r="L254" s="304">
        <v>1</v>
      </c>
      <c r="M254" s="311">
        <v>251.7697</v>
      </c>
      <c r="N254" s="311">
        <v>482</v>
      </c>
      <c r="O254" s="311" t="s">
        <v>16175</v>
      </c>
      <c r="P254" s="311" t="s">
        <v>14122</v>
      </c>
      <c r="Q254" s="311">
        <v>2012</v>
      </c>
      <c r="R254" s="324">
        <v>41261</v>
      </c>
      <c r="S254" s="311" t="s">
        <v>14504</v>
      </c>
      <c r="T254" s="312">
        <v>41640</v>
      </c>
      <c r="U254" s="312">
        <v>43831</v>
      </c>
      <c r="V254" s="318"/>
      <c r="W254" s="318"/>
      <c r="X254" s="318"/>
      <c r="Y254" s="318"/>
      <c r="Z254" s="318"/>
      <c r="AA254" s="327"/>
      <c r="AB254" s="326">
        <v>1</v>
      </c>
      <c r="AC254" s="303">
        <v>1</v>
      </c>
      <c r="AD254" s="305"/>
      <c r="AE254" s="322"/>
      <c r="AF254" s="318"/>
      <c r="AG254" s="323"/>
      <c r="AH254" s="323"/>
      <c r="AI254" s="323"/>
      <c r="AJ254" s="323"/>
      <c r="AK254" s="323"/>
      <c r="AL254" s="323"/>
      <c r="AM254" s="323"/>
      <c r="AN254" s="323"/>
    </row>
    <row r="255" spans="1:40" ht="12.75">
      <c r="A255" s="307">
        <v>1221882205</v>
      </c>
      <c r="B255" s="311">
        <v>253</v>
      </c>
      <c r="C255" s="311" t="s">
        <v>15980</v>
      </c>
      <c r="D255" s="311" t="s">
        <v>14479</v>
      </c>
      <c r="E255" s="311" t="s">
        <v>14479</v>
      </c>
      <c r="F255" s="310" t="s">
        <v>1810</v>
      </c>
      <c r="G255" s="311" t="s">
        <v>14499</v>
      </c>
      <c r="H255" s="310" t="s">
        <v>1823</v>
      </c>
      <c r="I255" s="311" t="s">
        <v>9786</v>
      </c>
      <c r="J255" s="311" t="s">
        <v>14505</v>
      </c>
      <c r="K255" s="318"/>
      <c r="L255" s="304">
        <v>1</v>
      </c>
      <c r="M255" s="311">
        <v>224.2</v>
      </c>
      <c r="N255" s="311">
        <v>342</v>
      </c>
      <c r="O255" s="311" t="s">
        <v>16176</v>
      </c>
      <c r="P255" s="311" t="s">
        <v>14122</v>
      </c>
      <c r="Q255" s="311">
        <v>2010</v>
      </c>
      <c r="R255" s="312">
        <v>40557</v>
      </c>
      <c r="S255" s="311" t="s">
        <v>14506</v>
      </c>
      <c r="T255" s="312">
        <v>40909</v>
      </c>
      <c r="U255" s="312">
        <v>43101</v>
      </c>
      <c r="V255" s="318"/>
      <c r="W255" s="319"/>
      <c r="X255" s="317"/>
      <c r="Y255" s="318"/>
      <c r="Z255" s="317"/>
      <c r="AA255" s="325"/>
      <c r="AB255" s="326">
        <v>1</v>
      </c>
      <c r="AC255" s="303">
        <v>1</v>
      </c>
      <c r="AD255" s="305"/>
      <c r="AE255" s="322"/>
      <c r="AF255" s="318"/>
      <c r="AG255" s="323"/>
      <c r="AH255" s="323"/>
      <c r="AI255" s="323"/>
      <c r="AJ255" s="323"/>
      <c r="AK255" s="323"/>
      <c r="AL255" s="323"/>
      <c r="AM255" s="323"/>
      <c r="AN255" s="323"/>
    </row>
    <row r="256" spans="1:40" ht="12.75">
      <c r="A256" s="307">
        <v>1221882207</v>
      </c>
      <c r="B256" s="311">
        <v>254</v>
      </c>
      <c r="C256" s="311" t="s">
        <v>15980</v>
      </c>
      <c r="D256" s="311" t="s">
        <v>14479</v>
      </c>
      <c r="E256" s="311" t="s">
        <v>14479</v>
      </c>
      <c r="F256" s="310" t="s">
        <v>1810</v>
      </c>
      <c r="G256" s="311" t="s">
        <v>14499</v>
      </c>
      <c r="H256" s="310" t="s">
        <v>1828</v>
      </c>
      <c r="I256" s="311" t="s">
        <v>9786</v>
      </c>
      <c r="J256" s="311" t="s">
        <v>10729</v>
      </c>
      <c r="K256" s="317"/>
      <c r="L256" s="304">
        <v>1</v>
      </c>
      <c r="M256" s="311">
        <v>88.72</v>
      </c>
      <c r="N256" s="311">
        <v>125</v>
      </c>
      <c r="O256" s="311" t="s">
        <v>16176</v>
      </c>
      <c r="P256" s="311" t="s">
        <v>14122</v>
      </c>
      <c r="Q256" s="311">
        <v>2010</v>
      </c>
      <c r="R256" s="312">
        <v>40557</v>
      </c>
      <c r="S256" s="311" t="s">
        <v>14506</v>
      </c>
      <c r="T256" s="312">
        <v>40909</v>
      </c>
      <c r="U256" s="312">
        <v>43101</v>
      </c>
      <c r="V256" s="318"/>
      <c r="W256" s="318"/>
      <c r="X256" s="318"/>
      <c r="Y256" s="318"/>
      <c r="Z256" s="317"/>
      <c r="AA256" s="325"/>
      <c r="AB256" s="326">
        <v>1</v>
      </c>
      <c r="AC256" s="303">
        <v>1</v>
      </c>
      <c r="AD256" s="305"/>
      <c r="AE256" s="322"/>
      <c r="AF256" s="318"/>
      <c r="AG256" s="323"/>
      <c r="AH256" s="323"/>
      <c r="AI256" s="323"/>
      <c r="AJ256" s="323"/>
      <c r="AK256" s="323"/>
      <c r="AL256" s="323"/>
      <c r="AM256" s="323"/>
      <c r="AN256" s="323"/>
    </row>
    <row r="257" spans="1:40" ht="12.75">
      <c r="A257" s="307">
        <v>1221882402</v>
      </c>
      <c r="B257" s="311">
        <v>255</v>
      </c>
      <c r="C257" s="311" t="s">
        <v>15980</v>
      </c>
      <c r="D257" s="311" t="s">
        <v>14479</v>
      </c>
      <c r="E257" s="311" t="s">
        <v>14479</v>
      </c>
      <c r="F257" s="310" t="s">
        <v>1846</v>
      </c>
      <c r="G257" s="311" t="s">
        <v>16177</v>
      </c>
      <c r="H257" s="310" t="s">
        <v>1849</v>
      </c>
      <c r="I257" s="311" t="s">
        <v>9786</v>
      </c>
      <c r="J257" s="311" t="s">
        <v>14507</v>
      </c>
      <c r="K257" s="302">
        <v>1</v>
      </c>
      <c r="L257" s="316"/>
      <c r="M257" s="311">
        <v>42.1</v>
      </c>
      <c r="N257" s="311">
        <v>45</v>
      </c>
      <c r="O257" s="311" t="s">
        <v>16178</v>
      </c>
      <c r="P257" s="311" t="s">
        <v>14508</v>
      </c>
      <c r="Q257" s="311">
        <v>2017</v>
      </c>
      <c r="R257" s="324">
        <v>43445</v>
      </c>
      <c r="S257" s="311">
        <v>220</v>
      </c>
      <c r="T257" s="312">
        <v>43831</v>
      </c>
      <c r="U257" s="312">
        <v>45658</v>
      </c>
      <c r="V257" s="304">
        <v>1</v>
      </c>
      <c r="W257" s="319"/>
      <c r="X257" s="324">
        <v>44894</v>
      </c>
      <c r="Y257" s="311" t="s">
        <v>14509</v>
      </c>
      <c r="Z257" s="317"/>
      <c r="AA257" s="320">
        <v>1</v>
      </c>
      <c r="AB257" s="333"/>
      <c r="AC257" s="303">
        <v>1</v>
      </c>
      <c r="AD257" s="305"/>
      <c r="AE257" s="322"/>
      <c r="AF257" s="318"/>
      <c r="AG257" s="323"/>
      <c r="AH257" s="323"/>
      <c r="AI257" s="323"/>
      <c r="AJ257" s="323"/>
      <c r="AK257" s="323"/>
      <c r="AL257" s="323"/>
      <c r="AM257" s="323"/>
      <c r="AN257" s="323"/>
    </row>
    <row r="258" spans="1:40" ht="12.75">
      <c r="A258" s="307">
        <v>1221882401</v>
      </c>
      <c r="B258" s="311">
        <v>256</v>
      </c>
      <c r="C258" s="311" t="s">
        <v>15980</v>
      </c>
      <c r="D258" s="311" t="s">
        <v>14479</v>
      </c>
      <c r="E258" s="311" t="s">
        <v>14479</v>
      </c>
      <c r="F258" s="310" t="s">
        <v>1846</v>
      </c>
      <c r="G258" s="311" t="s">
        <v>16177</v>
      </c>
      <c r="H258" s="310" t="s">
        <v>1856</v>
      </c>
      <c r="I258" s="311" t="s">
        <v>9786</v>
      </c>
      <c r="J258" s="311" t="s">
        <v>14510</v>
      </c>
      <c r="K258" s="302">
        <v>1</v>
      </c>
      <c r="L258" s="316"/>
      <c r="M258" s="311">
        <v>178</v>
      </c>
      <c r="N258" s="311">
        <v>774</v>
      </c>
      <c r="O258" s="311" t="s">
        <v>16179</v>
      </c>
      <c r="P258" s="311" t="s">
        <v>14508</v>
      </c>
      <c r="Q258" s="311">
        <v>2017</v>
      </c>
      <c r="R258" s="324">
        <v>43445</v>
      </c>
      <c r="S258" s="311">
        <v>220</v>
      </c>
      <c r="T258" s="312">
        <v>43831</v>
      </c>
      <c r="U258" s="312">
        <v>45658</v>
      </c>
      <c r="V258" s="304">
        <v>1</v>
      </c>
      <c r="W258" s="318"/>
      <c r="X258" s="324">
        <v>44894</v>
      </c>
      <c r="Y258" s="311" t="s">
        <v>14511</v>
      </c>
      <c r="Z258" s="318"/>
      <c r="AA258" s="320">
        <v>1</v>
      </c>
      <c r="AB258" s="321"/>
      <c r="AC258" s="303">
        <v>1</v>
      </c>
      <c r="AD258" s="305"/>
      <c r="AE258" s="322"/>
      <c r="AF258" s="318"/>
      <c r="AG258" s="323"/>
      <c r="AH258" s="323"/>
      <c r="AI258" s="323"/>
      <c r="AJ258" s="323"/>
      <c r="AK258" s="323"/>
      <c r="AL258" s="323"/>
      <c r="AM258" s="323"/>
      <c r="AN258" s="323"/>
    </row>
    <row r="259" spans="1:40" ht="12.75">
      <c r="A259" s="307">
        <v>1221882403</v>
      </c>
      <c r="B259" s="311">
        <v>257</v>
      </c>
      <c r="C259" s="311" t="s">
        <v>15980</v>
      </c>
      <c r="D259" s="311" t="s">
        <v>14479</v>
      </c>
      <c r="E259" s="311" t="s">
        <v>14479</v>
      </c>
      <c r="F259" s="311" t="s">
        <v>1846</v>
      </c>
      <c r="G259" s="311" t="s">
        <v>16177</v>
      </c>
      <c r="H259" s="310" t="s">
        <v>1858</v>
      </c>
      <c r="I259" s="311" t="s">
        <v>9786</v>
      </c>
      <c r="J259" s="311" t="s">
        <v>14512</v>
      </c>
      <c r="K259" s="302">
        <v>1</v>
      </c>
      <c r="L259" s="316"/>
      <c r="M259" s="311">
        <v>36.700000000000003</v>
      </c>
      <c r="N259" s="311">
        <v>23</v>
      </c>
      <c r="O259" s="311" t="s">
        <v>16180</v>
      </c>
      <c r="P259" s="311" t="s">
        <v>14508</v>
      </c>
      <c r="Q259" s="311">
        <v>2017</v>
      </c>
      <c r="R259" s="324">
        <v>43445</v>
      </c>
      <c r="S259" s="311">
        <v>220</v>
      </c>
      <c r="T259" s="312">
        <v>43831</v>
      </c>
      <c r="U259" s="312">
        <v>45658</v>
      </c>
      <c r="V259" s="304">
        <v>1</v>
      </c>
      <c r="W259" s="318"/>
      <c r="X259" s="324">
        <v>44894</v>
      </c>
      <c r="Y259" s="311" t="s">
        <v>14513</v>
      </c>
      <c r="Z259" s="318"/>
      <c r="AA259" s="320">
        <v>1</v>
      </c>
      <c r="AB259" s="321"/>
      <c r="AC259" s="303">
        <v>1</v>
      </c>
      <c r="AD259" s="305"/>
      <c r="AE259" s="322"/>
      <c r="AF259" s="318"/>
      <c r="AG259" s="323"/>
      <c r="AH259" s="323"/>
      <c r="AI259" s="323"/>
      <c r="AJ259" s="323"/>
      <c r="AK259" s="323"/>
      <c r="AL259" s="323"/>
      <c r="AM259" s="323"/>
      <c r="AN259" s="323"/>
    </row>
    <row r="260" spans="1:40" ht="12.75">
      <c r="A260" s="307">
        <v>1221882404</v>
      </c>
      <c r="B260" s="311">
        <v>258</v>
      </c>
      <c r="C260" s="311" t="s">
        <v>15980</v>
      </c>
      <c r="D260" s="311" t="s">
        <v>14479</v>
      </c>
      <c r="E260" s="311" t="s">
        <v>14479</v>
      </c>
      <c r="F260" s="310" t="s">
        <v>1517</v>
      </c>
      <c r="G260" s="311" t="s">
        <v>16177</v>
      </c>
      <c r="H260" s="310" t="s">
        <v>1541</v>
      </c>
      <c r="I260" s="311" t="s">
        <v>9786</v>
      </c>
      <c r="J260" s="311" t="s">
        <v>14190</v>
      </c>
      <c r="K260" s="302">
        <v>1</v>
      </c>
      <c r="L260" s="316"/>
      <c r="M260" s="311">
        <v>24.8</v>
      </c>
      <c r="N260" s="311">
        <v>98</v>
      </c>
      <c r="O260" s="311" t="s">
        <v>16180</v>
      </c>
      <c r="P260" s="311" t="s">
        <v>14508</v>
      </c>
      <c r="Q260" s="311">
        <v>2017</v>
      </c>
      <c r="R260" s="324">
        <v>43445</v>
      </c>
      <c r="S260" s="311">
        <v>220</v>
      </c>
      <c r="T260" s="312">
        <v>43831</v>
      </c>
      <c r="U260" s="312">
        <v>45658</v>
      </c>
      <c r="V260" s="304">
        <v>1</v>
      </c>
      <c r="W260" s="318"/>
      <c r="X260" s="324">
        <v>44894</v>
      </c>
      <c r="Y260" s="311" t="s">
        <v>14514</v>
      </c>
      <c r="Z260" s="318"/>
      <c r="AA260" s="320">
        <v>1</v>
      </c>
      <c r="AB260" s="321"/>
      <c r="AC260" s="303">
        <v>1</v>
      </c>
      <c r="AD260" s="305"/>
      <c r="AE260" s="322"/>
      <c r="AF260" s="318"/>
      <c r="AG260" s="323"/>
      <c r="AH260" s="323"/>
      <c r="AI260" s="323"/>
      <c r="AJ260" s="323"/>
      <c r="AK260" s="323"/>
      <c r="AL260" s="323"/>
      <c r="AM260" s="323"/>
      <c r="AN260" s="323"/>
    </row>
    <row r="261" spans="1:40" ht="12.75">
      <c r="A261" s="307">
        <v>1221882901</v>
      </c>
      <c r="B261" s="311">
        <v>259</v>
      </c>
      <c r="C261" s="311" t="s">
        <v>15980</v>
      </c>
      <c r="D261" s="311" t="s">
        <v>14479</v>
      </c>
      <c r="E261" s="311" t="s">
        <v>14479</v>
      </c>
      <c r="F261" s="310" t="s">
        <v>1810</v>
      </c>
      <c r="G261" s="311" t="s">
        <v>14515</v>
      </c>
      <c r="H261" s="310" t="s">
        <v>1817</v>
      </c>
      <c r="I261" s="311" t="s">
        <v>9786</v>
      </c>
      <c r="J261" s="311" t="s">
        <v>14516</v>
      </c>
      <c r="K261" s="317"/>
      <c r="L261" s="304">
        <v>1</v>
      </c>
      <c r="M261" s="311">
        <v>88.41</v>
      </c>
      <c r="N261" s="311">
        <v>627</v>
      </c>
      <c r="O261" s="311" t="s">
        <v>16181</v>
      </c>
      <c r="P261" s="311" t="s">
        <v>14122</v>
      </c>
      <c r="Q261" s="311">
        <v>2010</v>
      </c>
      <c r="R261" s="324">
        <v>40543</v>
      </c>
      <c r="S261" s="311" t="s">
        <v>14517</v>
      </c>
      <c r="T261" s="312">
        <v>40909</v>
      </c>
      <c r="U261" s="312">
        <v>43101</v>
      </c>
      <c r="V261" s="318"/>
      <c r="W261" s="318"/>
      <c r="X261" s="318"/>
      <c r="Y261" s="318"/>
      <c r="Z261" s="318"/>
      <c r="AA261" s="327"/>
      <c r="AB261" s="326">
        <v>1</v>
      </c>
      <c r="AC261" s="303">
        <v>1</v>
      </c>
      <c r="AD261" s="305"/>
      <c r="AE261" s="322"/>
      <c r="AF261" s="318"/>
      <c r="AG261" s="323"/>
      <c r="AH261" s="323"/>
      <c r="AI261" s="323"/>
      <c r="AJ261" s="323"/>
      <c r="AK261" s="323"/>
      <c r="AL261" s="323"/>
      <c r="AM261" s="323"/>
      <c r="AN261" s="323"/>
    </row>
    <row r="262" spans="1:40" ht="12.75">
      <c r="A262" s="307">
        <v>1221882902</v>
      </c>
      <c r="B262" s="311">
        <v>260</v>
      </c>
      <c r="C262" s="311" t="s">
        <v>15980</v>
      </c>
      <c r="D262" s="311" t="s">
        <v>14479</v>
      </c>
      <c r="E262" s="311" t="s">
        <v>14479</v>
      </c>
      <c r="F262" s="310" t="s">
        <v>1439</v>
      </c>
      <c r="G262" s="311" t="s">
        <v>14515</v>
      </c>
      <c r="H262" s="310" t="s">
        <v>1441</v>
      </c>
      <c r="I262" s="311" t="s">
        <v>9786</v>
      </c>
      <c r="J262" s="311" t="s">
        <v>14167</v>
      </c>
      <c r="K262" s="317"/>
      <c r="L262" s="304">
        <v>1</v>
      </c>
      <c r="M262" s="311">
        <v>142.26</v>
      </c>
      <c r="N262" s="311">
        <v>435</v>
      </c>
      <c r="O262" s="311" t="s">
        <v>16182</v>
      </c>
      <c r="P262" s="311" t="s">
        <v>14122</v>
      </c>
      <c r="Q262" s="311">
        <v>2010</v>
      </c>
      <c r="R262" s="324">
        <v>40543</v>
      </c>
      <c r="S262" s="311" t="s">
        <v>14517</v>
      </c>
      <c r="T262" s="312">
        <v>40909</v>
      </c>
      <c r="U262" s="312">
        <v>43101</v>
      </c>
      <c r="V262" s="318"/>
      <c r="W262" s="318"/>
      <c r="X262" s="318"/>
      <c r="Y262" s="318"/>
      <c r="Z262" s="318"/>
      <c r="AA262" s="327"/>
      <c r="AB262" s="326">
        <v>1</v>
      </c>
      <c r="AC262" s="303">
        <v>1</v>
      </c>
      <c r="AD262" s="305"/>
      <c r="AE262" s="322"/>
      <c r="AF262" s="318"/>
      <c r="AG262" s="323"/>
      <c r="AH262" s="323"/>
      <c r="AI262" s="323"/>
      <c r="AJ262" s="323"/>
      <c r="AK262" s="323"/>
      <c r="AL262" s="323"/>
      <c r="AM262" s="323"/>
      <c r="AN262" s="323"/>
    </row>
    <row r="263" spans="1:40" ht="12.75">
      <c r="A263" s="307">
        <v>1221882903</v>
      </c>
      <c r="B263" s="311">
        <v>261</v>
      </c>
      <c r="C263" s="311" t="s">
        <v>15980</v>
      </c>
      <c r="D263" s="311" t="s">
        <v>14479</v>
      </c>
      <c r="E263" s="311" t="s">
        <v>14479</v>
      </c>
      <c r="F263" s="310" t="s">
        <v>1656</v>
      </c>
      <c r="G263" s="311" t="s">
        <v>14515</v>
      </c>
      <c r="H263" s="310" t="s">
        <v>1664</v>
      </c>
      <c r="I263" s="311" t="s">
        <v>9786</v>
      </c>
      <c r="J263" s="311" t="s">
        <v>14518</v>
      </c>
      <c r="K263" s="317"/>
      <c r="L263" s="304">
        <v>1</v>
      </c>
      <c r="M263" s="311">
        <v>50.31</v>
      </c>
      <c r="N263" s="311">
        <v>152</v>
      </c>
      <c r="O263" s="311" t="s">
        <v>16183</v>
      </c>
      <c r="P263" s="311" t="s">
        <v>14122</v>
      </c>
      <c r="Q263" s="311">
        <v>2012</v>
      </c>
      <c r="R263" s="312">
        <v>40952</v>
      </c>
      <c r="S263" s="311" t="s">
        <v>14519</v>
      </c>
      <c r="T263" s="312">
        <v>41275</v>
      </c>
      <c r="U263" s="312">
        <v>43831</v>
      </c>
      <c r="V263" s="318"/>
      <c r="W263" s="318"/>
      <c r="X263" s="318"/>
      <c r="Y263" s="318"/>
      <c r="Z263" s="318"/>
      <c r="AA263" s="327"/>
      <c r="AB263" s="326">
        <v>1</v>
      </c>
      <c r="AC263" s="303">
        <v>1</v>
      </c>
      <c r="AD263" s="305"/>
      <c r="AE263" s="322"/>
      <c r="AF263" s="318"/>
      <c r="AG263" s="323"/>
      <c r="AH263" s="323"/>
      <c r="AI263" s="323"/>
      <c r="AJ263" s="323"/>
      <c r="AK263" s="323"/>
      <c r="AL263" s="323"/>
      <c r="AM263" s="323"/>
      <c r="AN263" s="323"/>
    </row>
    <row r="264" spans="1:40" ht="12.75">
      <c r="A264" s="307">
        <v>1221882904</v>
      </c>
      <c r="B264" s="311">
        <v>262</v>
      </c>
      <c r="C264" s="311" t="s">
        <v>15980</v>
      </c>
      <c r="D264" s="311" t="s">
        <v>14479</v>
      </c>
      <c r="E264" s="311" t="s">
        <v>14479</v>
      </c>
      <c r="F264" s="310" t="s">
        <v>1476</v>
      </c>
      <c r="G264" s="311" t="s">
        <v>14515</v>
      </c>
      <c r="H264" s="310" t="s">
        <v>1489</v>
      </c>
      <c r="I264" s="311" t="s">
        <v>9786</v>
      </c>
      <c r="J264" s="311" t="s">
        <v>14520</v>
      </c>
      <c r="K264" s="317"/>
      <c r="L264" s="304">
        <v>1</v>
      </c>
      <c r="M264" s="311">
        <v>30.76</v>
      </c>
      <c r="N264" s="311">
        <v>96</v>
      </c>
      <c r="O264" s="311" t="s">
        <v>16184</v>
      </c>
      <c r="P264" s="311" t="s">
        <v>14122</v>
      </c>
      <c r="Q264" s="311">
        <v>2012</v>
      </c>
      <c r="R264" s="312">
        <v>40952</v>
      </c>
      <c r="S264" s="311" t="s">
        <v>14519</v>
      </c>
      <c r="T264" s="312">
        <v>41275</v>
      </c>
      <c r="U264" s="312">
        <v>43831</v>
      </c>
      <c r="V264" s="318"/>
      <c r="W264" s="318"/>
      <c r="X264" s="318"/>
      <c r="Y264" s="318"/>
      <c r="Z264" s="318"/>
      <c r="AA264" s="327"/>
      <c r="AB264" s="326">
        <v>1</v>
      </c>
      <c r="AC264" s="303">
        <v>1</v>
      </c>
      <c r="AD264" s="305"/>
      <c r="AE264" s="322"/>
      <c r="AF264" s="318"/>
      <c r="AG264" s="323"/>
      <c r="AH264" s="323"/>
      <c r="AI264" s="323"/>
      <c r="AJ264" s="323"/>
      <c r="AK264" s="323"/>
      <c r="AL264" s="323"/>
      <c r="AM264" s="323"/>
      <c r="AN264" s="323"/>
    </row>
    <row r="265" spans="1:40" ht="12.75">
      <c r="A265" s="307">
        <v>1221882905</v>
      </c>
      <c r="B265" s="311">
        <v>263</v>
      </c>
      <c r="C265" s="311" t="s">
        <v>15980</v>
      </c>
      <c r="D265" s="311" t="s">
        <v>14479</v>
      </c>
      <c r="E265" s="311" t="s">
        <v>14479</v>
      </c>
      <c r="F265" s="310" t="s">
        <v>1810</v>
      </c>
      <c r="G265" s="311" t="s">
        <v>14515</v>
      </c>
      <c r="H265" s="310" t="s">
        <v>1829</v>
      </c>
      <c r="I265" s="311" t="s">
        <v>10299</v>
      </c>
      <c r="J265" s="311" t="s">
        <v>14521</v>
      </c>
      <c r="K265" s="317"/>
      <c r="L265" s="304">
        <v>1</v>
      </c>
      <c r="M265" s="311">
        <v>32.6</v>
      </c>
      <c r="N265" s="311">
        <v>243</v>
      </c>
      <c r="O265" s="311" t="s">
        <v>16185</v>
      </c>
      <c r="P265" s="311" t="s">
        <v>14122</v>
      </c>
      <c r="Q265" s="311">
        <v>2012</v>
      </c>
      <c r="R265" s="324">
        <v>41205</v>
      </c>
      <c r="S265" s="311" t="s">
        <v>14522</v>
      </c>
      <c r="T265" s="312">
        <v>41640</v>
      </c>
      <c r="U265" s="312">
        <v>43831</v>
      </c>
      <c r="V265" s="318"/>
      <c r="W265" s="318"/>
      <c r="X265" s="318"/>
      <c r="Y265" s="318"/>
      <c r="Z265" s="318"/>
      <c r="AA265" s="327"/>
      <c r="AB265" s="326">
        <v>1</v>
      </c>
      <c r="AC265" s="303">
        <v>1</v>
      </c>
      <c r="AD265" s="305"/>
      <c r="AE265" s="322"/>
      <c r="AF265" s="318"/>
      <c r="AG265" s="323"/>
      <c r="AH265" s="323"/>
      <c r="AI265" s="323"/>
      <c r="AJ265" s="323"/>
      <c r="AK265" s="323"/>
      <c r="AL265" s="323"/>
      <c r="AM265" s="323"/>
      <c r="AN265" s="323"/>
    </row>
    <row r="266" spans="1:40" ht="12.75">
      <c r="A266" s="307">
        <v>1221882906</v>
      </c>
      <c r="B266" s="311">
        <v>264</v>
      </c>
      <c r="C266" s="311" t="s">
        <v>15980</v>
      </c>
      <c r="D266" s="311" t="s">
        <v>14479</v>
      </c>
      <c r="E266" s="311" t="s">
        <v>14479</v>
      </c>
      <c r="F266" s="310" t="s">
        <v>1810</v>
      </c>
      <c r="G266" s="311" t="s">
        <v>14515</v>
      </c>
      <c r="H266" s="310" t="s">
        <v>1822</v>
      </c>
      <c r="I266" s="311" t="s">
        <v>9786</v>
      </c>
      <c r="J266" s="311" t="s">
        <v>14523</v>
      </c>
      <c r="K266" s="318"/>
      <c r="L266" s="304">
        <v>1</v>
      </c>
      <c r="M266" s="311">
        <v>47.04</v>
      </c>
      <c r="N266" s="311">
        <v>199</v>
      </c>
      <c r="O266" s="311" t="s">
        <v>16186</v>
      </c>
      <c r="P266" s="311" t="s">
        <v>14122</v>
      </c>
      <c r="Q266" s="311">
        <v>2012</v>
      </c>
      <c r="R266" s="312">
        <v>40952</v>
      </c>
      <c r="S266" s="311" t="s">
        <v>14519</v>
      </c>
      <c r="T266" s="312">
        <v>41275</v>
      </c>
      <c r="U266" s="312">
        <v>43831</v>
      </c>
      <c r="V266" s="318"/>
      <c r="W266" s="319"/>
      <c r="X266" s="317"/>
      <c r="Y266" s="318"/>
      <c r="Z266" s="317"/>
      <c r="AA266" s="325"/>
      <c r="AB266" s="326">
        <v>1</v>
      </c>
      <c r="AC266" s="303">
        <v>1</v>
      </c>
      <c r="AD266" s="305"/>
      <c r="AE266" s="322"/>
      <c r="AF266" s="318"/>
      <c r="AG266" s="323"/>
      <c r="AH266" s="323"/>
      <c r="AI266" s="323"/>
      <c r="AJ266" s="323"/>
      <c r="AK266" s="323"/>
      <c r="AL266" s="323"/>
      <c r="AM266" s="323"/>
      <c r="AN266" s="323"/>
    </row>
    <row r="267" spans="1:40" ht="12.75">
      <c r="A267" s="307">
        <v>1221882907</v>
      </c>
      <c r="B267" s="311">
        <v>265</v>
      </c>
      <c r="C267" s="311" t="s">
        <v>15980</v>
      </c>
      <c r="D267" s="311" t="s">
        <v>14479</v>
      </c>
      <c r="E267" s="311" t="s">
        <v>14479</v>
      </c>
      <c r="F267" s="310" t="s">
        <v>1680</v>
      </c>
      <c r="G267" s="311" t="s">
        <v>14515</v>
      </c>
      <c r="H267" s="310" t="s">
        <v>1693</v>
      </c>
      <c r="I267" s="311" t="s">
        <v>10299</v>
      </c>
      <c r="J267" s="311" t="s">
        <v>14524</v>
      </c>
      <c r="K267" s="317"/>
      <c r="L267" s="304">
        <v>1</v>
      </c>
      <c r="M267" s="311">
        <v>26</v>
      </c>
      <c r="N267" s="311">
        <v>96</v>
      </c>
      <c r="O267" s="311" t="s">
        <v>16184</v>
      </c>
      <c r="P267" s="311" t="s">
        <v>14122</v>
      </c>
      <c r="Q267" s="311">
        <v>2012</v>
      </c>
      <c r="R267" s="312">
        <v>40952</v>
      </c>
      <c r="S267" s="311" t="s">
        <v>14519</v>
      </c>
      <c r="T267" s="312">
        <v>41275</v>
      </c>
      <c r="U267" s="312">
        <v>43831</v>
      </c>
      <c r="V267" s="318"/>
      <c r="W267" s="318"/>
      <c r="X267" s="318"/>
      <c r="Y267" s="318"/>
      <c r="Z267" s="318"/>
      <c r="AA267" s="327"/>
      <c r="AB267" s="326">
        <v>1</v>
      </c>
      <c r="AC267" s="303">
        <v>1</v>
      </c>
      <c r="AD267" s="305"/>
      <c r="AE267" s="322"/>
      <c r="AF267" s="318"/>
      <c r="AG267" s="323"/>
      <c r="AH267" s="323"/>
      <c r="AI267" s="323"/>
      <c r="AJ267" s="323"/>
      <c r="AK267" s="323"/>
      <c r="AL267" s="323"/>
      <c r="AM267" s="323"/>
      <c r="AN267" s="323"/>
    </row>
    <row r="268" spans="1:40" ht="12.75">
      <c r="A268" s="307">
        <v>1221883502</v>
      </c>
      <c r="B268" s="311">
        <v>266</v>
      </c>
      <c r="C268" s="311" t="s">
        <v>15980</v>
      </c>
      <c r="D268" s="311" t="s">
        <v>14479</v>
      </c>
      <c r="E268" s="311" t="s">
        <v>14479</v>
      </c>
      <c r="F268" s="310" t="s">
        <v>1303</v>
      </c>
      <c r="G268" s="311" t="s">
        <v>16187</v>
      </c>
      <c r="H268" s="310" t="s">
        <v>1308</v>
      </c>
      <c r="I268" s="311" t="s">
        <v>9786</v>
      </c>
      <c r="J268" s="311" t="s">
        <v>14264</v>
      </c>
      <c r="K268" s="317"/>
      <c r="L268" s="304">
        <v>1</v>
      </c>
      <c r="M268" s="311">
        <v>29.6</v>
      </c>
      <c r="N268" s="311">
        <v>39</v>
      </c>
      <c r="O268" s="311" t="s">
        <v>16188</v>
      </c>
      <c r="P268" s="311" t="s">
        <v>14122</v>
      </c>
      <c r="Q268" s="311">
        <v>2012</v>
      </c>
      <c r="R268" s="312">
        <v>41246</v>
      </c>
      <c r="S268" s="311" t="s">
        <v>14525</v>
      </c>
      <c r="T268" s="312">
        <v>41640</v>
      </c>
      <c r="U268" s="312">
        <v>43831</v>
      </c>
      <c r="V268" s="304">
        <v>1</v>
      </c>
      <c r="W268" s="318"/>
      <c r="X268" s="318"/>
      <c r="Y268" s="318"/>
      <c r="Z268" s="318"/>
      <c r="AA268" s="327"/>
      <c r="AB268" s="326">
        <v>1</v>
      </c>
      <c r="AC268" s="303">
        <v>1</v>
      </c>
      <c r="AD268" s="305"/>
      <c r="AE268" s="322"/>
      <c r="AF268" s="318"/>
      <c r="AG268" s="323"/>
      <c r="AH268" s="323"/>
      <c r="AI268" s="323"/>
      <c r="AJ268" s="323"/>
      <c r="AK268" s="323"/>
      <c r="AL268" s="323"/>
      <c r="AM268" s="323"/>
      <c r="AN268" s="323"/>
    </row>
    <row r="269" spans="1:40" ht="12.75">
      <c r="A269" s="307">
        <v>1221883501</v>
      </c>
      <c r="B269" s="311">
        <v>267</v>
      </c>
      <c r="C269" s="311" t="s">
        <v>15980</v>
      </c>
      <c r="D269" s="311" t="s">
        <v>14479</v>
      </c>
      <c r="E269" s="311" t="s">
        <v>14479</v>
      </c>
      <c r="F269" s="310" t="s">
        <v>1846</v>
      </c>
      <c r="G269" s="311" t="s">
        <v>16187</v>
      </c>
      <c r="H269" s="310" t="s">
        <v>1859</v>
      </c>
      <c r="I269" s="311" t="s">
        <v>9786</v>
      </c>
      <c r="J269" s="311" t="s">
        <v>14526</v>
      </c>
      <c r="K269" s="317"/>
      <c r="L269" s="304">
        <v>1</v>
      </c>
      <c r="M269" s="311">
        <v>250.7</v>
      </c>
      <c r="N269" s="311">
        <v>1808</v>
      </c>
      <c r="O269" s="311" t="s">
        <v>16189</v>
      </c>
      <c r="P269" s="311" t="s">
        <v>14122</v>
      </c>
      <c r="Q269" s="311">
        <v>2010</v>
      </c>
      <c r="R269" s="312">
        <v>40557</v>
      </c>
      <c r="S269" s="311" t="s">
        <v>14527</v>
      </c>
      <c r="T269" s="312">
        <v>40909</v>
      </c>
      <c r="U269" s="312">
        <v>43101</v>
      </c>
      <c r="V269" s="304">
        <v>1</v>
      </c>
      <c r="W269" s="318"/>
      <c r="X269" s="318"/>
      <c r="Y269" s="318"/>
      <c r="Z269" s="318"/>
      <c r="AA269" s="327"/>
      <c r="AB269" s="326">
        <v>1</v>
      </c>
      <c r="AC269" s="303">
        <v>1</v>
      </c>
      <c r="AD269" s="305"/>
      <c r="AE269" s="322"/>
      <c r="AF269" s="318"/>
      <c r="AG269" s="323"/>
      <c r="AH269" s="323"/>
      <c r="AI269" s="323"/>
      <c r="AJ269" s="323"/>
      <c r="AK269" s="323"/>
      <c r="AL269" s="323"/>
      <c r="AM269" s="323"/>
      <c r="AN269" s="323"/>
    </row>
    <row r="270" spans="1:40" ht="12.75">
      <c r="A270" s="307">
        <v>1221883504</v>
      </c>
      <c r="B270" s="311">
        <v>268</v>
      </c>
      <c r="C270" s="311" t="s">
        <v>15980</v>
      </c>
      <c r="D270" s="311" t="s">
        <v>14479</v>
      </c>
      <c r="E270" s="311" t="s">
        <v>14479</v>
      </c>
      <c r="F270" s="310" t="s">
        <v>1846</v>
      </c>
      <c r="G270" s="311" t="s">
        <v>16187</v>
      </c>
      <c r="H270" s="310" t="s">
        <v>1860</v>
      </c>
      <c r="I270" s="311" t="s">
        <v>9786</v>
      </c>
      <c r="J270" s="311" t="s">
        <v>14125</v>
      </c>
      <c r="K270" s="317"/>
      <c r="L270" s="304">
        <v>1</v>
      </c>
      <c r="M270" s="311">
        <v>33.1</v>
      </c>
      <c r="N270" s="311">
        <v>46</v>
      </c>
      <c r="O270" s="311" t="s">
        <v>16188</v>
      </c>
      <c r="P270" s="311" t="s">
        <v>14122</v>
      </c>
      <c r="Q270" s="311">
        <v>2012</v>
      </c>
      <c r="R270" s="312">
        <v>41246</v>
      </c>
      <c r="S270" s="311" t="s">
        <v>14525</v>
      </c>
      <c r="T270" s="312">
        <v>41640</v>
      </c>
      <c r="U270" s="312">
        <v>43831</v>
      </c>
      <c r="V270" s="304">
        <v>1</v>
      </c>
      <c r="W270" s="318"/>
      <c r="X270" s="318"/>
      <c r="Y270" s="318"/>
      <c r="Z270" s="318"/>
      <c r="AA270" s="327"/>
      <c r="AB270" s="326">
        <v>1</v>
      </c>
      <c r="AC270" s="303">
        <v>1</v>
      </c>
      <c r="AD270" s="305"/>
      <c r="AE270" s="322"/>
      <c r="AF270" s="318"/>
      <c r="AG270" s="323"/>
      <c r="AH270" s="323"/>
      <c r="AI270" s="323"/>
      <c r="AJ270" s="323"/>
      <c r="AK270" s="323"/>
      <c r="AL270" s="323"/>
      <c r="AM270" s="323"/>
      <c r="AN270" s="323"/>
    </row>
    <row r="271" spans="1:40" ht="12.75">
      <c r="A271" s="307">
        <v>1221883506</v>
      </c>
      <c r="B271" s="311">
        <v>269</v>
      </c>
      <c r="C271" s="311" t="s">
        <v>15980</v>
      </c>
      <c r="D271" s="311" t="s">
        <v>14479</v>
      </c>
      <c r="E271" s="311" t="s">
        <v>14479</v>
      </c>
      <c r="F271" s="310" t="s">
        <v>1846</v>
      </c>
      <c r="G271" s="311" t="s">
        <v>16187</v>
      </c>
      <c r="H271" s="310" t="s">
        <v>1872</v>
      </c>
      <c r="I271" s="311" t="s">
        <v>10299</v>
      </c>
      <c r="J271" s="311" t="s">
        <v>14528</v>
      </c>
      <c r="K271" s="317"/>
      <c r="L271" s="304">
        <v>1</v>
      </c>
      <c r="M271" s="311">
        <v>62.2</v>
      </c>
      <c r="N271" s="311">
        <v>42</v>
      </c>
      <c r="O271" s="311" t="s">
        <v>16190</v>
      </c>
      <c r="P271" s="311" t="s">
        <v>14122</v>
      </c>
      <c r="Q271" s="311">
        <v>2012</v>
      </c>
      <c r="R271" s="312">
        <v>41246</v>
      </c>
      <c r="S271" s="311" t="s">
        <v>14529</v>
      </c>
      <c r="T271" s="312">
        <v>41640</v>
      </c>
      <c r="U271" s="312">
        <v>43831</v>
      </c>
      <c r="V271" s="304">
        <v>1</v>
      </c>
      <c r="W271" s="318"/>
      <c r="X271" s="318"/>
      <c r="Y271" s="318"/>
      <c r="Z271" s="318"/>
      <c r="AA271" s="327"/>
      <c r="AB271" s="326">
        <v>1</v>
      </c>
      <c r="AC271" s="303">
        <v>1</v>
      </c>
      <c r="AD271" s="305"/>
      <c r="AE271" s="322"/>
      <c r="AF271" s="318"/>
      <c r="AG271" s="323"/>
      <c r="AH271" s="323"/>
      <c r="AI271" s="323"/>
      <c r="AJ271" s="323"/>
      <c r="AK271" s="323"/>
      <c r="AL271" s="323"/>
      <c r="AM271" s="323"/>
      <c r="AN271" s="323"/>
    </row>
    <row r="272" spans="1:40" ht="12.75">
      <c r="A272" s="307">
        <v>1221883507</v>
      </c>
      <c r="B272" s="311">
        <v>270</v>
      </c>
      <c r="C272" s="311" t="s">
        <v>15980</v>
      </c>
      <c r="D272" s="311" t="s">
        <v>14479</v>
      </c>
      <c r="E272" s="311" t="s">
        <v>14479</v>
      </c>
      <c r="F272" s="310" t="s">
        <v>1846</v>
      </c>
      <c r="G272" s="311" t="s">
        <v>16187</v>
      </c>
      <c r="H272" s="310" t="s">
        <v>1864</v>
      </c>
      <c r="I272" s="311" t="s">
        <v>9786</v>
      </c>
      <c r="J272" s="311" t="s">
        <v>14530</v>
      </c>
      <c r="K272" s="317"/>
      <c r="L272" s="304">
        <v>1</v>
      </c>
      <c r="M272" s="311">
        <v>91</v>
      </c>
      <c r="N272" s="311">
        <v>339</v>
      </c>
      <c r="O272" s="311" t="s">
        <v>16189</v>
      </c>
      <c r="P272" s="311" t="s">
        <v>14122</v>
      </c>
      <c r="Q272" s="311">
        <v>2010</v>
      </c>
      <c r="R272" s="312">
        <v>40557</v>
      </c>
      <c r="S272" s="311" t="s">
        <v>14531</v>
      </c>
      <c r="T272" s="312">
        <v>40909</v>
      </c>
      <c r="U272" s="312">
        <v>43101</v>
      </c>
      <c r="V272" s="304">
        <v>1</v>
      </c>
      <c r="W272" s="318"/>
      <c r="X272" s="318"/>
      <c r="Y272" s="318"/>
      <c r="Z272" s="318"/>
      <c r="AA272" s="327"/>
      <c r="AB272" s="326">
        <v>1</v>
      </c>
      <c r="AC272" s="303">
        <v>1</v>
      </c>
      <c r="AD272" s="305"/>
      <c r="AE272" s="322"/>
      <c r="AF272" s="318"/>
      <c r="AG272" s="323"/>
      <c r="AH272" s="323"/>
      <c r="AI272" s="323"/>
      <c r="AJ272" s="323"/>
      <c r="AK272" s="323"/>
      <c r="AL272" s="323"/>
      <c r="AM272" s="323"/>
      <c r="AN272" s="323"/>
    </row>
    <row r="273" spans="1:40" ht="12.75">
      <c r="A273" s="307">
        <v>1221883505</v>
      </c>
      <c r="B273" s="311">
        <v>271</v>
      </c>
      <c r="C273" s="311" t="s">
        <v>15980</v>
      </c>
      <c r="D273" s="311" t="s">
        <v>14479</v>
      </c>
      <c r="E273" s="311" t="s">
        <v>14479</v>
      </c>
      <c r="F273" s="310" t="s">
        <v>1708</v>
      </c>
      <c r="G273" s="311" t="s">
        <v>16187</v>
      </c>
      <c r="H273" s="310" t="s">
        <v>1720</v>
      </c>
      <c r="I273" s="311" t="s">
        <v>9786</v>
      </c>
      <c r="J273" s="311" t="s">
        <v>10650</v>
      </c>
      <c r="K273" s="317"/>
      <c r="L273" s="304">
        <v>1</v>
      </c>
      <c r="M273" s="311">
        <v>70.900000000000006</v>
      </c>
      <c r="N273" s="311">
        <v>208</v>
      </c>
      <c r="O273" s="311" t="s">
        <v>16039</v>
      </c>
      <c r="P273" s="311" t="s">
        <v>14122</v>
      </c>
      <c r="Q273" s="311">
        <v>2010</v>
      </c>
      <c r="R273" s="312">
        <v>40557</v>
      </c>
      <c r="S273" s="311" t="s">
        <v>14532</v>
      </c>
      <c r="T273" s="312">
        <v>40909</v>
      </c>
      <c r="U273" s="312">
        <v>43101</v>
      </c>
      <c r="V273" s="304">
        <v>1</v>
      </c>
      <c r="W273" s="318"/>
      <c r="X273" s="318"/>
      <c r="Y273" s="318"/>
      <c r="Z273" s="318"/>
      <c r="AA273" s="327"/>
      <c r="AB273" s="326">
        <v>1</v>
      </c>
      <c r="AC273" s="303">
        <v>1</v>
      </c>
      <c r="AD273" s="305"/>
      <c r="AE273" s="322"/>
      <c r="AF273" s="318"/>
      <c r="AG273" s="323"/>
      <c r="AH273" s="323"/>
      <c r="AI273" s="323"/>
      <c r="AJ273" s="323"/>
      <c r="AK273" s="323"/>
      <c r="AL273" s="323"/>
      <c r="AM273" s="323"/>
      <c r="AN273" s="323"/>
    </row>
    <row r="274" spans="1:40" ht="12.75">
      <c r="A274" s="307">
        <v>1221883508</v>
      </c>
      <c r="B274" s="311">
        <v>272</v>
      </c>
      <c r="C274" s="311" t="s">
        <v>15980</v>
      </c>
      <c r="D274" s="311" t="s">
        <v>14479</v>
      </c>
      <c r="E274" s="311" t="s">
        <v>14479</v>
      </c>
      <c r="F274" s="310" t="s">
        <v>1846</v>
      </c>
      <c r="G274" s="311" t="s">
        <v>16187</v>
      </c>
      <c r="H274" s="310" t="s">
        <v>1868</v>
      </c>
      <c r="I274" s="311" t="s">
        <v>9786</v>
      </c>
      <c r="J274" s="311" t="s">
        <v>14533</v>
      </c>
      <c r="K274" s="317"/>
      <c r="L274" s="304">
        <v>1</v>
      </c>
      <c r="M274" s="311">
        <v>106</v>
      </c>
      <c r="N274" s="311">
        <v>259</v>
      </c>
      <c r="O274" s="311" t="s">
        <v>16189</v>
      </c>
      <c r="P274" s="311" t="s">
        <v>14122</v>
      </c>
      <c r="Q274" s="311">
        <v>2010</v>
      </c>
      <c r="R274" s="312">
        <v>40557</v>
      </c>
      <c r="S274" s="311" t="s">
        <v>14534</v>
      </c>
      <c r="T274" s="312">
        <v>40909</v>
      </c>
      <c r="U274" s="312">
        <v>43101</v>
      </c>
      <c r="V274" s="304">
        <v>1</v>
      </c>
      <c r="W274" s="318"/>
      <c r="X274" s="318"/>
      <c r="Y274" s="318"/>
      <c r="Z274" s="318"/>
      <c r="AA274" s="327"/>
      <c r="AB274" s="326">
        <v>1</v>
      </c>
      <c r="AC274" s="303">
        <v>1</v>
      </c>
      <c r="AD274" s="305"/>
      <c r="AE274" s="322"/>
      <c r="AF274" s="318"/>
      <c r="AG274" s="323"/>
      <c r="AH274" s="323"/>
      <c r="AI274" s="323"/>
      <c r="AJ274" s="323"/>
      <c r="AK274" s="323"/>
      <c r="AL274" s="323"/>
      <c r="AM274" s="323"/>
      <c r="AN274" s="323"/>
    </row>
    <row r="275" spans="1:40" ht="12.75">
      <c r="A275" s="307">
        <v>1221883509</v>
      </c>
      <c r="B275" s="311">
        <v>273</v>
      </c>
      <c r="C275" s="311" t="s">
        <v>15980</v>
      </c>
      <c r="D275" s="311" t="s">
        <v>14479</v>
      </c>
      <c r="E275" s="311" t="s">
        <v>14479</v>
      </c>
      <c r="F275" s="310" t="s">
        <v>1476</v>
      </c>
      <c r="G275" s="311" t="s">
        <v>16187</v>
      </c>
      <c r="H275" s="310" t="s">
        <v>1504</v>
      </c>
      <c r="I275" s="311" t="s">
        <v>9786</v>
      </c>
      <c r="J275" s="311" t="s">
        <v>14535</v>
      </c>
      <c r="K275" s="317"/>
      <c r="L275" s="304">
        <v>1</v>
      </c>
      <c r="M275" s="311">
        <v>13</v>
      </c>
      <c r="N275" s="311">
        <v>19</v>
      </c>
      <c r="O275" s="311" t="s">
        <v>16189</v>
      </c>
      <c r="P275" s="311" t="s">
        <v>14122</v>
      </c>
      <c r="Q275" s="311">
        <v>2010</v>
      </c>
      <c r="R275" s="312">
        <v>40557</v>
      </c>
      <c r="S275" s="311" t="s">
        <v>14532</v>
      </c>
      <c r="T275" s="312">
        <v>40909</v>
      </c>
      <c r="U275" s="312">
        <v>43101</v>
      </c>
      <c r="V275" s="304">
        <v>1</v>
      </c>
      <c r="W275" s="318"/>
      <c r="X275" s="318"/>
      <c r="Y275" s="318"/>
      <c r="Z275" s="318"/>
      <c r="AA275" s="327"/>
      <c r="AB275" s="326">
        <v>1</v>
      </c>
      <c r="AC275" s="303">
        <v>1</v>
      </c>
      <c r="AD275" s="305"/>
      <c r="AE275" s="322"/>
      <c r="AF275" s="318"/>
      <c r="AG275" s="323"/>
      <c r="AH275" s="323"/>
      <c r="AI275" s="323"/>
      <c r="AJ275" s="323"/>
      <c r="AK275" s="323"/>
      <c r="AL275" s="323"/>
      <c r="AM275" s="323"/>
      <c r="AN275" s="323"/>
    </row>
    <row r="276" spans="1:40" ht="12.75">
      <c r="A276" s="307">
        <v>1221884002</v>
      </c>
      <c r="B276" s="311">
        <v>274</v>
      </c>
      <c r="C276" s="311" t="s">
        <v>15980</v>
      </c>
      <c r="D276" s="311" t="s">
        <v>14479</v>
      </c>
      <c r="E276" s="311" t="s">
        <v>14479</v>
      </c>
      <c r="F276" s="310" t="s">
        <v>1810</v>
      </c>
      <c r="G276" s="311" t="s">
        <v>14536</v>
      </c>
      <c r="H276" s="310" t="s">
        <v>1813</v>
      </c>
      <c r="I276" s="311" t="s">
        <v>9786</v>
      </c>
      <c r="J276" s="311" t="s">
        <v>14537</v>
      </c>
      <c r="K276" s="317"/>
      <c r="L276" s="304">
        <v>1</v>
      </c>
      <c r="M276" s="311">
        <v>77.900000000000006</v>
      </c>
      <c r="N276" s="311">
        <v>46</v>
      </c>
      <c r="O276" s="311" t="s">
        <v>16191</v>
      </c>
      <c r="P276" s="311" t="s">
        <v>14122</v>
      </c>
      <c r="Q276" s="311">
        <v>2010</v>
      </c>
      <c r="R276" s="324">
        <v>40543</v>
      </c>
      <c r="S276" s="311" t="s">
        <v>14538</v>
      </c>
      <c r="T276" s="312">
        <v>40909</v>
      </c>
      <c r="U276" s="312">
        <v>43101</v>
      </c>
      <c r="V276" s="305"/>
      <c r="W276" s="318"/>
      <c r="X276" s="318"/>
      <c r="Y276" s="318"/>
      <c r="Z276" s="318"/>
      <c r="AA276" s="327"/>
      <c r="AB276" s="326">
        <v>1</v>
      </c>
      <c r="AC276" s="303">
        <v>1</v>
      </c>
      <c r="AD276" s="305"/>
      <c r="AE276" s="322"/>
      <c r="AF276" s="318"/>
      <c r="AG276" s="323"/>
      <c r="AH276" s="323"/>
      <c r="AI276" s="323"/>
      <c r="AJ276" s="323"/>
      <c r="AK276" s="323"/>
      <c r="AL276" s="323"/>
      <c r="AM276" s="323"/>
      <c r="AN276" s="323"/>
    </row>
    <row r="277" spans="1:40" ht="12.75">
      <c r="A277" s="307">
        <v>1221884001</v>
      </c>
      <c r="B277" s="311">
        <v>275</v>
      </c>
      <c r="C277" s="311" t="s">
        <v>15980</v>
      </c>
      <c r="D277" s="311" t="s">
        <v>14479</v>
      </c>
      <c r="E277" s="311" t="s">
        <v>14479</v>
      </c>
      <c r="F277" s="310" t="s">
        <v>1254</v>
      </c>
      <c r="G277" s="311" t="s">
        <v>14536</v>
      </c>
      <c r="H277" s="310" t="s">
        <v>1259</v>
      </c>
      <c r="I277" s="311" t="s">
        <v>9786</v>
      </c>
      <c r="J277" s="311" t="s">
        <v>14539</v>
      </c>
      <c r="K277" s="302">
        <v>1</v>
      </c>
      <c r="L277" s="316"/>
      <c r="M277" s="311">
        <v>1400.94</v>
      </c>
      <c r="N277" s="311">
        <v>6789</v>
      </c>
      <c r="O277" s="311" t="s">
        <v>16192</v>
      </c>
      <c r="P277" s="311" t="s">
        <v>14540</v>
      </c>
      <c r="Q277" s="311">
        <v>2019</v>
      </c>
      <c r="R277" s="312">
        <v>44035</v>
      </c>
      <c r="S277" s="311">
        <v>883</v>
      </c>
      <c r="T277" s="312">
        <v>44562</v>
      </c>
      <c r="U277" s="312">
        <v>46388</v>
      </c>
      <c r="V277" s="305"/>
      <c r="W277" s="318"/>
      <c r="X277" s="312">
        <v>44260</v>
      </c>
      <c r="Y277" s="311" t="s">
        <v>14541</v>
      </c>
      <c r="Z277" s="318"/>
      <c r="AA277" s="320">
        <v>1</v>
      </c>
      <c r="AB277" s="321"/>
      <c r="AC277" s="303">
        <v>1</v>
      </c>
      <c r="AD277" s="305"/>
      <c r="AE277" s="322"/>
      <c r="AF277" s="318"/>
      <c r="AG277" s="323"/>
      <c r="AH277" s="323"/>
      <c r="AI277" s="323"/>
      <c r="AJ277" s="323"/>
      <c r="AK277" s="323"/>
      <c r="AL277" s="323"/>
      <c r="AM277" s="323"/>
      <c r="AN277" s="323"/>
    </row>
    <row r="278" spans="1:40" ht="12.75">
      <c r="A278" s="307">
        <v>1221884004</v>
      </c>
      <c r="B278" s="311">
        <v>276</v>
      </c>
      <c r="C278" s="311" t="s">
        <v>15980</v>
      </c>
      <c r="D278" s="311" t="s">
        <v>14479</v>
      </c>
      <c r="E278" s="311" t="s">
        <v>14479</v>
      </c>
      <c r="F278" s="311" t="s">
        <v>1810</v>
      </c>
      <c r="G278" s="311" t="s">
        <v>14536</v>
      </c>
      <c r="H278" s="310" t="s">
        <v>1820</v>
      </c>
      <c r="I278" s="311" t="s">
        <v>9786</v>
      </c>
      <c r="J278" s="311" t="s">
        <v>11404</v>
      </c>
      <c r="K278" s="317"/>
      <c r="L278" s="304">
        <v>1</v>
      </c>
      <c r="M278" s="311">
        <v>60.1</v>
      </c>
      <c r="N278" s="311">
        <v>299</v>
      </c>
      <c r="O278" s="311" t="s">
        <v>16191</v>
      </c>
      <c r="P278" s="311" t="s">
        <v>14122</v>
      </c>
      <c r="Q278" s="311">
        <v>2010</v>
      </c>
      <c r="R278" s="324">
        <v>40543</v>
      </c>
      <c r="S278" s="311" t="s">
        <v>14538</v>
      </c>
      <c r="T278" s="312">
        <v>40909</v>
      </c>
      <c r="U278" s="312">
        <v>43101</v>
      </c>
      <c r="V278" s="318"/>
      <c r="W278" s="318"/>
      <c r="X278" s="318"/>
      <c r="Y278" s="318"/>
      <c r="Z278" s="318"/>
      <c r="AA278" s="327"/>
      <c r="AB278" s="326">
        <v>1</v>
      </c>
      <c r="AC278" s="303">
        <v>1</v>
      </c>
      <c r="AD278" s="305"/>
      <c r="AE278" s="322"/>
      <c r="AF278" s="318"/>
      <c r="AG278" s="323"/>
      <c r="AH278" s="323"/>
      <c r="AI278" s="323"/>
      <c r="AJ278" s="323"/>
      <c r="AK278" s="323"/>
      <c r="AL278" s="323"/>
      <c r="AM278" s="323"/>
      <c r="AN278" s="323"/>
    </row>
    <row r="279" spans="1:40" ht="12.75">
      <c r="A279" s="307">
        <v>1221884005</v>
      </c>
      <c r="B279" s="311">
        <v>277</v>
      </c>
      <c r="C279" s="311" t="s">
        <v>15980</v>
      </c>
      <c r="D279" s="311" t="s">
        <v>14479</v>
      </c>
      <c r="E279" s="311" t="s">
        <v>14479</v>
      </c>
      <c r="F279" s="310" t="s">
        <v>1561</v>
      </c>
      <c r="G279" s="311" t="s">
        <v>14536</v>
      </c>
      <c r="H279" s="310" t="s">
        <v>1568</v>
      </c>
      <c r="I279" s="311" t="s">
        <v>9786</v>
      </c>
      <c r="J279" s="311" t="s">
        <v>14310</v>
      </c>
      <c r="K279" s="317"/>
      <c r="L279" s="304">
        <v>1</v>
      </c>
      <c r="M279" s="311">
        <v>220.1</v>
      </c>
      <c r="N279" s="311">
        <v>331</v>
      </c>
      <c r="O279" s="311" t="s">
        <v>16193</v>
      </c>
      <c r="P279" s="311" t="s">
        <v>14122</v>
      </c>
      <c r="Q279" s="311">
        <v>2010</v>
      </c>
      <c r="R279" s="324">
        <v>40543</v>
      </c>
      <c r="S279" s="311" t="s">
        <v>14542</v>
      </c>
      <c r="T279" s="312">
        <v>40909</v>
      </c>
      <c r="U279" s="312">
        <v>43101</v>
      </c>
      <c r="V279" s="318"/>
      <c r="W279" s="318"/>
      <c r="X279" s="318"/>
      <c r="Y279" s="318"/>
      <c r="Z279" s="318"/>
      <c r="AA279" s="327"/>
      <c r="AB279" s="326">
        <v>1</v>
      </c>
      <c r="AC279" s="303">
        <v>1</v>
      </c>
      <c r="AD279" s="305"/>
      <c r="AE279" s="322"/>
      <c r="AF279" s="318"/>
      <c r="AG279" s="323"/>
      <c r="AH279" s="323"/>
      <c r="AI279" s="323"/>
      <c r="AJ279" s="323"/>
      <c r="AK279" s="323"/>
      <c r="AL279" s="323"/>
      <c r="AM279" s="323"/>
      <c r="AN279" s="323"/>
    </row>
    <row r="280" spans="1:40" ht="12.75">
      <c r="A280" s="307">
        <v>1221884006</v>
      </c>
      <c r="B280" s="311">
        <v>278</v>
      </c>
      <c r="C280" s="311" t="s">
        <v>15980</v>
      </c>
      <c r="D280" s="311" t="s">
        <v>14479</v>
      </c>
      <c r="E280" s="311" t="s">
        <v>14479</v>
      </c>
      <c r="F280" s="310" t="s">
        <v>1810</v>
      </c>
      <c r="G280" s="311" t="s">
        <v>14536</v>
      </c>
      <c r="H280" s="310" t="s">
        <v>1825</v>
      </c>
      <c r="I280" s="311" t="s">
        <v>9786</v>
      </c>
      <c r="J280" s="311" t="s">
        <v>14543</v>
      </c>
      <c r="K280" s="317"/>
      <c r="L280" s="304">
        <v>1</v>
      </c>
      <c r="M280" s="311">
        <v>29.97</v>
      </c>
      <c r="N280" s="311">
        <v>30</v>
      </c>
      <c r="O280" s="311" t="s">
        <v>16193</v>
      </c>
      <c r="P280" s="311" t="s">
        <v>14122</v>
      </c>
      <c r="Q280" s="311">
        <v>2010</v>
      </c>
      <c r="R280" s="324">
        <v>40543</v>
      </c>
      <c r="S280" s="311" t="s">
        <v>14544</v>
      </c>
      <c r="T280" s="312">
        <v>40909</v>
      </c>
      <c r="U280" s="312">
        <v>43101</v>
      </c>
      <c r="V280" s="318"/>
      <c r="W280" s="318"/>
      <c r="X280" s="318"/>
      <c r="Y280" s="318"/>
      <c r="Z280" s="318"/>
      <c r="AA280" s="327"/>
      <c r="AB280" s="326">
        <v>1</v>
      </c>
      <c r="AC280" s="303">
        <v>1</v>
      </c>
      <c r="AD280" s="305"/>
      <c r="AE280" s="322"/>
      <c r="AF280" s="318"/>
      <c r="AG280" s="323"/>
      <c r="AH280" s="323"/>
      <c r="AI280" s="323"/>
      <c r="AJ280" s="323"/>
      <c r="AK280" s="323"/>
      <c r="AL280" s="323"/>
      <c r="AM280" s="323"/>
      <c r="AN280" s="323"/>
    </row>
    <row r="281" spans="1:40" ht="12.75">
      <c r="A281" s="307">
        <v>1221884302</v>
      </c>
      <c r="B281" s="311">
        <v>279</v>
      </c>
      <c r="C281" s="311" t="s">
        <v>15980</v>
      </c>
      <c r="D281" s="311" t="s">
        <v>14479</v>
      </c>
      <c r="E281" s="311" t="s">
        <v>14479</v>
      </c>
      <c r="F281" s="310" t="s">
        <v>1846</v>
      </c>
      <c r="G281" s="311" t="s">
        <v>16194</v>
      </c>
      <c r="H281" s="310" t="s">
        <v>1850</v>
      </c>
      <c r="I281" s="311" t="s">
        <v>9786</v>
      </c>
      <c r="J281" s="311" t="s">
        <v>14545</v>
      </c>
      <c r="K281" s="317"/>
      <c r="L281" s="304">
        <v>1</v>
      </c>
      <c r="M281" s="311">
        <v>52.9</v>
      </c>
      <c r="N281" s="311">
        <v>100</v>
      </c>
      <c r="O281" s="311" t="s">
        <v>16195</v>
      </c>
      <c r="P281" s="311" t="s">
        <v>14122</v>
      </c>
      <c r="Q281" s="311">
        <v>2010</v>
      </c>
      <c r="R281" s="324">
        <v>40543</v>
      </c>
      <c r="S281" s="311" t="s">
        <v>14546</v>
      </c>
      <c r="T281" s="312">
        <v>40909</v>
      </c>
      <c r="U281" s="312">
        <v>43101</v>
      </c>
      <c r="V281" s="304">
        <v>1</v>
      </c>
      <c r="W281" s="318"/>
      <c r="X281" s="318"/>
      <c r="Y281" s="318"/>
      <c r="Z281" s="318"/>
      <c r="AA281" s="327"/>
      <c r="AB281" s="326">
        <v>1</v>
      </c>
      <c r="AC281" s="303">
        <v>1</v>
      </c>
      <c r="AD281" s="305"/>
      <c r="AE281" s="322"/>
      <c r="AF281" s="318"/>
      <c r="AG281" s="323"/>
      <c r="AH281" s="323"/>
      <c r="AI281" s="323"/>
      <c r="AJ281" s="323"/>
      <c r="AK281" s="323"/>
      <c r="AL281" s="323"/>
      <c r="AM281" s="323"/>
      <c r="AN281" s="323"/>
    </row>
    <row r="282" spans="1:40" ht="12.75">
      <c r="A282" s="307">
        <v>1221884303</v>
      </c>
      <c r="B282" s="311">
        <v>280</v>
      </c>
      <c r="C282" s="311" t="s">
        <v>15980</v>
      </c>
      <c r="D282" s="311" t="s">
        <v>14479</v>
      </c>
      <c r="E282" s="311" t="s">
        <v>14479</v>
      </c>
      <c r="F282" s="310" t="s">
        <v>1390</v>
      </c>
      <c r="G282" s="311" t="s">
        <v>16194</v>
      </c>
      <c r="H282" s="310" t="s">
        <v>1415</v>
      </c>
      <c r="I282" s="311" t="s">
        <v>9786</v>
      </c>
      <c r="J282" s="311" t="s">
        <v>14547</v>
      </c>
      <c r="K282" s="317"/>
      <c r="L282" s="304">
        <v>1</v>
      </c>
      <c r="M282" s="311">
        <v>36.6</v>
      </c>
      <c r="N282" s="311">
        <v>199</v>
      </c>
      <c r="O282" s="311" t="s">
        <v>16195</v>
      </c>
      <c r="P282" s="311" t="s">
        <v>14122</v>
      </c>
      <c r="Q282" s="311">
        <v>2010</v>
      </c>
      <c r="R282" s="324">
        <v>40543</v>
      </c>
      <c r="S282" s="311" t="s">
        <v>14546</v>
      </c>
      <c r="T282" s="312">
        <v>40909</v>
      </c>
      <c r="U282" s="312">
        <v>43101</v>
      </c>
      <c r="V282" s="304">
        <v>1</v>
      </c>
      <c r="W282" s="318"/>
      <c r="X282" s="318"/>
      <c r="Y282" s="318"/>
      <c r="Z282" s="318"/>
      <c r="AA282" s="327"/>
      <c r="AB282" s="326">
        <v>1</v>
      </c>
      <c r="AC282" s="303">
        <v>1</v>
      </c>
      <c r="AD282" s="305"/>
      <c r="AE282" s="322"/>
      <c r="AF282" s="318"/>
      <c r="AG282" s="323"/>
      <c r="AH282" s="323"/>
      <c r="AI282" s="323"/>
      <c r="AJ282" s="323"/>
      <c r="AK282" s="323"/>
      <c r="AL282" s="323"/>
      <c r="AM282" s="323"/>
      <c r="AN282" s="323"/>
    </row>
    <row r="283" spans="1:40" ht="12.75">
      <c r="A283" s="307">
        <v>1221884301</v>
      </c>
      <c r="B283" s="311">
        <v>281</v>
      </c>
      <c r="C283" s="311" t="s">
        <v>15980</v>
      </c>
      <c r="D283" s="311" t="s">
        <v>14479</v>
      </c>
      <c r="E283" s="311" t="s">
        <v>14479</v>
      </c>
      <c r="F283" s="310" t="s">
        <v>1846</v>
      </c>
      <c r="G283" s="311" t="s">
        <v>16194</v>
      </c>
      <c r="H283" s="310" t="s">
        <v>1862</v>
      </c>
      <c r="I283" s="311" t="s">
        <v>9786</v>
      </c>
      <c r="J283" s="311" t="s">
        <v>14548</v>
      </c>
      <c r="K283" s="317"/>
      <c r="L283" s="304">
        <v>1</v>
      </c>
      <c r="M283" s="311">
        <v>90.7</v>
      </c>
      <c r="N283" s="311">
        <v>962</v>
      </c>
      <c r="O283" s="311" t="s">
        <v>16195</v>
      </c>
      <c r="P283" s="311" t="s">
        <v>14122</v>
      </c>
      <c r="Q283" s="311">
        <v>2010</v>
      </c>
      <c r="R283" s="324">
        <v>40543</v>
      </c>
      <c r="S283" s="311" t="s">
        <v>14546</v>
      </c>
      <c r="T283" s="312">
        <v>40909</v>
      </c>
      <c r="U283" s="312">
        <v>43101</v>
      </c>
      <c r="V283" s="304">
        <v>1</v>
      </c>
      <c r="W283" s="318"/>
      <c r="X283" s="318"/>
      <c r="Y283" s="318"/>
      <c r="Z283" s="318"/>
      <c r="AA283" s="327"/>
      <c r="AB283" s="326">
        <v>1</v>
      </c>
      <c r="AC283" s="303">
        <v>1</v>
      </c>
      <c r="AD283" s="305"/>
      <c r="AE283" s="322"/>
      <c r="AF283" s="318"/>
      <c r="AG283" s="323"/>
      <c r="AH283" s="323"/>
      <c r="AI283" s="323"/>
      <c r="AJ283" s="323"/>
      <c r="AK283" s="323"/>
      <c r="AL283" s="323"/>
      <c r="AM283" s="323"/>
      <c r="AN283" s="323"/>
    </row>
    <row r="284" spans="1:40" ht="12.75">
      <c r="A284" s="307">
        <v>1221884305</v>
      </c>
      <c r="B284" s="311">
        <v>282</v>
      </c>
      <c r="C284" s="311" t="s">
        <v>15980</v>
      </c>
      <c r="D284" s="311" t="s">
        <v>14479</v>
      </c>
      <c r="E284" s="311" t="s">
        <v>14479</v>
      </c>
      <c r="F284" s="310" t="s">
        <v>1846</v>
      </c>
      <c r="G284" s="311" t="s">
        <v>16194</v>
      </c>
      <c r="H284" s="310" t="s">
        <v>1873</v>
      </c>
      <c r="I284" s="311" t="s">
        <v>10299</v>
      </c>
      <c r="J284" s="311" t="s">
        <v>14549</v>
      </c>
      <c r="K284" s="318"/>
      <c r="L284" s="304">
        <v>1</v>
      </c>
      <c r="M284" s="311">
        <v>14.5</v>
      </c>
      <c r="N284" s="311">
        <v>110</v>
      </c>
      <c r="O284" s="311" t="s">
        <v>16195</v>
      </c>
      <c r="P284" s="311" t="s">
        <v>14122</v>
      </c>
      <c r="Q284" s="311">
        <v>2010</v>
      </c>
      <c r="R284" s="324">
        <v>40543</v>
      </c>
      <c r="S284" s="311" t="s">
        <v>14546</v>
      </c>
      <c r="T284" s="312">
        <v>40909</v>
      </c>
      <c r="U284" s="312">
        <v>43101</v>
      </c>
      <c r="V284" s="304">
        <v>1</v>
      </c>
      <c r="W284" s="319"/>
      <c r="X284" s="317"/>
      <c r="Y284" s="317"/>
      <c r="Z284" s="318"/>
      <c r="AA284" s="325"/>
      <c r="AB284" s="326">
        <v>1</v>
      </c>
      <c r="AC284" s="303">
        <v>1</v>
      </c>
      <c r="AD284" s="305"/>
      <c r="AE284" s="322"/>
      <c r="AF284" s="318"/>
      <c r="AG284" s="323"/>
      <c r="AH284" s="323"/>
      <c r="AI284" s="323"/>
      <c r="AJ284" s="323"/>
      <c r="AK284" s="323"/>
      <c r="AL284" s="323"/>
      <c r="AM284" s="323"/>
      <c r="AN284" s="323"/>
    </row>
    <row r="285" spans="1:40" ht="12.75">
      <c r="A285" s="307">
        <v>1221884707</v>
      </c>
      <c r="B285" s="311">
        <v>283</v>
      </c>
      <c r="C285" s="311" t="s">
        <v>15980</v>
      </c>
      <c r="D285" s="311" t="s">
        <v>14479</v>
      </c>
      <c r="E285" s="311" t="s">
        <v>14479</v>
      </c>
      <c r="F285" s="310" t="s">
        <v>1846</v>
      </c>
      <c r="G285" s="311" t="s">
        <v>16196</v>
      </c>
      <c r="H285" s="310" t="s">
        <v>1854</v>
      </c>
      <c r="I285" s="311" t="s">
        <v>9786</v>
      </c>
      <c r="J285" s="311" t="s">
        <v>14550</v>
      </c>
      <c r="K285" s="318"/>
      <c r="L285" s="304">
        <v>1</v>
      </c>
      <c r="M285" s="311">
        <v>29</v>
      </c>
      <c r="N285" s="311">
        <v>44</v>
      </c>
      <c r="O285" s="311" t="s">
        <v>16197</v>
      </c>
      <c r="P285" s="311" t="s">
        <v>14122</v>
      </c>
      <c r="Q285" s="311">
        <v>2010</v>
      </c>
      <c r="R285" s="324">
        <v>40543</v>
      </c>
      <c r="S285" s="311" t="s">
        <v>14551</v>
      </c>
      <c r="T285" s="312">
        <v>40909</v>
      </c>
      <c r="U285" s="312">
        <v>43101</v>
      </c>
      <c r="V285" s="304">
        <v>1</v>
      </c>
      <c r="W285" s="319"/>
      <c r="X285" s="317"/>
      <c r="Y285" s="317"/>
      <c r="Z285" s="318"/>
      <c r="AA285" s="325"/>
      <c r="AB285" s="326">
        <v>1</v>
      </c>
      <c r="AC285" s="303">
        <v>1</v>
      </c>
      <c r="AD285" s="305"/>
      <c r="AE285" s="322"/>
      <c r="AF285" s="318"/>
      <c r="AG285" s="323"/>
      <c r="AH285" s="323"/>
      <c r="AI285" s="323"/>
      <c r="AJ285" s="323"/>
      <c r="AK285" s="323"/>
      <c r="AL285" s="323"/>
      <c r="AM285" s="323"/>
      <c r="AN285" s="323"/>
    </row>
    <row r="286" spans="1:40" ht="12.75">
      <c r="A286" s="307">
        <v>1221884703</v>
      </c>
      <c r="B286" s="311">
        <v>284</v>
      </c>
      <c r="C286" s="311" t="s">
        <v>15980</v>
      </c>
      <c r="D286" s="311" t="s">
        <v>14479</v>
      </c>
      <c r="E286" s="311" t="s">
        <v>14479</v>
      </c>
      <c r="F286" s="310" t="s">
        <v>1846</v>
      </c>
      <c r="G286" s="311" t="s">
        <v>16196</v>
      </c>
      <c r="H286" s="310" t="s">
        <v>1855</v>
      </c>
      <c r="I286" s="311" t="s">
        <v>9786</v>
      </c>
      <c r="J286" s="311" t="s">
        <v>14552</v>
      </c>
      <c r="K286" s="318"/>
      <c r="L286" s="304">
        <v>1</v>
      </c>
      <c r="M286" s="311">
        <v>57.7</v>
      </c>
      <c r="N286" s="311">
        <v>214</v>
      </c>
      <c r="O286" s="311" t="s">
        <v>16198</v>
      </c>
      <c r="P286" s="311" t="s">
        <v>14122</v>
      </c>
      <c r="Q286" s="311">
        <v>2010</v>
      </c>
      <c r="R286" s="324">
        <v>40543</v>
      </c>
      <c r="S286" s="311" t="s">
        <v>14551</v>
      </c>
      <c r="T286" s="312">
        <v>40909</v>
      </c>
      <c r="U286" s="312">
        <v>43101</v>
      </c>
      <c r="V286" s="304">
        <v>1</v>
      </c>
      <c r="W286" s="319"/>
      <c r="X286" s="317"/>
      <c r="Y286" s="317"/>
      <c r="Z286" s="318"/>
      <c r="AA286" s="325"/>
      <c r="AB286" s="326">
        <v>1</v>
      </c>
      <c r="AC286" s="303">
        <v>1</v>
      </c>
      <c r="AD286" s="305"/>
      <c r="AE286" s="322"/>
      <c r="AF286" s="318"/>
      <c r="AG286" s="323"/>
      <c r="AH286" s="323"/>
      <c r="AI286" s="323"/>
      <c r="AJ286" s="323"/>
      <c r="AK286" s="323"/>
      <c r="AL286" s="323"/>
      <c r="AM286" s="323"/>
      <c r="AN286" s="323"/>
    </row>
    <row r="287" spans="1:40" ht="12.75">
      <c r="A287" s="307">
        <v>1221884705</v>
      </c>
      <c r="B287" s="311">
        <v>285</v>
      </c>
      <c r="C287" s="311" t="s">
        <v>15980</v>
      </c>
      <c r="D287" s="311" t="s">
        <v>14479</v>
      </c>
      <c r="E287" s="311" t="s">
        <v>14479</v>
      </c>
      <c r="F287" s="310" t="s">
        <v>1846</v>
      </c>
      <c r="G287" s="311" t="s">
        <v>16196</v>
      </c>
      <c r="H287" s="310" t="s">
        <v>1857</v>
      </c>
      <c r="I287" s="311" t="s">
        <v>9786</v>
      </c>
      <c r="J287" s="311" t="s">
        <v>14553</v>
      </c>
      <c r="K287" s="318"/>
      <c r="L287" s="304">
        <v>1</v>
      </c>
      <c r="M287" s="311">
        <v>43.9</v>
      </c>
      <c r="N287" s="311">
        <v>119</v>
      </c>
      <c r="O287" s="311" t="s">
        <v>16199</v>
      </c>
      <c r="P287" s="311" t="s">
        <v>14122</v>
      </c>
      <c r="Q287" s="311">
        <v>2011</v>
      </c>
      <c r="R287" s="312">
        <v>40851</v>
      </c>
      <c r="S287" s="311" t="s">
        <v>14554</v>
      </c>
      <c r="T287" s="312">
        <v>41275</v>
      </c>
      <c r="U287" s="312">
        <v>43466</v>
      </c>
      <c r="V287" s="304">
        <v>1</v>
      </c>
      <c r="W287" s="319"/>
      <c r="X287" s="317"/>
      <c r="Y287" s="317"/>
      <c r="Z287" s="318"/>
      <c r="AA287" s="325"/>
      <c r="AB287" s="326">
        <v>1</v>
      </c>
      <c r="AC287" s="303">
        <v>1</v>
      </c>
      <c r="AD287" s="305"/>
      <c r="AE287" s="322"/>
      <c r="AF287" s="318"/>
      <c r="AG287" s="323"/>
      <c r="AH287" s="323"/>
      <c r="AI287" s="323"/>
      <c r="AJ287" s="323"/>
      <c r="AK287" s="323"/>
      <c r="AL287" s="323"/>
      <c r="AM287" s="323"/>
      <c r="AN287" s="323"/>
    </row>
    <row r="288" spans="1:40" ht="12.75">
      <c r="A288" s="307">
        <v>1221884709</v>
      </c>
      <c r="B288" s="311">
        <v>286</v>
      </c>
      <c r="C288" s="311" t="s">
        <v>15980</v>
      </c>
      <c r="D288" s="311" t="s">
        <v>14479</v>
      </c>
      <c r="E288" s="311" t="s">
        <v>14479</v>
      </c>
      <c r="F288" s="310" t="s">
        <v>1804</v>
      </c>
      <c r="G288" s="311" t="s">
        <v>16196</v>
      </c>
      <c r="H288" s="310" t="s">
        <v>1809</v>
      </c>
      <c r="I288" s="311" t="s">
        <v>9786</v>
      </c>
      <c r="J288" s="311" t="s">
        <v>14555</v>
      </c>
      <c r="K288" s="317"/>
      <c r="L288" s="304">
        <v>1</v>
      </c>
      <c r="M288" s="311">
        <v>15.64</v>
      </c>
      <c r="N288" s="311">
        <v>220</v>
      </c>
      <c r="O288" s="311" t="s">
        <v>16197</v>
      </c>
      <c r="P288" s="311" t="s">
        <v>14122</v>
      </c>
      <c r="Q288" s="311">
        <v>2010</v>
      </c>
      <c r="R288" s="324">
        <v>40543</v>
      </c>
      <c r="S288" s="311" t="s">
        <v>14551</v>
      </c>
      <c r="T288" s="312">
        <v>40909</v>
      </c>
      <c r="U288" s="312">
        <v>43101</v>
      </c>
      <c r="V288" s="304">
        <v>1</v>
      </c>
      <c r="W288" s="318"/>
      <c r="X288" s="318"/>
      <c r="Y288" s="318"/>
      <c r="Z288" s="318"/>
      <c r="AA288" s="327"/>
      <c r="AB288" s="326">
        <v>1</v>
      </c>
      <c r="AC288" s="303">
        <v>1</v>
      </c>
      <c r="AD288" s="305"/>
      <c r="AE288" s="322"/>
      <c r="AF288" s="318"/>
      <c r="AG288" s="323"/>
      <c r="AH288" s="323"/>
      <c r="AI288" s="323"/>
      <c r="AJ288" s="323"/>
      <c r="AK288" s="323"/>
      <c r="AL288" s="323"/>
      <c r="AM288" s="323"/>
      <c r="AN288" s="323"/>
    </row>
    <row r="289" spans="1:40" ht="12.75">
      <c r="A289" s="307">
        <v>1221884711</v>
      </c>
      <c r="B289" s="311">
        <v>287</v>
      </c>
      <c r="C289" s="311" t="s">
        <v>15980</v>
      </c>
      <c r="D289" s="311" t="s">
        <v>14479</v>
      </c>
      <c r="E289" s="311" t="s">
        <v>14479</v>
      </c>
      <c r="F289" s="310" t="s">
        <v>1846</v>
      </c>
      <c r="G289" s="311" t="s">
        <v>16196</v>
      </c>
      <c r="H289" s="310" t="s">
        <v>1871</v>
      </c>
      <c r="I289" s="311" t="s">
        <v>10299</v>
      </c>
      <c r="J289" s="311" t="s">
        <v>14556</v>
      </c>
      <c r="K289" s="318"/>
      <c r="L289" s="304">
        <v>1</v>
      </c>
      <c r="M289" s="311">
        <v>28.5</v>
      </c>
      <c r="N289" s="311">
        <v>194</v>
      </c>
      <c r="O289" s="311" t="s">
        <v>16197</v>
      </c>
      <c r="P289" s="311" t="s">
        <v>14122</v>
      </c>
      <c r="Q289" s="311">
        <v>2010</v>
      </c>
      <c r="R289" s="324">
        <v>40543</v>
      </c>
      <c r="S289" s="311" t="s">
        <v>14551</v>
      </c>
      <c r="T289" s="312">
        <v>40909</v>
      </c>
      <c r="U289" s="312">
        <v>43101</v>
      </c>
      <c r="V289" s="304">
        <v>1</v>
      </c>
      <c r="W289" s="319"/>
      <c r="X289" s="317"/>
      <c r="Y289" s="318"/>
      <c r="Z289" s="317"/>
      <c r="AA289" s="325"/>
      <c r="AB289" s="326">
        <v>1</v>
      </c>
      <c r="AC289" s="303">
        <v>1</v>
      </c>
      <c r="AD289" s="305"/>
      <c r="AE289" s="322"/>
      <c r="AF289" s="318"/>
      <c r="AG289" s="323"/>
      <c r="AH289" s="323"/>
      <c r="AI289" s="323"/>
      <c r="AJ289" s="323"/>
      <c r="AK289" s="323"/>
      <c r="AL289" s="323"/>
      <c r="AM289" s="323"/>
      <c r="AN289" s="323"/>
    </row>
    <row r="290" spans="1:40" ht="12.75">
      <c r="A290" s="307">
        <v>1221884713</v>
      </c>
      <c r="B290" s="311">
        <v>288</v>
      </c>
      <c r="C290" s="311" t="s">
        <v>15980</v>
      </c>
      <c r="D290" s="311" t="s">
        <v>14479</v>
      </c>
      <c r="E290" s="311" t="s">
        <v>14479</v>
      </c>
      <c r="F290" s="310" t="s">
        <v>1846</v>
      </c>
      <c r="G290" s="311" t="s">
        <v>16196</v>
      </c>
      <c r="H290" s="310" t="s">
        <v>1865</v>
      </c>
      <c r="I290" s="311" t="s">
        <v>9786</v>
      </c>
      <c r="J290" s="311" t="s">
        <v>14557</v>
      </c>
      <c r="K290" s="317"/>
      <c r="L290" s="304">
        <v>1</v>
      </c>
      <c r="M290" s="311">
        <v>77.06</v>
      </c>
      <c r="N290" s="311">
        <v>883</v>
      </c>
      <c r="O290" s="311" t="s">
        <v>16199</v>
      </c>
      <c r="P290" s="311" t="s">
        <v>14122</v>
      </c>
      <c r="Q290" s="311">
        <v>2011</v>
      </c>
      <c r="R290" s="312">
        <v>40851</v>
      </c>
      <c r="S290" s="311" t="s">
        <v>14554</v>
      </c>
      <c r="T290" s="312">
        <v>41275</v>
      </c>
      <c r="U290" s="312">
        <v>43466</v>
      </c>
      <c r="V290" s="304">
        <v>1</v>
      </c>
      <c r="W290" s="318"/>
      <c r="X290" s="318"/>
      <c r="Y290" s="318"/>
      <c r="Z290" s="318"/>
      <c r="AA290" s="327"/>
      <c r="AB290" s="326">
        <v>1</v>
      </c>
      <c r="AC290" s="303">
        <v>1</v>
      </c>
      <c r="AD290" s="305"/>
      <c r="AE290" s="322"/>
      <c r="AF290" s="318"/>
      <c r="AG290" s="323"/>
      <c r="AH290" s="323"/>
      <c r="AI290" s="323"/>
      <c r="AJ290" s="323"/>
      <c r="AK290" s="323"/>
      <c r="AL290" s="323"/>
      <c r="AM290" s="323"/>
      <c r="AN290" s="323"/>
    </row>
    <row r="291" spans="1:40" ht="12.75">
      <c r="A291" s="307">
        <v>1221884701</v>
      </c>
      <c r="B291" s="311">
        <v>289</v>
      </c>
      <c r="C291" s="311" t="s">
        <v>15980</v>
      </c>
      <c r="D291" s="311" t="s">
        <v>14479</v>
      </c>
      <c r="E291" s="311" t="s">
        <v>14479</v>
      </c>
      <c r="F291" s="310" t="s">
        <v>1846</v>
      </c>
      <c r="G291" s="311" t="s">
        <v>16196</v>
      </c>
      <c r="H291" s="310" t="s">
        <v>1847</v>
      </c>
      <c r="I291" s="311" t="s">
        <v>9786</v>
      </c>
      <c r="J291" s="311" t="s">
        <v>14558</v>
      </c>
      <c r="K291" s="302">
        <v>1</v>
      </c>
      <c r="L291" s="316"/>
      <c r="M291" s="311">
        <v>154.47999999999999</v>
      </c>
      <c r="N291" s="311">
        <v>2134</v>
      </c>
      <c r="O291" s="311" t="s">
        <v>16200</v>
      </c>
      <c r="P291" s="311" t="s">
        <v>14559</v>
      </c>
      <c r="Q291" s="311">
        <v>2019</v>
      </c>
      <c r="R291" s="324">
        <v>43816</v>
      </c>
      <c r="S291" s="311">
        <v>970</v>
      </c>
      <c r="T291" s="312">
        <v>44197</v>
      </c>
      <c r="U291" s="312">
        <v>46388</v>
      </c>
      <c r="V291" s="304">
        <v>1</v>
      </c>
      <c r="W291" s="318"/>
      <c r="X291" s="312">
        <v>43894</v>
      </c>
      <c r="Y291" s="311" t="s">
        <v>14560</v>
      </c>
      <c r="Z291" s="318"/>
      <c r="AA291" s="320">
        <v>1</v>
      </c>
      <c r="AB291" s="321"/>
      <c r="AC291" s="303">
        <v>1</v>
      </c>
      <c r="AD291" s="305"/>
      <c r="AE291" s="322"/>
      <c r="AF291" s="318"/>
      <c r="AG291" s="323"/>
      <c r="AH291" s="323"/>
      <c r="AI291" s="323"/>
      <c r="AJ291" s="323"/>
      <c r="AK291" s="323"/>
      <c r="AL291" s="323"/>
      <c r="AM291" s="323"/>
      <c r="AN291" s="323"/>
    </row>
    <row r="292" spans="1:40" ht="12.75">
      <c r="A292" s="307">
        <v>1221884715</v>
      </c>
      <c r="B292" s="311">
        <v>290</v>
      </c>
      <c r="C292" s="311" t="s">
        <v>15980</v>
      </c>
      <c r="D292" s="311" t="s">
        <v>14479</v>
      </c>
      <c r="E292" s="311" t="s">
        <v>14479</v>
      </c>
      <c r="F292" s="310" t="s">
        <v>1266</v>
      </c>
      <c r="G292" s="311" t="s">
        <v>16196</v>
      </c>
      <c r="H292" s="310" t="s">
        <v>1273</v>
      </c>
      <c r="I292" s="311" t="s">
        <v>9786</v>
      </c>
      <c r="J292" s="311" t="s">
        <v>14462</v>
      </c>
      <c r="K292" s="318"/>
      <c r="L292" s="304">
        <v>1</v>
      </c>
      <c r="M292" s="311">
        <v>48.3</v>
      </c>
      <c r="N292" s="311">
        <v>127</v>
      </c>
      <c r="O292" s="311" t="s">
        <v>16197</v>
      </c>
      <c r="P292" s="311" t="s">
        <v>14122</v>
      </c>
      <c r="Q292" s="311">
        <v>2010</v>
      </c>
      <c r="R292" s="324">
        <v>40543</v>
      </c>
      <c r="S292" s="311" t="s">
        <v>14551</v>
      </c>
      <c r="T292" s="312">
        <v>40909</v>
      </c>
      <c r="U292" s="312">
        <v>43101</v>
      </c>
      <c r="V292" s="304">
        <v>1</v>
      </c>
      <c r="W292" s="331"/>
      <c r="X292" s="317"/>
      <c r="Y292" s="318"/>
      <c r="Z292" s="317"/>
      <c r="AA292" s="325"/>
      <c r="AB292" s="326">
        <v>1</v>
      </c>
      <c r="AC292" s="303">
        <v>1</v>
      </c>
      <c r="AD292" s="305"/>
      <c r="AE292" s="322"/>
      <c r="AF292" s="318"/>
      <c r="AG292" s="323"/>
      <c r="AH292" s="323"/>
      <c r="AI292" s="323"/>
      <c r="AJ292" s="323"/>
      <c r="AK292" s="323"/>
      <c r="AL292" s="323"/>
      <c r="AM292" s="323"/>
      <c r="AN292" s="323"/>
    </row>
    <row r="293" spans="1:40" ht="12.75">
      <c r="A293" s="307">
        <v>1221884717</v>
      </c>
      <c r="B293" s="311">
        <v>291</v>
      </c>
      <c r="C293" s="311" t="s">
        <v>15980</v>
      </c>
      <c r="D293" s="311" t="s">
        <v>14479</v>
      </c>
      <c r="E293" s="311" t="s">
        <v>14479</v>
      </c>
      <c r="F293" s="310" t="s">
        <v>1846</v>
      </c>
      <c r="G293" s="311" t="s">
        <v>16196</v>
      </c>
      <c r="H293" s="310" t="s">
        <v>1869</v>
      </c>
      <c r="I293" s="311" t="s">
        <v>9786</v>
      </c>
      <c r="J293" s="311" t="s">
        <v>14561</v>
      </c>
      <c r="K293" s="318"/>
      <c r="L293" s="304">
        <v>1</v>
      </c>
      <c r="M293" s="311">
        <v>131.6</v>
      </c>
      <c r="N293" s="311">
        <v>362</v>
      </c>
      <c r="O293" s="311" t="s">
        <v>16197</v>
      </c>
      <c r="P293" s="311" t="s">
        <v>14122</v>
      </c>
      <c r="Q293" s="311">
        <v>2010</v>
      </c>
      <c r="R293" s="324">
        <v>40543</v>
      </c>
      <c r="S293" s="311" t="s">
        <v>14551</v>
      </c>
      <c r="T293" s="312">
        <v>40909</v>
      </c>
      <c r="U293" s="312">
        <v>43101</v>
      </c>
      <c r="V293" s="304">
        <v>1</v>
      </c>
      <c r="W293" s="331"/>
      <c r="X293" s="317"/>
      <c r="Y293" s="318"/>
      <c r="Z293" s="317"/>
      <c r="AA293" s="325"/>
      <c r="AB293" s="326">
        <v>1</v>
      </c>
      <c r="AC293" s="303">
        <v>1</v>
      </c>
      <c r="AD293" s="305"/>
      <c r="AE293" s="322"/>
      <c r="AF293" s="318"/>
      <c r="AG293" s="323"/>
      <c r="AH293" s="323"/>
      <c r="AI293" s="323"/>
      <c r="AJ293" s="323"/>
      <c r="AK293" s="323"/>
      <c r="AL293" s="323"/>
      <c r="AM293" s="323"/>
      <c r="AN293" s="323"/>
    </row>
    <row r="294" spans="1:40" ht="12.75">
      <c r="A294" s="307">
        <v>1221855500</v>
      </c>
      <c r="B294" s="311">
        <v>292</v>
      </c>
      <c r="C294" s="311" t="s">
        <v>15980</v>
      </c>
      <c r="D294" s="311" t="s">
        <v>14479</v>
      </c>
      <c r="E294" s="311" t="s">
        <v>14479</v>
      </c>
      <c r="F294" s="310" t="s">
        <v>1846</v>
      </c>
      <c r="G294" s="311" t="s">
        <v>16201</v>
      </c>
      <c r="H294" s="310" t="s">
        <v>1848</v>
      </c>
      <c r="I294" s="311" t="s">
        <v>10789</v>
      </c>
      <c r="J294" s="311" t="s">
        <v>14562</v>
      </c>
      <c r="K294" s="302">
        <v>1</v>
      </c>
      <c r="L294" s="316"/>
      <c r="M294" s="311">
        <v>581.42999999999995</v>
      </c>
      <c r="N294" s="311">
        <v>3482</v>
      </c>
      <c r="O294" s="311" t="s">
        <v>16202</v>
      </c>
      <c r="P294" s="311" t="s">
        <v>14048</v>
      </c>
      <c r="Q294" s="311">
        <v>2020</v>
      </c>
      <c r="R294" s="312">
        <v>44026</v>
      </c>
      <c r="S294" s="311">
        <v>741</v>
      </c>
      <c r="T294" s="312">
        <v>44197</v>
      </c>
      <c r="U294" s="312">
        <v>46753</v>
      </c>
      <c r="V294" s="304">
        <v>1</v>
      </c>
      <c r="W294" s="331"/>
      <c r="X294" s="312">
        <v>44060</v>
      </c>
      <c r="Y294" s="311" t="s">
        <v>14563</v>
      </c>
      <c r="Z294" s="317"/>
      <c r="AA294" s="320">
        <v>1</v>
      </c>
      <c r="AB294" s="321"/>
      <c r="AC294" s="303">
        <v>1</v>
      </c>
      <c r="AD294" s="305"/>
      <c r="AE294" s="322"/>
      <c r="AF294" s="318"/>
      <c r="AG294" s="323"/>
      <c r="AH294" s="323"/>
      <c r="AI294" s="323"/>
      <c r="AJ294" s="323"/>
      <c r="AK294" s="323"/>
      <c r="AL294" s="323"/>
      <c r="AM294" s="323"/>
      <c r="AN294" s="323"/>
    </row>
    <row r="295" spans="1:40" ht="12.75">
      <c r="A295" s="307">
        <v>1221855800</v>
      </c>
      <c r="B295" s="311">
        <v>293</v>
      </c>
      <c r="C295" s="311" t="s">
        <v>15980</v>
      </c>
      <c r="D295" s="311" t="s">
        <v>14479</v>
      </c>
      <c r="E295" s="311" t="s">
        <v>14479</v>
      </c>
      <c r="F295" s="310" t="s">
        <v>1810</v>
      </c>
      <c r="G295" s="311" t="s">
        <v>14564</v>
      </c>
      <c r="H295" s="310" t="s">
        <v>1811</v>
      </c>
      <c r="I295" s="311" t="s">
        <v>10789</v>
      </c>
      <c r="J295" s="311" t="s">
        <v>14565</v>
      </c>
      <c r="K295" s="318"/>
      <c r="L295" s="304">
        <v>1</v>
      </c>
      <c r="M295" s="311">
        <v>242.5</v>
      </c>
      <c r="N295" s="311">
        <v>1151</v>
      </c>
      <c r="O295" s="311" t="s">
        <v>16203</v>
      </c>
      <c r="P295" s="311" t="s">
        <v>14122</v>
      </c>
      <c r="Q295" s="311">
        <v>2010</v>
      </c>
      <c r="R295" s="324">
        <v>40543</v>
      </c>
      <c r="S295" s="311" t="s">
        <v>14566</v>
      </c>
      <c r="T295" s="312">
        <v>40909</v>
      </c>
      <c r="U295" s="312">
        <v>43101</v>
      </c>
      <c r="V295" s="318"/>
      <c r="W295" s="331"/>
      <c r="X295" s="317"/>
      <c r="Y295" s="318"/>
      <c r="Z295" s="317"/>
      <c r="AA295" s="325"/>
      <c r="AB295" s="326">
        <v>1</v>
      </c>
      <c r="AC295" s="303">
        <v>1</v>
      </c>
      <c r="AD295" s="305"/>
      <c r="AE295" s="322"/>
      <c r="AF295" s="318"/>
      <c r="AG295" s="323"/>
      <c r="AH295" s="323"/>
      <c r="AI295" s="323"/>
      <c r="AJ295" s="323"/>
      <c r="AK295" s="323"/>
      <c r="AL295" s="323"/>
      <c r="AM295" s="323"/>
      <c r="AN295" s="323"/>
    </row>
    <row r="296" spans="1:40" ht="12.75">
      <c r="A296" s="307">
        <v>1221887702</v>
      </c>
      <c r="B296" s="311">
        <v>294</v>
      </c>
      <c r="C296" s="311" t="s">
        <v>15980</v>
      </c>
      <c r="D296" s="311" t="s">
        <v>14479</v>
      </c>
      <c r="E296" s="311" t="s">
        <v>14479</v>
      </c>
      <c r="F296" s="310" t="s">
        <v>1810</v>
      </c>
      <c r="G296" s="311" t="s">
        <v>14567</v>
      </c>
      <c r="H296" s="310" t="s">
        <v>1815</v>
      </c>
      <c r="I296" s="311" t="s">
        <v>9786</v>
      </c>
      <c r="J296" s="311" t="s">
        <v>14568</v>
      </c>
      <c r="K296" s="317"/>
      <c r="L296" s="304">
        <v>1</v>
      </c>
      <c r="M296" s="311">
        <v>38.9</v>
      </c>
      <c r="N296" s="311">
        <v>44</v>
      </c>
      <c r="O296" s="311" t="s">
        <v>16061</v>
      </c>
      <c r="P296" s="311" t="s">
        <v>14122</v>
      </c>
      <c r="Q296" s="311">
        <v>2012</v>
      </c>
      <c r="R296" s="324">
        <v>41227</v>
      </c>
      <c r="S296" s="311" t="s">
        <v>14569</v>
      </c>
      <c r="T296" s="312">
        <v>41640</v>
      </c>
      <c r="U296" s="312">
        <v>43831</v>
      </c>
      <c r="V296" s="318"/>
      <c r="W296" s="318"/>
      <c r="X296" s="318"/>
      <c r="Y296" s="318"/>
      <c r="Z296" s="318"/>
      <c r="AA296" s="327"/>
      <c r="AB296" s="326">
        <v>1</v>
      </c>
      <c r="AC296" s="303">
        <v>1</v>
      </c>
      <c r="AD296" s="305"/>
      <c r="AE296" s="322"/>
      <c r="AF296" s="318"/>
      <c r="AG296" s="323"/>
      <c r="AH296" s="323"/>
      <c r="AI296" s="323"/>
      <c r="AJ296" s="323"/>
      <c r="AK296" s="323"/>
      <c r="AL296" s="323"/>
      <c r="AM296" s="323"/>
      <c r="AN296" s="323"/>
    </row>
    <row r="297" spans="1:40" ht="12.75">
      <c r="A297" s="307">
        <v>1221887703</v>
      </c>
      <c r="B297" s="311">
        <v>295</v>
      </c>
      <c r="C297" s="311" t="s">
        <v>15980</v>
      </c>
      <c r="D297" s="311" t="s">
        <v>14479</v>
      </c>
      <c r="E297" s="311" t="s">
        <v>14479</v>
      </c>
      <c r="F297" s="310" t="s">
        <v>1601</v>
      </c>
      <c r="G297" s="311" t="s">
        <v>14567</v>
      </c>
      <c r="H297" s="310" t="s">
        <v>1606</v>
      </c>
      <c r="I297" s="311" t="s">
        <v>9786</v>
      </c>
      <c r="J297" s="311" t="s">
        <v>14570</v>
      </c>
      <c r="K297" s="317"/>
      <c r="L297" s="304">
        <v>1</v>
      </c>
      <c r="M297" s="311">
        <v>74.3</v>
      </c>
      <c r="N297" s="311">
        <v>233</v>
      </c>
      <c r="O297" s="311" t="s">
        <v>16204</v>
      </c>
      <c r="P297" s="311" t="s">
        <v>14122</v>
      </c>
      <c r="Q297" s="311">
        <v>2010</v>
      </c>
      <c r="R297" s="324">
        <v>40543</v>
      </c>
      <c r="S297" s="311" t="s">
        <v>14571</v>
      </c>
      <c r="T297" s="312">
        <v>40909</v>
      </c>
      <c r="U297" s="312">
        <v>43101</v>
      </c>
      <c r="V297" s="318"/>
      <c r="W297" s="318"/>
      <c r="X297" s="318"/>
      <c r="Y297" s="318"/>
      <c r="Z297" s="318"/>
      <c r="AA297" s="327"/>
      <c r="AB297" s="326">
        <v>1</v>
      </c>
      <c r="AC297" s="303">
        <v>1</v>
      </c>
      <c r="AD297" s="305"/>
      <c r="AE297" s="322"/>
      <c r="AF297" s="318"/>
      <c r="AG297" s="323"/>
      <c r="AH297" s="323"/>
      <c r="AI297" s="323"/>
      <c r="AJ297" s="323"/>
      <c r="AK297" s="323"/>
      <c r="AL297" s="323"/>
      <c r="AM297" s="323"/>
      <c r="AN297" s="323"/>
    </row>
    <row r="298" spans="1:40" ht="12.75">
      <c r="A298" s="307">
        <v>1221887704</v>
      </c>
      <c r="B298" s="311">
        <v>296</v>
      </c>
      <c r="C298" s="311" t="s">
        <v>15980</v>
      </c>
      <c r="D298" s="311" t="s">
        <v>14479</v>
      </c>
      <c r="E298" s="311" t="s">
        <v>14479</v>
      </c>
      <c r="F298" s="310" t="s">
        <v>1810</v>
      </c>
      <c r="G298" s="311" t="s">
        <v>14567</v>
      </c>
      <c r="H298" s="310" t="s">
        <v>1818</v>
      </c>
      <c r="I298" s="311" t="s">
        <v>9786</v>
      </c>
      <c r="J298" s="311" t="s">
        <v>14572</v>
      </c>
      <c r="K298" s="317"/>
      <c r="L298" s="304">
        <v>1</v>
      </c>
      <c r="M298" s="311">
        <v>61.8</v>
      </c>
      <c r="N298" s="311">
        <v>315</v>
      </c>
      <c r="O298" s="311" t="s">
        <v>16204</v>
      </c>
      <c r="P298" s="311" t="s">
        <v>14122</v>
      </c>
      <c r="Q298" s="311">
        <v>2010</v>
      </c>
      <c r="R298" s="324">
        <v>40543</v>
      </c>
      <c r="S298" s="311" t="s">
        <v>14571</v>
      </c>
      <c r="T298" s="312">
        <v>40909</v>
      </c>
      <c r="U298" s="312">
        <v>43101</v>
      </c>
      <c r="V298" s="318"/>
      <c r="W298" s="318"/>
      <c r="X298" s="318"/>
      <c r="Y298" s="318"/>
      <c r="Z298" s="318"/>
      <c r="AA298" s="327"/>
      <c r="AB298" s="326">
        <v>1</v>
      </c>
      <c r="AC298" s="303">
        <v>1</v>
      </c>
      <c r="AD298" s="305"/>
      <c r="AE298" s="322"/>
      <c r="AF298" s="318"/>
      <c r="AG298" s="323"/>
      <c r="AH298" s="323"/>
      <c r="AI298" s="323"/>
      <c r="AJ298" s="323"/>
      <c r="AK298" s="323"/>
      <c r="AL298" s="323"/>
      <c r="AM298" s="323"/>
      <c r="AN298" s="323"/>
    </row>
    <row r="299" spans="1:40" ht="12.75">
      <c r="A299" s="307">
        <v>1221887706</v>
      </c>
      <c r="B299" s="311">
        <v>297</v>
      </c>
      <c r="C299" s="311" t="s">
        <v>15980</v>
      </c>
      <c r="D299" s="311" t="s">
        <v>14479</v>
      </c>
      <c r="E299" s="311" t="s">
        <v>14479</v>
      </c>
      <c r="F299" s="310" t="s">
        <v>1810</v>
      </c>
      <c r="G299" s="311" t="s">
        <v>14567</v>
      </c>
      <c r="H299" s="310" t="s">
        <v>1824</v>
      </c>
      <c r="I299" s="311" t="s">
        <v>9786</v>
      </c>
      <c r="J299" s="311" t="s">
        <v>14573</v>
      </c>
      <c r="K299" s="317"/>
      <c r="L299" s="304">
        <v>1</v>
      </c>
      <c r="M299" s="311">
        <v>116.4</v>
      </c>
      <c r="N299" s="311">
        <v>665</v>
      </c>
      <c r="O299" s="311" t="s">
        <v>16204</v>
      </c>
      <c r="P299" s="311" t="s">
        <v>14122</v>
      </c>
      <c r="Q299" s="311">
        <v>2010</v>
      </c>
      <c r="R299" s="324">
        <v>40543</v>
      </c>
      <c r="S299" s="311" t="s">
        <v>14571</v>
      </c>
      <c r="T299" s="312">
        <v>40909</v>
      </c>
      <c r="U299" s="312">
        <v>43101</v>
      </c>
      <c r="V299" s="318"/>
      <c r="W299" s="318"/>
      <c r="X299" s="318"/>
      <c r="Y299" s="318"/>
      <c r="Z299" s="318"/>
      <c r="AA299" s="327"/>
      <c r="AB299" s="326">
        <v>1</v>
      </c>
      <c r="AC299" s="303">
        <v>1</v>
      </c>
      <c r="AD299" s="305"/>
      <c r="AE299" s="322"/>
      <c r="AF299" s="318"/>
      <c r="AG299" s="323"/>
      <c r="AH299" s="323"/>
      <c r="AI299" s="323"/>
      <c r="AJ299" s="323"/>
      <c r="AK299" s="323"/>
      <c r="AL299" s="323"/>
      <c r="AM299" s="323"/>
      <c r="AN299" s="323"/>
    </row>
    <row r="300" spans="1:40" ht="12.75">
      <c r="A300" s="307">
        <v>1221887701</v>
      </c>
      <c r="B300" s="311">
        <v>298</v>
      </c>
      <c r="C300" s="311" t="s">
        <v>15980</v>
      </c>
      <c r="D300" s="311" t="s">
        <v>14479</v>
      </c>
      <c r="E300" s="311" t="s">
        <v>14479</v>
      </c>
      <c r="F300" s="310" t="s">
        <v>1517</v>
      </c>
      <c r="G300" s="311" t="s">
        <v>14567</v>
      </c>
      <c r="H300" s="310" t="s">
        <v>1551</v>
      </c>
      <c r="I300" s="311" t="s">
        <v>9786</v>
      </c>
      <c r="J300" s="311" t="s">
        <v>14380</v>
      </c>
      <c r="K300" s="317"/>
      <c r="L300" s="304">
        <v>1</v>
      </c>
      <c r="M300" s="311">
        <v>228.7</v>
      </c>
      <c r="N300" s="311">
        <v>702</v>
      </c>
      <c r="O300" s="311" t="s">
        <v>16204</v>
      </c>
      <c r="P300" s="311" t="s">
        <v>14122</v>
      </c>
      <c r="Q300" s="311">
        <v>2010</v>
      </c>
      <c r="R300" s="324">
        <v>40543</v>
      </c>
      <c r="S300" s="311" t="s">
        <v>14571</v>
      </c>
      <c r="T300" s="312">
        <v>40909</v>
      </c>
      <c r="U300" s="312">
        <v>43101</v>
      </c>
      <c r="V300" s="318"/>
      <c r="W300" s="318"/>
      <c r="X300" s="318"/>
      <c r="Y300" s="318"/>
      <c r="Z300" s="318"/>
      <c r="AA300" s="327"/>
      <c r="AB300" s="326">
        <v>1</v>
      </c>
      <c r="AC300" s="303">
        <v>1</v>
      </c>
      <c r="AD300" s="305"/>
      <c r="AE300" s="322"/>
      <c r="AF300" s="318"/>
      <c r="AG300" s="323"/>
      <c r="AH300" s="323"/>
      <c r="AI300" s="323"/>
      <c r="AJ300" s="323"/>
      <c r="AK300" s="323"/>
      <c r="AL300" s="323"/>
      <c r="AM300" s="323"/>
      <c r="AN300" s="323"/>
    </row>
    <row r="301" spans="1:40" ht="12.75">
      <c r="A301" s="307">
        <v>1221888202</v>
      </c>
      <c r="B301" s="311">
        <v>299</v>
      </c>
      <c r="C301" s="311" t="s">
        <v>15980</v>
      </c>
      <c r="D301" s="311" t="s">
        <v>14479</v>
      </c>
      <c r="E301" s="311" t="s">
        <v>14479</v>
      </c>
      <c r="F301" s="310" t="s">
        <v>1846</v>
      </c>
      <c r="G301" s="311" t="s">
        <v>16205</v>
      </c>
      <c r="H301" s="310" t="s">
        <v>1852</v>
      </c>
      <c r="I301" s="311" t="s">
        <v>9786</v>
      </c>
      <c r="J301" s="311" t="s">
        <v>14574</v>
      </c>
      <c r="K301" s="317"/>
      <c r="L301" s="304">
        <v>1</v>
      </c>
      <c r="M301" s="311">
        <v>61.6</v>
      </c>
      <c r="N301" s="311">
        <v>135</v>
      </c>
      <c r="O301" s="311" t="s">
        <v>16206</v>
      </c>
      <c r="P301" s="311" t="s">
        <v>14122</v>
      </c>
      <c r="Q301" s="311">
        <v>2012</v>
      </c>
      <c r="R301" s="312">
        <v>41173</v>
      </c>
      <c r="S301" s="311" t="s">
        <v>14575</v>
      </c>
      <c r="T301" s="312">
        <v>41640</v>
      </c>
      <c r="U301" s="312">
        <v>43831</v>
      </c>
      <c r="V301" s="304">
        <v>1</v>
      </c>
      <c r="W301" s="318"/>
      <c r="X301" s="318"/>
      <c r="Y301" s="318"/>
      <c r="Z301" s="318"/>
      <c r="AA301" s="327"/>
      <c r="AB301" s="326">
        <v>1</v>
      </c>
      <c r="AC301" s="303">
        <v>1</v>
      </c>
      <c r="AD301" s="305"/>
      <c r="AE301" s="322"/>
      <c r="AF301" s="318"/>
      <c r="AG301" s="323"/>
      <c r="AH301" s="323"/>
      <c r="AI301" s="323"/>
      <c r="AJ301" s="323"/>
      <c r="AK301" s="323"/>
      <c r="AL301" s="323"/>
      <c r="AM301" s="323"/>
      <c r="AN301" s="323"/>
    </row>
    <row r="302" spans="1:40" ht="12.75">
      <c r="A302" s="307">
        <v>1221888203</v>
      </c>
      <c r="B302" s="311">
        <v>300</v>
      </c>
      <c r="C302" s="311" t="s">
        <v>15980</v>
      </c>
      <c r="D302" s="311" t="s">
        <v>14479</v>
      </c>
      <c r="E302" s="311" t="s">
        <v>14479</v>
      </c>
      <c r="F302" s="310" t="s">
        <v>1846</v>
      </c>
      <c r="G302" s="311" t="s">
        <v>16205</v>
      </c>
      <c r="H302" s="310" t="s">
        <v>1853</v>
      </c>
      <c r="I302" s="311" t="s">
        <v>9786</v>
      </c>
      <c r="J302" s="311" t="s">
        <v>14576</v>
      </c>
      <c r="K302" s="317"/>
      <c r="L302" s="304">
        <v>1</v>
      </c>
      <c r="M302" s="311">
        <v>38.5</v>
      </c>
      <c r="N302" s="311">
        <v>126</v>
      </c>
      <c r="O302" s="311" t="s">
        <v>16207</v>
      </c>
      <c r="P302" s="311" t="s">
        <v>14122</v>
      </c>
      <c r="Q302" s="311">
        <v>2010</v>
      </c>
      <c r="R302" s="324">
        <v>40543</v>
      </c>
      <c r="S302" s="311" t="s">
        <v>14577</v>
      </c>
      <c r="T302" s="312">
        <v>40909</v>
      </c>
      <c r="U302" s="312">
        <v>43101</v>
      </c>
      <c r="V302" s="304">
        <v>1</v>
      </c>
      <c r="W302" s="318"/>
      <c r="X302" s="318"/>
      <c r="Y302" s="318"/>
      <c r="Z302" s="318"/>
      <c r="AA302" s="327"/>
      <c r="AB302" s="326">
        <v>1</v>
      </c>
      <c r="AC302" s="303">
        <v>1</v>
      </c>
      <c r="AD302" s="305"/>
      <c r="AE302" s="322"/>
      <c r="AF302" s="318"/>
      <c r="AG302" s="323"/>
      <c r="AH302" s="323"/>
      <c r="AI302" s="323"/>
      <c r="AJ302" s="323"/>
      <c r="AK302" s="323"/>
      <c r="AL302" s="323"/>
      <c r="AM302" s="323"/>
      <c r="AN302" s="323"/>
    </row>
    <row r="303" spans="1:40" ht="12.75">
      <c r="A303" s="307">
        <v>1221888204</v>
      </c>
      <c r="B303" s="311">
        <v>301</v>
      </c>
      <c r="C303" s="311" t="s">
        <v>15980</v>
      </c>
      <c r="D303" s="311" t="s">
        <v>14479</v>
      </c>
      <c r="E303" s="311" t="s">
        <v>14479</v>
      </c>
      <c r="F303" s="310" t="s">
        <v>1277</v>
      </c>
      <c r="G303" s="311" t="s">
        <v>16205</v>
      </c>
      <c r="H303" s="310" t="s">
        <v>1283</v>
      </c>
      <c r="I303" s="311" t="s">
        <v>9786</v>
      </c>
      <c r="J303" s="311" t="s">
        <v>10805</v>
      </c>
      <c r="K303" s="317"/>
      <c r="L303" s="304">
        <v>1</v>
      </c>
      <c r="M303" s="311">
        <v>27.7</v>
      </c>
      <c r="N303" s="311">
        <v>72</v>
      </c>
      <c r="O303" s="311">
        <v>650</v>
      </c>
      <c r="P303" s="311" t="s">
        <v>14122</v>
      </c>
      <c r="Q303" s="311">
        <v>2010</v>
      </c>
      <c r="R303" s="324">
        <v>40543</v>
      </c>
      <c r="S303" s="311" t="s">
        <v>14577</v>
      </c>
      <c r="T303" s="312">
        <v>40909</v>
      </c>
      <c r="U303" s="312">
        <v>43101</v>
      </c>
      <c r="V303" s="304">
        <v>1</v>
      </c>
      <c r="W303" s="318"/>
      <c r="X303" s="318"/>
      <c r="Y303" s="318"/>
      <c r="Z303" s="318"/>
      <c r="AA303" s="327"/>
      <c r="AB303" s="326">
        <v>1</v>
      </c>
      <c r="AC303" s="303">
        <v>1</v>
      </c>
      <c r="AD303" s="305"/>
      <c r="AE303" s="322"/>
      <c r="AF303" s="318"/>
      <c r="AG303" s="323"/>
      <c r="AH303" s="323"/>
      <c r="AI303" s="323"/>
      <c r="AJ303" s="323"/>
      <c r="AK303" s="323"/>
      <c r="AL303" s="323"/>
      <c r="AM303" s="323"/>
      <c r="AN303" s="323"/>
    </row>
    <row r="304" spans="1:40" ht="12.75">
      <c r="A304" s="307">
        <v>1221888206</v>
      </c>
      <c r="B304" s="311">
        <v>302</v>
      </c>
      <c r="C304" s="311" t="s">
        <v>15980</v>
      </c>
      <c r="D304" s="311" t="s">
        <v>14479</v>
      </c>
      <c r="E304" s="311" t="s">
        <v>14479</v>
      </c>
      <c r="F304" s="310" t="s">
        <v>1846</v>
      </c>
      <c r="G304" s="311" t="s">
        <v>16205</v>
      </c>
      <c r="H304" s="310" t="s">
        <v>1867</v>
      </c>
      <c r="I304" s="311" t="s">
        <v>9786</v>
      </c>
      <c r="J304" s="311" t="s">
        <v>11600</v>
      </c>
      <c r="K304" s="317"/>
      <c r="L304" s="304">
        <v>1</v>
      </c>
      <c r="M304" s="311">
        <v>78.599999999999994</v>
      </c>
      <c r="N304" s="311">
        <v>176</v>
      </c>
      <c r="O304" s="311" t="s">
        <v>16206</v>
      </c>
      <c r="P304" s="311" t="s">
        <v>14122</v>
      </c>
      <c r="Q304" s="311">
        <v>2012</v>
      </c>
      <c r="R304" s="312">
        <v>40991</v>
      </c>
      <c r="S304" s="311" t="s">
        <v>14578</v>
      </c>
      <c r="T304" s="312">
        <v>41275</v>
      </c>
      <c r="U304" s="312">
        <v>43831</v>
      </c>
      <c r="V304" s="304">
        <v>1</v>
      </c>
      <c r="W304" s="318"/>
      <c r="X304" s="318"/>
      <c r="Y304" s="318"/>
      <c r="Z304" s="318"/>
      <c r="AA304" s="327"/>
      <c r="AB304" s="326">
        <v>1</v>
      </c>
      <c r="AC304" s="303">
        <v>1</v>
      </c>
      <c r="AD304" s="305"/>
      <c r="AE304" s="322"/>
      <c r="AF304" s="318"/>
      <c r="AG304" s="323"/>
      <c r="AH304" s="323"/>
      <c r="AI304" s="323"/>
      <c r="AJ304" s="323"/>
      <c r="AK304" s="323"/>
      <c r="AL304" s="323"/>
      <c r="AM304" s="323"/>
      <c r="AN304" s="323"/>
    </row>
    <row r="305" spans="1:40" ht="12.75">
      <c r="A305" s="307">
        <v>1221888207</v>
      </c>
      <c r="B305" s="311">
        <v>303</v>
      </c>
      <c r="C305" s="311" t="s">
        <v>15980</v>
      </c>
      <c r="D305" s="311" t="s">
        <v>14479</v>
      </c>
      <c r="E305" s="311" t="s">
        <v>14479</v>
      </c>
      <c r="F305" s="310" t="s">
        <v>1846</v>
      </c>
      <c r="G305" s="311" t="s">
        <v>16205</v>
      </c>
      <c r="H305" s="310" t="s">
        <v>1870</v>
      </c>
      <c r="I305" s="311" t="s">
        <v>9786</v>
      </c>
      <c r="J305" s="311" t="s">
        <v>14222</v>
      </c>
      <c r="K305" s="317"/>
      <c r="L305" s="304">
        <v>1</v>
      </c>
      <c r="M305" s="311">
        <v>60.8</v>
      </c>
      <c r="N305" s="311">
        <v>158</v>
      </c>
      <c r="O305" s="311" t="s">
        <v>16031</v>
      </c>
      <c r="P305" s="311" t="s">
        <v>14122</v>
      </c>
      <c r="Q305" s="311">
        <v>2012</v>
      </c>
      <c r="R305" s="312">
        <v>40991</v>
      </c>
      <c r="S305" s="311" t="s">
        <v>14578</v>
      </c>
      <c r="T305" s="312">
        <v>41275</v>
      </c>
      <c r="U305" s="312">
        <v>43831</v>
      </c>
      <c r="V305" s="304">
        <v>1</v>
      </c>
      <c r="W305" s="318"/>
      <c r="X305" s="318"/>
      <c r="Y305" s="318"/>
      <c r="Z305" s="318"/>
      <c r="AA305" s="327"/>
      <c r="AB305" s="326">
        <v>1</v>
      </c>
      <c r="AC305" s="303">
        <v>1</v>
      </c>
      <c r="AD305" s="305"/>
      <c r="AE305" s="322"/>
      <c r="AF305" s="318"/>
      <c r="AG305" s="323"/>
      <c r="AH305" s="323"/>
      <c r="AI305" s="323"/>
      <c r="AJ305" s="323"/>
      <c r="AK305" s="323"/>
      <c r="AL305" s="323"/>
      <c r="AM305" s="323"/>
      <c r="AN305" s="323"/>
    </row>
    <row r="306" spans="1:40" ht="12.75">
      <c r="A306" s="307">
        <v>1221888201</v>
      </c>
      <c r="B306" s="311">
        <v>304</v>
      </c>
      <c r="C306" s="311" t="s">
        <v>15980</v>
      </c>
      <c r="D306" s="311" t="s">
        <v>14479</v>
      </c>
      <c r="E306" s="311" t="s">
        <v>14479</v>
      </c>
      <c r="F306" s="310" t="s">
        <v>1390</v>
      </c>
      <c r="G306" s="311" t="s">
        <v>16205</v>
      </c>
      <c r="H306" s="310" t="s">
        <v>1436</v>
      </c>
      <c r="I306" s="311" t="s">
        <v>9786</v>
      </c>
      <c r="J306" s="311" t="s">
        <v>11553</v>
      </c>
      <c r="K306" s="317"/>
      <c r="L306" s="304">
        <v>1</v>
      </c>
      <c r="M306" s="311">
        <v>247.2</v>
      </c>
      <c r="N306" s="311">
        <v>1157</v>
      </c>
      <c r="O306" s="311" t="s">
        <v>16206</v>
      </c>
      <c r="P306" s="311" t="s">
        <v>14122</v>
      </c>
      <c r="Q306" s="311">
        <v>2012</v>
      </c>
      <c r="R306" s="312">
        <v>40991</v>
      </c>
      <c r="S306" s="311" t="s">
        <v>14578</v>
      </c>
      <c r="T306" s="312">
        <v>41275</v>
      </c>
      <c r="U306" s="312">
        <v>43831</v>
      </c>
      <c r="V306" s="304">
        <v>1</v>
      </c>
      <c r="W306" s="318"/>
      <c r="X306" s="318"/>
      <c r="Y306" s="318"/>
      <c r="Z306" s="318"/>
      <c r="AA306" s="327"/>
      <c r="AB306" s="326">
        <v>1</v>
      </c>
      <c r="AC306" s="303">
        <v>1</v>
      </c>
      <c r="AD306" s="305"/>
      <c r="AE306" s="322"/>
      <c r="AF306" s="318"/>
      <c r="AG306" s="323"/>
      <c r="AH306" s="323"/>
      <c r="AI306" s="323"/>
      <c r="AJ306" s="323"/>
      <c r="AK306" s="323"/>
      <c r="AL306" s="323"/>
      <c r="AM306" s="323"/>
      <c r="AN306" s="323"/>
    </row>
    <row r="307" spans="1:40" ht="12.75">
      <c r="A307" s="307">
        <v>1221882002</v>
      </c>
      <c r="B307" s="311">
        <v>305</v>
      </c>
      <c r="C307" s="311" t="s">
        <v>15980</v>
      </c>
      <c r="D307" s="311" t="s">
        <v>14479</v>
      </c>
      <c r="E307" s="311" t="s">
        <v>14479</v>
      </c>
      <c r="F307" s="310" t="s">
        <v>1723</v>
      </c>
      <c r="G307" s="311" t="s">
        <v>14579</v>
      </c>
      <c r="H307" s="310" t="s">
        <v>1725</v>
      </c>
      <c r="I307" s="311" t="s">
        <v>9786</v>
      </c>
      <c r="J307" s="311" t="s">
        <v>14144</v>
      </c>
      <c r="K307" s="302">
        <v>1</v>
      </c>
      <c r="L307" s="316"/>
      <c r="M307" s="317"/>
      <c r="N307" s="317"/>
      <c r="O307" s="317"/>
      <c r="P307" s="311" t="s">
        <v>16208</v>
      </c>
      <c r="Q307" s="311">
        <v>2023</v>
      </c>
      <c r="R307" s="312">
        <v>45120</v>
      </c>
      <c r="S307" s="311" t="s">
        <v>14580</v>
      </c>
      <c r="T307" s="312">
        <v>45292</v>
      </c>
      <c r="U307" s="312">
        <v>47849</v>
      </c>
      <c r="V307" s="318"/>
      <c r="W307" s="302" t="s">
        <v>11018</v>
      </c>
      <c r="X307" s="312">
        <v>45188</v>
      </c>
      <c r="Y307" s="311" t="s">
        <v>2753</v>
      </c>
      <c r="Z307" s="302">
        <v>1</v>
      </c>
      <c r="AA307" s="327"/>
      <c r="AB307" s="321"/>
      <c r="AC307" s="306"/>
      <c r="AD307" s="305"/>
      <c r="AE307" s="322"/>
      <c r="AF307" s="318"/>
      <c r="AG307" s="323"/>
      <c r="AH307" s="323"/>
      <c r="AI307" s="323"/>
      <c r="AJ307" s="323"/>
      <c r="AK307" s="323"/>
      <c r="AL307" s="323"/>
      <c r="AM307" s="323"/>
      <c r="AN307" s="323"/>
    </row>
    <row r="308" spans="1:40" ht="12.75">
      <c r="A308" s="307">
        <v>1221882003</v>
      </c>
      <c r="B308" s="311">
        <v>306</v>
      </c>
      <c r="C308" s="311" t="s">
        <v>15980</v>
      </c>
      <c r="D308" s="311" t="s">
        <v>14479</v>
      </c>
      <c r="E308" s="311" t="s">
        <v>14479</v>
      </c>
      <c r="F308" s="310" t="s">
        <v>1723</v>
      </c>
      <c r="G308" s="311" t="s">
        <v>14579</v>
      </c>
      <c r="H308" s="310" t="s">
        <v>1731</v>
      </c>
      <c r="I308" s="311" t="s">
        <v>9786</v>
      </c>
      <c r="J308" s="311" t="s">
        <v>14581</v>
      </c>
      <c r="K308" s="302">
        <v>1</v>
      </c>
      <c r="L308" s="316"/>
      <c r="M308" s="317"/>
      <c r="N308" s="317"/>
      <c r="O308" s="317"/>
      <c r="P308" s="311" t="s">
        <v>16208</v>
      </c>
      <c r="Q308" s="311">
        <v>2023</v>
      </c>
      <c r="R308" s="312">
        <v>45120</v>
      </c>
      <c r="S308" s="311" t="s">
        <v>14580</v>
      </c>
      <c r="T308" s="312">
        <v>45292</v>
      </c>
      <c r="U308" s="312">
        <v>47849</v>
      </c>
      <c r="V308" s="318"/>
      <c r="W308" s="302" t="s">
        <v>11018</v>
      </c>
      <c r="X308" s="312">
        <v>45188</v>
      </c>
      <c r="Y308" s="311" t="s">
        <v>2753</v>
      </c>
      <c r="Z308" s="302">
        <v>1</v>
      </c>
      <c r="AA308" s="327"/>
      <c r="AB308" s="321"/>
      <c r="AC308" s="306"/>
      <c r="AD308" s="305"/>
      <c r="AE308" s="322"/>
      <c r="AF308" s="318"/>
      <c r="AG308" s="323"/>
      <c r="AH308" s="323"/>
      <c r="AI308" s="323"/>
      <c r="AJ308" s="323"/>
      <c r="AK308" s="323"/>
      <c r="AL308" s="323"/>
      <c r="AM308" s="323"/>
      <c r="AN308" s="323"/>
    </row>
    <row r="309" spans="1:40" ht="12.75">
      <c r="A309" s="307">
        <v>1221882004</v>
      </c>
      <c r="B309" s="311">
        <v>307</v>
      </c>
      <c r="C309" s="311" t="s">
        <v>15980</v>
      </c>
      <c r="D309" s="311" t="s">
        <v>14479</v>
      </c>
      <c r="E309" s="311" t="s">
        <v>14479</v>
      </c>
      <c r="F309" s="310" t="s">
        <v>1680</v>
      </c>
      <c r="G309" s="311" t="s">
        <v>14579</v>
      </c>
      <c r="H309" s="310" t="s">
        <v>1688</v>
      </c>
      <c r="I309" s="311" t="s">
        <v>9786</v>
      </c>
      <c r="J309" s="311" t="s">
        <v>14078</v>
      </c>
      <c r="K309" s="302">
        <v>1</v>
      </c>
      <c r="L309" s="316"/>
      <c r="M309" s="317"/>
      <c r="N309" s="317"/>
      <c r="O309" s="317"/>
      <c r="P309" s="311" t="s">
        <v>16208</v>
      </c>
      <c r="Q309" s="311">
        <v>2023</v>
      </c>
      <c r="R309" s="312">
        <v>45120</v>
      </c>
      <c r="S309" s="311" t="s">
        <v>14580</v>
      </c>
      <c r="T309" s="312">
        <v>45292</v>
      </c>
      <c r="U309" s="312">
        <v>47849</v>
      </c>
      <c r="V309" s="318"/>
      <c r="W309" s="302" t="s">
        <v>11018</v>
      </c>
      <c r="X309" s="312">
        <v>45188</v>
      </c>
      <c r="Y309" s="311" t="s">
        <v>2753</v>
      </c>
      <c r="Z309" s="302">
        <v>1</v>
      </c>
      <c r="AA309" s="327"/>
      <c r="AB309" s="321"/>
      <c r="AC309" s="306"/>
      <c r="AD309" s="305"/>
      <c r="AE309" s="322"/>
      <c r="AF309" s="318"/>
      <c r="AG309" s="323"/>
      <c r="AH309" s="323"/>
      <c r="AI309" s="323"/>
      <c r="AJ309" s="323"/>
      <c r="AK309" s="323"/>
      <c r="AL309" s="323"/>
      <c r="AM309" s="323"/>
      <c r="AN309" s="323"/>
    </row>
    <row r="310" spans="1:40" ht="12.75">
      <c r="A310" s="307">
        <v>1221885902</v>
      </c>
      <c r="B310" s="311">
        <v>308</v>
      </c>
      <c r="C310" s="311" t="s">
        <v>15980</v>
      </c>
      <c r="D310" s="311" t="s">
        <v>14479</v>
      </c>
      <c r="E310" s="311" t="s">
        <v>14479</v>
      </c>
      <c r="F310" s="310" t="s">
        <v>1723</v>
      </c>
      <c r="G310" s="311" t="s">
        <v>14579</v>
      </c>
      <c r="H310" s="310" t="s">
        <v>1726</v>
      </c>
      <c r="I310" s="311" t="s">
        <v>9786</v>
      </c>
      <c r="J310" s="311" t="s">
        <v>14582</v>
      </c>
      <c r="K310" s="302">
        <v>1</v>
      </c>
      <c r="L310" s="316"/>
      <c r="M310" s="317"/>
      <c r="N310" s="317"/>
      <c r="O310" s="317"/>
      <c r="P310" s="311" t="s">
        <v>16208</v>
      </c>
      <c r="Q310" s="311">
        <v>2023</v>
      </c>
      <c r="R310" s="312">
        <v>45120</v>
      </c>
      <c r="S310" s="311" t="s">
        <v>14580</v>
      </c>
      <c r="T310" s="312">
        <v>45292</v>
      </c>
      <c r="U310" s="312">
        <v>47849</v>
      </c>
      <c r="V310" s="318"/>
      <c r="W310" s="302" t="s">
        <v>11018</v>
      </c>
      <c r="X310" s="312">
        <v>45188</v>
      </c>
      <c r="Y310" s="311" t="s">
        <v>2753</v>
      </c>
      <c r="Z310" s="302">
        <v>1</v>
      </c>
      <c r="AA310" s="327"/>
      <c r="AB310" s="321"/>
      <c r="AC310" s="306"/>
      <c r="AD310" s="305"/>
      <c r="AE310" s="322"/>
      <c r="AF310" s="318"/>
      <c r="AG310" s="323"/>
      <c r="AH310" s="323"/>
      <c r="AI310" s="323"/>
      <c r="AJ310" s="323"/>
      <c r="AK310" s="323"/>
      <c r="AL310" s="323"/>
      <c r="AM310" s="323"/>
      <c r="AN310" s="323"/>
    </row>
    <row r="311" spans="1:40" ht="12.75">
      <c r="A311" s="307">
        <v>1221885903</v>
      </c>
      <c r="B311" s="311">
        <v>309</v>
      </c>
      <c r="C311" s="311" t="s">
        <v>15980</v>
      </c>
      <c r="D311" s="311" t="s">
        <v>14479</v>
      </c>
      <c r="E311" s="311" t="s">
        <v>14479</v>
      </c>
      <c r="F311" s="310" t="s">
        <v>1723</v>
      </c>
      <c r="G311" s="311" t="s">
        <v>14579</v>
      </c>
      <c r="H311" s="310" t="s">
        <v>1729</v>
      </c>
      <c r="I311" s="311" t="s">
        <v>9786</v>
      </c>
      <c r="J311" s="311" t="s">
        <v>14583</v>
      </c>
      <c r="K311" s="302">
        <v>1</v>
      </c>
      <c r="L311" s="316"/>
      <c r="M311" s="317"/>
      <c r="N311" s="317"/>
      <c r="O311" s="317"/>
      <c r="P311" s="311" t="s">
        <v>16208</v>
      </c>
      <c r="Q311" s="311">
        <v>2023</v>
      </c>
      <c r="R311" s="312">
        <v>45120</v>
      </c>
      <c r="S311" s="311" t="s">
        <v>14580</v>
      </c>
      <c r="T311" s="312">
        <v>45292</v>
      </c>
      <c r="U311" s="312">
        <v>47849</v>
      </c>
      <c r="V311" s="318"/>
      <c r="W311" s="302" t="s">
        <v>11018</v>
      </c>
      <c r="X311" s="312">
        <v>45188</v>
      </c>
      <c r="Y311" s="311" t="s">
        <v>2753</v>
      </c>
      <c r="Z311" s="302">
        <v>1</v>
      </c>
      <c r="AA311" s="325"/>
      <c r="AB311" s="321"/>
      <c r="AC311" s="306"/>
      <c r="AD311" s="305"/>
      <c r="AE311" s="322"/>
      <c r="AF311" s="318"/>
      <c r="AG311" s="323"/>
      <c r="AH311" s="323"/>
      <c r="AI311" s="323"/>
      <c r="AJ311" s="323"/>
      <c r="AK311" s="323"/>
      <c r="AL311" s="323"/>
      <c r="AM311" s="323"/>
      <c r="AN311" s="323"/>
    </row>
    <row r="312" spans="1:40" ht="12.75">
      <c r="A312" s="307">
        <v>1221885904</v>
      </c>
      <c r="B312" s="311">
        <v>310</v>
      </c>
      <c r="C312" s="311" t="s">
        <v>15980</v>
      </c>
      <c r="D312" s="311" t="s">
        <v>14479</v>
      </c>
      <c r="E312" s="311" t="s">
        <v>14479</v>
      </c>
      <c r="F312" s="311" t="s">
        <v>1723</v>
      </c>
      <c r="G312" s="311" t="s">
        <v>14579</v>
      </c>
      <c r="H312" s="310" t="s">
        <v>1730</v>
      </c>
      <c r="I312" s="311" t="s">
        <v>9786</v>
      </c>
      <c r="J312" s="311" t="s">
        <v>14584</v>
      </c>
      <c r="K312" s="302">
        <v>1</v>
      </c>
      <c r="L312" s="316"/>
      <c r="M312" s="317"/>
      <c r="N312" s="317"/>
      <c r="O312" s="317"/>
      <c r="P312" s="311" t="s">
        <v>16208</v>
      </c>
      <c r="Q312" s="311">
        <v>2023</v>
      </c>
      <c r="R312" s="312">
        <v>45120</v>
      </c>
      <c r="S312" s="311" t="s">
        <v>14580</v>
      </c>
      <c r="T312" s="312">
        <v>45292</v>
      </c>
      <c r="U312" s="312">
        <v>47849</v>
      </c>
      <c r="V312" s="318"/>
      <c r="W312" s="302" t="s">
        <v>11018</v>
      </c>
      <c r="X312" s="312">
        <v>45188</v>
      </c>
      <c r="Y312" s="311" t="s">
        <v>2753</v>
      </c>
      <c r="Z312" s="302">
        <v>1</v>
      </c>
      <c r="AA312" s="327"/>
      <c r="AB312" s="321"/>
      <c r="AC312" s="306"/>
      <c r="AD312" s="305"/>
      <c r="AE312" s="322"/>
      <c r="AF312" s="318"/>
      <c r="AG312" s="323"/>
      <c r="AH312" s="323"/>
      <c r="AI312" s="323"/>
      <c r="AJ312" s="323"/>
      <c r="AK312" s="323"/>
      <c r="AL312" s="323"/>
      <c r="AM312" s="323"/>
      <c r="AN312" s="323"/>
    </row>
    <row r="313" spans="1:40" ht="12.75">
      <c r="A313" s="307">
        <v>1221885905</v>
      </c>
      <c r="B313" s="311">
        <v>311</v>
      </c>
      <c r="C313" s="311" t="s">
        <v>15980</v>
      </c>
      <c r="D313" s="311" t="s">
        <v>14479</v>
      </c>
      <c r="E313" s="311" t="s">
        <v>14479</v>
      </c>
      <c r="F313" s="310" t="s">
        <v>1723</v>
      </c>
      <c r="G313" s="311" t="s">
        <v>14579</v>
      </c>
      <c r="H313" s="310" t="s">
        <v>1732</v>
      </c>
      <c r="I313" s="311" t="s">
        <v>9786</v>
      </c>
      <c r="J313" s="311" t="s">
        <v>13240</v>
      </c>
      <c r="K313" s="302">
        <v>1</v>
      </c>
      <c r="L313" s="316"/>
      <c r="M313" s="317"/>
      <c r="N313" s="317"/>
      <c r="O313" s="317"/>
      <c r="P313" s="311" t="s">
        <v>16208</v>
      </c>
      <c r="Q313" s="311">
        <v>2023</v>
      </c>
      <c r="R313" s="312">
        <v>45120</v>
      </c>
      <c r="S313" s="311" t="s">
        <v>14580</v>
      </c>
      <c r="T313" s="312">
        <v>45292</v>
      </c>
      <c r="U313" s="312">
        <v>47849</v>
      </c>
      <c r="V313" s="318"/>
      <c r="W313" s="302" t="s">
        <v>11018</v>
      </c>
      <c r="X313" s="312">
        <v>45188</v>
      </c>
      <c r="Y313" s="311" t="s">
        <v>2753</v>
      </c>
      <c r="Z313" s="302">
        <v>1</v>
      </c>
      <c r="AA313" s="327"/>
      <c r="AB313" s="321"/>
      <c r="AC313" s="306"/>
      <c r="AD313" s="305"/>
      <c r="AE313" s="322"/>
      <c r="AF313" s="318"/>
      <c r="AG313" s="323"/>
      <c r="AH313" s="323"/>
      <c r="AI313" s="323"/>
      <c r="AJ313" s="323"/>
      <c r="AK313" s="323"/>
      <c r="AL313" s="323"/>
      <c r="AM313" s="323"/>
      <c r="AN313" s="323"/>
    </row>
    <row r="314" spans="1:40" ht="12.75">
      <c r="A314" s="307">
        <v>1221885906</v>
      </c>
      <c r="B314" s="311">
        <v>312</v>
      </c>
      <c r="C314" s="311" t="s">
        <v>15980</v>
      </c>
      <c r="D314" s="311" t="s">
        <v>14479</v>
      </c>
      <c r="E314" s="311" t="s">
        <v>14479</v>
      </c>
      <c r="F314" s="310" t="s">
        <v>1303</v>
      </c>
      <c r="G314" s="311" t="s">
        <v>14579</v>
      </c>
      <c r="H314" s="310" t="s">
        <v>1304</v>
      </c>
      <c r="I314" s="311" t="s">
        <v>9786</v>
      </c>
      <c r="J314" s="311" t="s">
        <v>14585</v>
      </c>
      <c r="K314" s="302">
        <v>1</v>
      </c>
      <c r="L314" s="316"/>
      <c r="M314" s="317"/>
      <c r="N314" s="317"/>
      <c r="O314" s="317"/>
      <c r="P314" s="311" t="s">
        <v>16208</v>
      </c>
      <c r="Q314" s="311">
        <v>2023</v>
      </c>
      <c r="R314" s="312">
        <v>45120</v>
      </c>
      <c r="S314" s="311" t="s">
        <v>14580</v>
      </c>
      <c r="T314" s="312">
        <v>45292</v>
      </c>
      <c r="U314" s="312">
        <v>47849</v>
      </c>
      <c r="V314" s="318"/>
      <c r="W314" s="302" t="s">
        <v>11018</v>
      </c>
      <c r="X314" s="312">
        <v>45188</v>
      </c>
      <c r="Y314" s="311" t="s">
        <v>2753</v>
      </c>
      <c r="Z314" s="302">
        <v>1</v>
      </c>
      <c r="AA314" s="327"/>
      <c r="AB314" s="321"/>
      <c r="AC314" s="306"/>
      <c r="AD314" s="305"/>
      <c r="AE314" s="322"/>
      <c r="AF314" s="318"/>
      <c r="AG314" s="323"/>
      <c r="AH314" s="323"/>
      <c r="AI314" s="323"/>
      <c r="AJ314" s="323"/>
      <c r="AK314" s="323"/>
      <c r="AL314" s="323"/>
      <c r="AM314" s="323"/>
      <c r="AN314" s="323"/>
    </row>
    <row r="315" spans="1:40" ht="12.75">
      <c r="A315" s="307">
        <v>1221885901</v>
      </c>
      <c r="B315" s="311">
        <v>313</v>
      </c>
      <c r="C315" s="311" t="s">
        <v>15980</v>
      </c>
      <c r="D315" s="311" t="s">
        <v>14479</v>
      </c>
      <c r="E315" s="311" t="s">
        <v>14479</v>
      </c>
      <c r="F315" s="310" t="s">
        <v>1723</v>
      </c>
      <c r="G315" s="311" t="s">
        <v>14579</v>
      </c>
      <c r="H315" s="310" t="s">
        <v>1735</v>
      </c>
      <c r="I315" s="311" t="s">
        <v>9786</v>
      </c>
      <c r="J315" s="311" t="s">
        <v>14208</v>
      </c>
      <c r="K315" s="302">
        <v>1</v>
      </c>
      <c r="L315" s="316"/>
      <c r="M315" s="317"/>
      <c r="N315" s="317"/>
      <c r="O315" s="317"/>
      <c r="P315" s="311" t="s">
        <v>16208</v>
      </c>
      <c r="Q315" s="311">
        <v>2023</v>
      </c>
      <c r="R315" s="312">
        <v>45120</v>
      </c>
      <c r="S315" s="311" t="s">
        <v>14580</v>
      </c>
      <c r="T315" s="312">
        <v>45292</v>
      </c>
      <c r="U315" s="312">
        <v>47849</v>
      </c>
      <c r="V315" s="318"/>
      <c r="W315" s="302" t="s">
        <v>11018</v>
      </c>
      <c r="X315" s="312">
        <v>45188</v>
      </c>
      <c r="Y315" s="311" t="s">
        <v>2753</v>
      </c>
      <c r="Z315" s="302">
        <v>1</v>
      </c>
      <c r="AA315" s="327"/>
      <c r="AB315" s="321"/>
      <c r="AC315" s="306"/>
      <c r="AD315" s="305"/>
      <c r="AE315" s="322"/>
      <c r="AF315" s="318"/>
      <c r="AG315" s="323"/>
      <c r="AH315" s="323"/>
      <c r="AI315" s="323"/>
      <c r="AJ315" s="323"/>
      <c r="AK315" s="323"/>
      <c r="AL315" s="323"/>
      <c r="AM315" s="323"/>
      <c r="AN315" s="323"/>
    </row>
    <row r="316" spans="1:40" ht="12.75">
      <c r="A316" s="307">
        <v>1221887002</v>
      </c>
      <c r="B316" s="311">
        <v>314</v>
      </c>
      <c r="C316" s="311" t="s">
        <v>15980</v>
      </c>
      <c r="D316" s="311" t="s">
        <v>14479</v>
      </c>
      <c r="E316" s="311" t="s">
        <v>14479</v>
      </c>
      <c r="F316" s="310" t="s">
        <v>1723</v>
      </c>
      <c r="G316" s="311" t="s">
        <v>14579</v>
      </c>
      <c r="H316" s="310" t="s">
        <v>1727</v>
      </c>
      <c r="I316" s="311" t="s">
        <v>9786</v>
      </c>
      <c r="J316" s="311" t="s">
        <v>14586</v>
      </c>
      <c r="K316" s="302">
        <v>1</v>
      </c>
      <c r="L316" s="316"/>
      <c r="M316" s="317"/>
      <c r="N316" s="317"/>
      <c r="O316" s="317"/>
      <c r="P316" s="311" t="s">
        <v>16208</v>
      </c>
      <c r="Q316" s="311">
        <v>2023</v>
      </c>
      <c r="R316" s="312">
        <v>45120</v>
      </c>
      <c r="S316" s="311" t="s">
        <v>14580</v>
      </c>
      <c r="T316" s="312">
        <v>45292</v>
      </c>
      <c r="U316" s="312">
        <v>47849</v>
      </c>
      <c r="V316" s="318"/>
      <c r="W316" s="302" t="s">
        <v>11018</v>
      </c>
      <c r="X316" s="312">
        <v>45188</v>
      </c>
      <c r="Y316" s="311" t="s">
        <v>2753</v>
      </c>
      <c r="Z316" s="302">
        <v>1</v>
      </c>
      <c r="AA316" s="327"/>
      <c r="AB316" s="321"/>
      <c r="AC316" s="306"/>
      <c r="AD316" s="305"/>
      <c r="AE316" s="322"/>
      <c r="AF316" s="318"/>
      <c r="AG316" s="323"/>
      <c r="AH316" s="323"/>
      <c r="AI316" s="323"/>
      <c r="AJ316" s="323"/>
      <c r="AK316" s="323"/>
      <c r="AL316" s="323"/>
      <c r="AM316" s="323"/>
      <c r="AN316" s="323"/>
    </row>
    <row r="317" spans="1:40" ht="12.75">
      <c r="A317" s="307">
        <v>1221887003</v>
      </c>
      <c r="B317" s="311">
        <v>315</v>
      </c>
      <c r="C317" s="311" t="s">
        <v>15980</v>
      </c>
      <c r="D317" s="311" t="s">
        <v>14479</v>
      </c>
      <c r="E317" s="311" t="s">
        <v>14479</v>
      </c>
      <c r="F317" s="310" t="s">
        <v>1723</v>
      </c>
      <c r="G317" s="311" t="s">
        <v>14579</v>
      </c>
      <c r="H317" s="310" t="s">
        <v>1728</v>
      </c>
      <c r="I317" s="311" t="s">
        <v>9786</v>
      </c>
      <c r="J317" s="311" t="s">
        <v>14587</v>
      </c>
      <c r="K317" s="302">
        <v>1</v>
      </c>
      <c r="L317" s="316"/>
      <c r="M317" s="317"/>
      <c r="N317" s="317"/>
      <c r="O317" s="317"/>
      <c r="P317" s="311" t="s">
        <v>16208</v>
      </c>
      <c r="Q317" s="311">
        <v>2023</v>
      </c>
      <c r="R317" s="312">
        <v>45120</v>
      </c>
      <c r="S317" s="311" t="s">
        <v>14580</v>
      </c>
      <c r="T317" s="312">
        <v>45292</v>
      </c>
      <c r="U317" s="312">
        <v>47849</v>
      </c>
      <c r="V317" s="318"/>
      <c r="W317" s="302" t="s">
        <v>11018</v>
      </c>
      <c r="X317" s="312">
        <v>45188</v>
      </c>
      <c r="Y317" s="311" t="s">
        <v>2753</v>
      </c>
      <c r="Z317" s="302">
        <v>1</v>
      </c>
      <c r="AA317" s="327"/>
      <c r="AB317" s="321"/>
      <c r="AC317" s="306"/>
      <c r="AD317" s="305"/>
      <c r="AE317" s="322"/>
      <c r="AF317" s="318"/>
      <c r="AG317" s="323"/>
      <c r="AH317" s="323"/>
      <c r="AI317" s="323"/>
      <c r="AJ317" s="323"/>
      <c r="AK317" s="323"/>
      <c r="AL317" s="323"/>
      <c r="AM317" s="323"/>
      <c r="AN317" s="323"/>
    </row>
    <row r="318" spans="1:40" ht="12.75">
      <c r="A318" s="307">
        <v>1221887004</v>
      </c>
      <c r="B318" s="311">
        <v>316</v>
      </c>
      <c r="C318" s="311" t="s">
        <v>15980</v>
      </c>
      <c r="D318" s="311" t="s">
        <v>14479</v>
      </c>
      <c r="E318" s="311" t="s">
        <v>14479</v>
      </c>
      <c r="F318" s="310" t="s">
        <v>1390</v>
      </c>
      <c r="G318" s="311" t="s">
        <v>14579</v>
      </c>
      <c r="H318" s="310" t="s">
        <v>1408</v>
      </c>
      <c r="I318" s="311" t="s">
        <v>9786</v>
      </c>
      <c r="J318" s="311" t="s">
        <v>10277</v>
      </c>
      <c r="K318" s="302">
        <v>1</v>
      </c>
      <c r="L318" s="316"/>
      <c r="M318" s="317"/>
      <c r="N318" s="317"/>
      <c r="O318" s="317"/>
      <c r="P318" s="311" t="s">
        <v>16208</v>
      </c>
      <c r="Q318" s="311">
        <v>2023</v>
      </c>
      <c r="R318" s="312">
        <v>45120</v>
      </c>
      <c r="S318" s="311" t="s">
        <v>14580</v>
      </c>
      <c r="T318" s="312">
        <v>45292</v>
      </c>
      <c r="U318" s="312">
        <v>47849</v>
      </c>
      <c r="V318" s="318"/>
      <c r="W318" s="302" t="s">
        <v>11018</v>
      </c>
      <c r="X318" s="312">
        <v>45188</v>
      </c>
      <c r="Y318" s="311" t="s">
        <v>2753</v>
      </c>
      <c r="Z318" s="302">
        <v>1</v>
      </c>
      <c r="AA318" s="327"/>
      <c r="AB318" s="321"/>
      <c r="AC318" s="306"/>
      <c r="AD318" s="305"/>
      <c r="AE318" s="322"/>
      <c r="AF318" s="318"/>
      <c r="AG318" s="323"/>
      <c r="AH318" s="323"/>
      <c r="AI318" s="323"/>
      <c r="AJ318" s="323"/>
      <c r="AK318" s="323"/>
      <c r="AL318" s="323"/>
      <c r="AM318" s="323"/>
      <c r="AN318" s="323"/>
    </row>
    <row r="319" spans="1:40" ht="12.75">
      <c r="A319" s="307">
        <v>1221887005</v>
      </c>
      <c r="B319" s="311">
        <v>317</v>
      </c>
      <c r="C319" s="311" t="s">
        <v>15980</v>
      </c>
      <c r="D319" s="311" t="s">
        <v>14479</v>
      </c>
      <c r="E319" s="311" t="s">
        <v>14479</v>
      </c>
      <c r="F319" s="310" t="s">
        <v>1723</v>
      </c>
      <c r="G319" s="311" t="s">
        <v>14579</v>
      </c>
      <c r="H319" s="310" t="s">
        <v>1736</v>
      </c>
      <c r="I319" s="311" t="s">
        <v>10299</v>
      </c>
      <c r="J319" s="311" t="s">
        <v>14588</v>
      </c>
      <c r="K319" s="302">
        <v>1</v>
      </c>
      <c r="L319" s="316"/>
      <c r="M319" s="317"/>
      <c r="N319" s="317"/>
      <c r="O319" s="317"/>
      <c r="P319" s="311" t="s">
        <v>16208</v>
      </c>
      <c r="Q319" s="311">
        <v>2023</v>
      </c>
      <c r="R319" s="312">
        <v>45120</v>
      </c>
      <c r="S319" s="311" t="s">
        <v>14580</v>
      </c>
      <c r="T319" s="312">
        <v>45292</v>
      </c>
      <c r="U319" s="312">
        <v>47849</v>
      </c>
      <c r="V319" s="318"/>
      <c r="W319" s="302" t="s">
        <v>11018</v>
      </c>
      <c r="X319" s="312">
        <v>45188</v>
      </c>
      <c r="Y319" s="311" t="s">
        <v>2753</v>
      </c>
      <c r="Z319" s="302">
        <v>1</v>
      </c>
      <c r="AA319" s="327"/>
      <c r="AB319" s="321"/>
      <c r="AC319" s="306"/>
      <c r="AD319" s="305"/>
      <c r="AE319" s="322"/>
      <c r="AF319" s="318"/>
      <c r="AG319" s="323"/>
      <c r="AH319" s="323"/>
      <c r="AI319" s="323"/>
      <c r="AJ319" s="323"/>
      <c r="AK319" s="323"/>
      <c r="AL319" s="323"/>
      <c r="AM319" s="323"/>
      <c r="AN319" s="323"/>
    </row>
    <row r="320" spans="1:40" ht="12.75">
      <c r="A320" s="307">
        <v>1221887006</v>
      </c>
      <c r="B320" s="311">
        <v>318</v>
      </c>
      <c r="C320" s="311" t="s">
        <v>15980</v>
      </c>
      <c r="D320" s="311" t="s">
        <v>14479</v>
      </c>
      <c r="E320" s="311" t="s">
        <v>14479</v>
      </c>
      <c r="F320" s="310" t="s">
        <v>1723</v>
      </c>
      <c r="G320" s="311" t="s">
        <v>14579</v>
      </c>
      <c r="H320" s="310" t="s">
        <v>1734</v>
      </c>
      <c r="I320" s="311" t="s">
        <v>9786</v>
      </c>
      <c r="J320" s="311" t="s">
        <v>14589</v>
      </c>
      <c r="K320" s="302">
        <v>1</v>
      </c>
      <c r="L320" s="305"/>
      <c r="M320" s="318"/>
      <c r="N320" s="318"/>
      <c r="O320" s="317"/>
      <c r="P320" s="311" t="s">
        <v>16208</v>
      </c>
      <c r="Q320" s="311">
        <v>2023</v>
      </c>
      <c r="R320" s="312">
        <v>45120</v>
      </c>
      <c r="S320" s="311" t="s">
        <v>14580</v>
      </c>
      <c r="T320" s="312">
        <v>45292</v>
      </c>
      <c r="U320" s="312">
        <v>47849</v>
      </c>
      <c r="V320" s="317"/>
      <c r="W320" s="302" t="s">
        <v>11018</v>
      </c>
      <c r="X320" s="312">
        <v>45188</v>
      </c>
      <c r="Y320" s="311" t="s">
        <v>2753</v>
      </c>
      <c r="Z320" s="302">
        <v>1</v>
      </c>
      <c r="AA320" s="325"/>
      <c r="AB320" s="333"/>
      <c r="AC320" s="306"/>
      <c r="AD320" s="305"/>
      <c r="AE320" s="322"/>
      <c r="AF320" s="318"/>
      <c r="AG320" s="323"/>
      <c r="AH320" s="323"/>
      <c r="AI320" s="323"/>
      <c r="AJ320" s="323"/>
      <c r="AK320" s="323"/>
      <c r="AL320" s="323"/>
      <c r="AM320" s="323"/>
      <c r="AN320" s="323"/>
    </row>
    <row r="321" spans="1:40" ht="12.75">
      <c r="A321" s="307">
        <v>1221887001</v>
      </c>
      <c r="B321" s="311">
        <v>319</v>
      </c>
      <c r="C321" s="311" t="s">
        <v>15980</v>
      </c>
      <c r="D321" s="311" t="s">
        <v>14479</v>
      </c>
      <c r="E321" s="311" t="s">
        <v>14479</v>
      </c>
      <c r="F321" s="310" t="s">
        <v>1576</v>
      </c>
      <c r="G321" s="311" t="s">
        <v>14579</v>
      </c>
      <c r="H321" s="310" t="s">
        <v>1594</v>
      </c>
      <c r="I321" s="311" t="s">
        <v>9786</v>
      </c>
      <c r="J321" s="311" t="s">
        <v>14590</v>
      </c>
      <c r="K321" s="302">
        <v>1</v>
      </c>
      <c r="L321" s="305"/>
      <c r="M321" s="318"/>
      <c r="N321" s="318"/>
      <c r="O321" s="317"/>
      <c r="P321" s="311" t="s">
        <v>16208</v>
      </c>
      <c r="Q321" s="311">
        <v>2023</v>
      </c>
      <c r="R321" s="312">
        <v>45120</v>
      </c>
      <c r="S321" s="311" t="s">
        <v>14580</v>
      </c>
      <c r="T321" s="312">
        <v>45292</v>
      </c>
      <c r="U321" s="312">
        <v>47849</v>
      </c>
      <c r="V321" s="317"/>
      <c r="W321" s="302" t="s">
        <v>11018</v>
      </c>
      <c r="X321" s="312">
        <v>45188</v>
      </c>
      <c r="Y321" s="311" t="s">
        <v>2753</v>
      </c>
      <c r="Z321" s="302">
        <v>1</v>
      </c>
      <c r="AA321" s="325"/>
      <c r="AB321" s="333"/>
      <c r="AC321" s="306"/>
      <c r="AD321" s="305"/>
      <c r="AE321" s="322"/>
      <c r="AF321" s="318"/>
      <c r="AG321" s="323"/>
      <c r="AH321" s="323"/>
      <c r="AI321" s="323"/>
      <c r="AJ321" s="323"/>
      <c r="AK321" s="323"/>
      <c r="AL321" s="323"/>
      <c r="AM321" s="323"/>
      <c r="AN321" s="323"/>
    </row>
    <row r="322" spans="1:40" ht="12.75">
      <c r="A322" s="307">
        <v>1221884502</v>
      </c>
      <c r="B322" s="311">
        <v>320</v>
      </c>
      <c r="C322" s="311" t="s">
        <v>15980</v>
      </c>
      <c r="D322" s="311" t="s">
        <v>14479</v>
      </c>
      <c r="E322" s="311" t="s">
        <v>14479</v>
      </c>
      <c r="F322" s="310" t="s">
        <v>1467</v>
      </c>
      <c r="G322" s="311" t="s">
        <v>14579</v>
      </c>
      <c r="H322" s="310" t="s">
        <v>1475</v>
      </c>
      <c r="I322" s="311" t="s">
        <v>9786</v>
      </c>
      <c r="J322" s="311" t="s">
        <v>11157</v>
      </c>
      <c r="K322" s="302">
        <v>1</v>
      </c>
      <c r="L322" s="305"/>
      <c r="M322" s="318"/>
      <c r="N322" s="318"/>
      <c r="O322" s="317"/>
      <c r="P322" s="311" t="s">
        <v>16208</v>
      </c>
      <c r="Q322" s="311">
        <v>2023</v>
      </c>
      <c r="R322" s="312">
        <v>45120</v>
      </c>
      <c r="S322" s="311" t="s">
        <v>14580</v>
      </c>
      <c r="T322" s="312">
        <v>45292</v>
      </c>
      <c r="U322" s="312">
        <v>47849</v>
      </c>
      <c r="V322" s="317"/>
      <c r="W322" s="302" t="s">
        <v>11018</v>
      </c>
      <c r="X322" s="312">
        <v>45188</v>
      </c>
      <c r="Y322" s="311" t="s">
        <v>2753</v>
      </c>
      <c r="Z322" s="302">
        <v>1</v>
      </c>
      <c r="AA322" s="325"/>
      <c r="AB322" s="333"/>
      <c r="AC322" s="306"/>
      <c r="AD322" s="305"/>
      <c r="AE322" s="322"/>
      <c r="AF322" s="318"/>
      <c r="AG322" s="323"/>
      <c r="AH322" s="323"/>
      <c r="AI322" s="323"/>
      <c r="AJ322" s="323"/>
      <c r="AK322" s="323"/>
      <c r="AL322" s="323"/>
      <c r="AM322" s="323"/>
      <c r="AN322" s="323"/>
    </row>
    <row r="323" spans="1:40" ht="12.75">
      <c r="A323" s="307">
        <v>1221884501</v>
      </c>
      <c r="B323" s="311">
        <v>321</v>
      </c>
      <c r="C323" s="311" t="s">
        <v>15980</v>
      </c>
      <c r="D323" s="311" t="s">
        <v>14479</v>
      </c>
      <c r="E323" s="311" t="s">
        <v>14479</v>
      </c>
      <c r="F323" s="310" t="s">
        <v>1723</v>
      </c>
      <c r="G323" s="311" t="s">
        <v>14579</v>
      </c>
      <c r="H323" s="310" t="s">
        <v>1733</v>
      </c>
      <c r="I323" s="311" t="s">
        <v>9786</v>
      </c>
      <c r="J323" s="311" t="s">
        <v>14591</v>
      </c>
      <c r="K323" s="302">
        <v>1</v>
      </c>
      <c r="L323" s="316"/>
      <c r="M323" s="317"/>
      <c r="N323" s="317"/>
      <c r="O323" s="317"/>
      <c r="P323" s="311" t="s">
        <v>16208</v>
      </c>
      <c r="Q323" s="311">
        <v>2023</v>
      </c>
      <c r="R323" s="312">
        <v>45120</v>
      </c>
      <c r="S323" s="311" t="s">
        <v>14580</v>
      </c>
      <c r="T323" s="312">
        <v>45292</v>
      </c>
      <c r="U323" s="312">
        <v>47849</v>
      </c>
      <c r="V323" s="318"/>
      <c r="W323" s="302" t="s">
        <v>11018</v>
      </c>
      <c r="X323" s="312">
        <v>45188</v>
      </c>
      <c r="Y323" s="311" t="s">
        <v>2753</v>
      </c>
      <c r="Z323" s="302">
        <v>1</v>
      </c>
      <c r="AA323" s="325"/>
      <c r="AB323" s="321"/>
      <c r="AC323" s="306"/>
      <c r="AD323" s="305"/>
      <c r="AE323" s="322"/>
      <c r="AF323" s="318"/>
      <c r="AG323" s="323"/>
      <c r="AH323" s="323"/>
      <c r="AI323" s="323"/>
      <c r="AJ323" s="323"/>
      <c r="AK323" s="323"/>
      <c r="AL323" s="323"/>
      <c r="AM323" s="323"/>
      <c r="AN323" s="323"/>
    </row>
    <row r="324" spans="1:40" ht="12.75">
      <c r="A324" s="307">
        <v>1221884503</v>
      </c>
      <c r="B324" s="311">
        <v>322</v>
      </c>
      <c r="C324" s="311" t="s">
        <v>15980</v>
      </c>
      <c r="D324" s="311" t="s">
        <v>14479</v>
      </c>
      <c r="E324" s="311" t="s">
        <v>14479</v>
      </c>
      <c r="F324" s="310" t="s">
        <v>1708</v>
      </c>
      <c r="G324" s="311" t="s">
        <v>14579</v>
      </c>
      <c r="H324" s="310" t="s">
        <v>1721</v>
      </c>
      <c r="I324" s="311" t="s">
        <v>9786</v>
      </c>
      <c r="J324" s="311" t="s">
        <v>14592</v>
      </c>
      <c r="K324" s="302">
        <v>1</v>
      </c>
      <c r="L324" s="316"/>
      <c r="M324" s="317"/>
      <c r="N324" s="317"/>
      <c r="O324" s="317"/>
      <c r="P324" s="311" t="s">
        <v>16208</v>
      </c>
      <c r="Q324" s="311">
        <v>2023</v>
      </c>
      <c r="R324" s="312">
        <v>45120</v>
      </c>
      <c r="S324" s="311" t="s">
        <v>14580</v>
      </c>
      <c r="T324" s="312">
        <v>45292</v>
      </c>
      <c r="U324" s="312">
        <v>47849</v>
      </c>
      <c r="V324" s="318"/>
      <c r="W324" s="302" t="s">
        <v>11018</v>
      </c>
      <c r="X324" s="312">
        <v>45188</v>
      </c>
      <c r="Y324" s="311" t="s">
        <v>2753</v>
      </c>
      <c r="Z324" s="302">
        <v>1</v>
      </c>
      <c r="AA324" s="327"/>
      <c r="AB324" s="321"/>
      <c r="AC324" s="306"/>
      <c r="AD324" s="305"/>
      <c r="AE324" s="322"/>
      <c r="AF324" s="318"/>
      <c r="AG324" s="323"/>
      <c r="AH324" s="323"/>
      <c r="AI324" s="323"/>
      <c r="AJ324" s="323"/>
      <c r="AK324" s="323"/>
      <c r="AL324" s="323"/>
      <c r="AM324" s="323"/>
      <c r="AN324" s="323"/>
    </row>
    <row r="325" spans="1:40" ht="12.75">
      <c r="A325" s="307">
        <v>1221882001</v>
      </c>
      <c r="B325" s="311">
        <v>323</v>
      </c>
      <c r="C325" s="311" t="s">
        <v>15980</v>
      </c>
      <c r="D325" s="311" t="s">
        <v>14479</v>
      </c>
      <c r="E325" s="311" t="s">
        <v>14479</v>
      </c>
      <c r="F325" s="310" t="s">
        <v>1723</v>
      </c>
      <c r="G325" s="311" t="s">
        <v>14579</v>
      </c>
      <c r="H325" s="310" t="s">
        <v>1724</v>
      </c>
      <c r="I325" s="311" t="s">
        <v>9786</v>
      </c>
      <c r="J325" s="311" t="s">
        <v>14593</v>
      </c>
      <c r="K325" s="302">
        <v>1</v>
      </c>
      <c r="L325" s="316"/>
      <c r="M325" s="311">
        <v>34696.9954</v>
      </c>
      <c r="N325" s="311">
        <v>7500</v>
      </c>
      <c r="O325" s="311" t="s">
        <v>16209</v>
      </c>
      <c r="P325" s="311" t="s">
        <v>16208</v>
      </c>
      <c r="Q325" s="311">
        <v>2023</v>
      </c>
      <c r="R325" s="312">
        <v>45120</v>
      </c>
      <c r="S325" s="311" t="s">
        <v>14580</v>
      </c>
      <c r="T325" s="312">
        <v>45292</v>
      </c>
      <c r="U325" s="312">
        <v>47849</v>
      </c>
      <c r="V325" s="318"/>
      <c r="W325" s="302" t="s">
        <v>11018</v>
      </c>
      <c r="X325" s="312">
        <v>45188</v>
      </c>
      <c r="Y325" s="311" t="s">
        <v>2753</v>
      </c>
      <c r="Z325" s="302">
        <v>1</v>
      </c>
      <c r="AA325" s="327"/>
      <c r="AB325" s="321"/>
      <c r="AC325" s="306"/>
      <c r="AD325" s="305"/>
      <c r="AE325" s="322"/>
      <c r="AF325" s="318"/>
      <c r="AG325" s="323"/>
      <c r="AH325" s="323"/>
      <c r="AI325" s="323"/>
      <c r="AJ325" s="323"/>
      <c r="AK325" s="323"/>
      <c r="AL325" s="323"/>
      <c r="AM325" s="323"/>
      <c r="AN325" s="323"/>
    </row>
    <row r="326" spans="1:40" ht="12.75">
      <c r="A326" s="307">
        <v>1222080501</v>
      </c>
      <c r="B326" s="311">
        <v>324</v>
      </c>
      <c r="C326" s="311" t="s">
        <v>16075</v>
      </c>
      <c r="D326" s="311" t="s">
        <v>16076</v>
      </c>
      <c r="E326" s="311" t="s">
        <v>14595</v>
      </c>
      <c r="F326" s="310" t="s">
        <v>1476</v>
      </c>
      <c r="G326" s="311" t="s">
        <v>15916</v>
      </c>
      <c r="H326" s="310" t="s">
        <v>1478</v>
      </c>
      <c r="I326" s="311" t="s">
        <v>9786</v>
      </c>
      <c r="J326" s="311" t="s">
        <v>13410</v>
      </c>
      <c r="K326" s="317"/>
      <c r="L326" s="304">
        <v>1</v>
      </c>
      <c r="M326" s="311">
        <v>914.5</v>
      </c>
      <c r="N326" s="311">
        <v>1469</v>
      </c>
      <c r="O326" s="311" t="s">
        <v>16210</v>
      </c>
      <c r="P326" s="311" t="s">
        <v>14063</v>
      </c>
      <c r="Q326" s="311">
        <v>2012</v>
      </c>
      <c r="R326" s="324">
        <v>41271</v>
      </c>
      <c r="S326" s="311" t="s">
        <v>15917</v>
      </c>
      <c r="T326" s="312">
        <v>41640</v>
      </c>
      <c r="U326" s="312">
        <v>44197</v>
      </c>
      <c r="V326" s="318"/>
      <c r="W326" s="318"/>
      <c r="X326" s="318"/>
      <c r="Y326" s="318"/>
      <c r="Z326" s="318"/>
      <c r="AA326" s="327"/>
      <c r="AB326" s="326">
        <v>1</v>
      </c>
      <c r="AC326" s="303">
        <v>1</v>
      </c>
      <c r="AD326" s="305"/>
      <c r="AE326" s="322"/>
      <c r="AF326" s="318"/>
      <c r="AG326" s="323"/>
      <c r="AH326" s="323"/>
      <c r="AI326" s="323"/>
      <c r="AJ326" s="323"/>
      <c r="AK326" s="323"/>
      <c r="AL326" s="323"/>
      <c r="AM326" s="323"/>
      <c r="AN326" s="323"/>
    </row>
    <row r="327" spans="1:40" ht="12.75">
      <c r="A327" s="307">
        <v>1222080502</v>
      </c>
      <c r="B327" s="311">
        <v>325</v>
      </c>
      <c r="C327" s="311" t="s">
        <v>16075</v>
      </c>
      <c r="D327" s="311" t="s">
        <v>16076</v>
      </c>
      <c r="E327" s="311" t="s">
        <v>14595</v>
      </c>
      <c r="F327" s="310" t="s">
        <v>1476</v>
      </c>
      <c r="G327" s="311" t="s">
        <v>15916</v>
      </c>
      <c r="H327" s="310" t="s">
        <v>1484</v>
      </c>
      <c r="I327" s="311" t="s">
        <v>9786</v>
      </c>
      <c r="J327" s="311" t="s">
        <v>14594</v>
      </c>
      <c r="K327" s="317"/>
      <c r="L327" s="304">
        <v>1</v>
      </c>
      <c r="M327" s="311">
        <v>9</v>
      </c>
      <c r="N327" s="311">
        <v>0</v>
      </c>
      <c r="O327" s="311" t="s">
        <v>16211</v>
      </c>
      <c r="P327" s="311" t="s">
        <v>14122</v>
      </c>
      <c r="Q327" s="311">
        <v>2012</v>
      </c>
      <c r="R327" s="324">
        <v>41271</v>
      </c>
      <c r="S327" s="311" t="s">
        <v>15917</v>
      </c>
      <c r="T327" s="312">
        <v>41640</v>
      </c>
      <c r="U327" s="312">
        <v>44197</v>
      </c>
      <c r="V327" s="318"/>
      <c r="W327" s="318"/>
      <c r="X327" s="318"/>
      <c r="Y327" s="318"/>
      <c r="Z327" s="318"/>
      <c r="AA327" s="327"/>
      <c r="AB327" s="326">
        <v>1</v>
      </c>
      <c r="AC327" s="303">
        <v>1</v>
      </c>
      <c r="AD327" s="305"/>
      <c r="AE327" s="322"/>
      <c r="AF327" s="318"/>
      <c r="AG327" s="323"/>
      <c r="AH327" s="323"/>
      <c r="AI327" s="323"/>
      <c r="AJ327" s="323"/>
      <c r="AK327" s="323"/>
      <c r="AL327" s="323"/>
      <c r="AM327" s="323"/>
      <c r="AN327" s="323"/>
    </row>
    <row r="328" spans="1:40" ht="12.75">
      <c r="A328" s="307">
        <v>1222055300</v>
      </c>
      <c r="B328" s="311">
        <v>326</v>
      </c>
      <c r="C328" s="311" t="s">
        <v>16075</v>
      </c>
      <c r="D328" s="311" t="s">
        <v>16076</v>
      </c>
      <c r="E328" s="311" t="s">
        <v>14595</v>
      </c>
      <c r="F328" s="310" t="s">
        <v>1601</v>
      </c>
      <c r="G328" s="311" t="s">
        <v>14596</v>
      </c>
      <c r="H328" s="310" t="s">
        <v>1602</v>
      </c>
      <c r="I328" s="311" t="s">
        <v>10789</v>
      </c>
      <c r="J328" s="311" t="s">
        <v>14597</v>
      </c>
      <c r="K328" s="317"/>
      <c r="L328" s="304">
        <v>1</v>
      </c>
      <c r="M328" s="311">
        <v>655.8</v>
      </c>
      <c r="N328" s="311">
        <v>4300</v>
      </c>
      <c r="O328" s="311" t="s">
        <v>16212</v>
      </c>
      <c r="P328" s="311" t="s">
        <v>14063</v>
      </c>
      <c r="Q328" s="311">
        <v>2012</v>
      </c>
      <c r="R328" s="324">
        <v>41271</v>
      </c>
      <c r="S328" s="311" t="s">
        <v>14598</v>
      </c>
      <c r="T328" s="312">
        <v>41640</v>
      </c>
      <c r="U328" s="312">
        <v>44197</v>
      </c>
      <c r="V328" s="318"/>
      <c r="W328" s="318"/>
      <c r="X328" s="318"/>
      <c r="Y328" s="318"/>
      <c r="Z328" s="318"/>
      <c r="AA328" s="327"/>
      <c r="AB328" s="326">
        <v>1</v>
      </c>
      <c r="AC328" s="303">
        <v>1</v>
      </c>
      <c r="AD328" s="305"/>
      <c r="AE328" s="322"/>
      <c r="AF328" s="318"/>
      <c r="AG328" s="323"/>
      <c r="AH328" s="323"/>
      <c r="AI328" s="323"/>
      <c r="AJ328" s="323"/>
      <c r="AK328" s="323"/>
      <c r="AL328" s="323"/>
      <c r="AM328" s="323"/>
      <c r="AN328" s="323"/>
    </row>
    <row r="329" spans="1:40" ht="12.75">
      <c r="A329" s="307">
        <v>1222081701</v>
      </c>
      <c r="B329" s="311">
        <v>327</v>
      </c>
      <c r="C329" s="311" t="s">
        <v>16075</v>
      </c>
      <c r="D329" s="311" t="s">
        <v>16076</v>
      </c>
      <c r="E329" s="311" t="s">
        <v>14595</v>
      </c>
      <c r="F329" s="310" t="s">
        <v>1476</v>
      </c>
      <c r="G329" s="311" t="s">
        <v>15918</v>
      </c>
      <c r="H329" s="310" t="s">
        <v>1479</v>
      </c>
      <c r="I329" s="311" t="s">
        <v>9786</v>
      </c>
      <c r="J329" s="311" t="s">
        <v>14599</v>
      </c>
      <c r="K329" s="317"/>
      <c r="L329" s="304">
        <v>1</v>
      </c>
      <c r="M329" s="311">
        <v>502.7</v>
      </c>
      <c r="N329" s="311">
        <v>415</v>
      </c>
      <c r="O329" s="311" t="s">
        <v>16213</v>
      </c>
      <c r="P329" s="311" t="s">
        <v>14063</v>
      </c>
      <c r="Q329" s="311">
        <v>2012</v>
      </c>
      <c r="R329" s="324">
        <v>41271</v>
      </c>
      <c r="S329" s="311" t="s">
        <v>15919</v>
      </c>
      <c r="T329" s="312">
        <v>41640</v>
      </c>
      <c r="U329" s="312">
        <v>44197</v>
      </c>
      <c r="V329" s="318"/>
      <c r="W329" s="318"/>
      <c r="X329" s="318"/>
      <c r="Y329" s="318"/>
      <c r="Z329" s="318"/>
      <c r="AA329" s="327"/>
      <c r="AB329" s="326">
        <v>1</v>
      </c>
      <c r="AC329" s="303">
        <v>1</v>
      </c>
      <c r="AD329" s="305"/>
      <c r="AE329" s="322"/>
      <c r="AF329" s="318"/>
      <c r="AG329" s="323"/>
      <c r="AH329" s="323"/>
      <c r="AI329" s="323"/>
      <c r="AJ329" s="323"/>
      <c r="AK329" s="323"/>
      <c r="AL329" s="323"/>
      <c r="AM329" s="323"/>
      <c r="AN329" s="323"/>
    </row>
    <row r="330" spans="1:40" ht="12.75">
      <c r="A330" s="307">
        <v>1222081703</v>
      </c>
      <c r="B330" s="311">
        <v>328</v>
      </c>
      <c r="C330" s="311" t="s">
        <v>16075</v>
      </c>
      <c r="D330" s="311" t="s">
        <v>16076</v>
      </c>
      <c r="E330" s="311" t="s">
        <v>14595</v>
      </c>
      <c r="F330" s="310" t="s">
        <v>1385</v>
      </c>
      <c r="G330" s="311" t="s">
        <v>15918</v>
      </c>
      <c r="H330" s="310" t="s">
        <v>1388</v>
      </c>
      <c r="I330" s="311" t="s">
        <v>9786</v>
      </c>
      <c r="J330" s="311" t="s">
        <v>14339</v>
      </c>
      <c r="K330" s="317"/>
      <c r="L330" s="304">
        <v>1</v>
      </c>
      <c r="M330" s="311">
        <v>83</v>
      </c>
      <c r="N330" s="311">
        <v>160</v>
      </c>
      <c r="O330" s="311" t="s">
        <v>16214</v>
      </c>
      <c r="P330" s="311" t="s">
        <v>14604</v>
      </c>
      <c r="Q330" s="311">
        <v>2012</v>
      </c>
      <c r="R330" s="324">
        <v>41271</v>
      </c>
      <c r="S330" s="311" t="s">
        <v>15919</v>
      </c>
      <c r="T330" s="312">
        <v>41640</v>
      </c>
      <c r="U330" s="312">
        <v>44197</v>
      </c>
      <c r="V330" s="318"/>
      <c r="W330" s="318"/>
      <c r="X330" s="318"/>
      <c r="Y330" s="318"/>
      <c r="Z330" s="318"/>
      <c r="AA330" s="327"/>
      <c r="AB330" s="326">
        <v>1</v>
      </c>
      <c r="AC330" s="303">
        <v>1</v>
      </c>
      <c r="AD330" s="305"/>
      <c r="AE330" s="322"/>
      <c r="AF330" s="318"/>
      <c r="AG330" s="323"/>
      <c r="AH330" s="323"/>
      <c r="AI330" s="323"/>
      <c r="AJ330" s="323"/>
      <c r="AK330" s="323"/>
      <c r="AL330" s="323"/>
      <c r="AM330" s="323"/>
      <c r="AN330" s="323"/>
    </row>
    <row r="331" spans="1:40" ht="12.75">
      <c r="A331" s="307">
        <v>1222081705</v>
      </c>
      <c r="B331" s="311">
        <v>329</v>
      </c>
      <c r="C331" s="311" t="s">
        <v>16075</v>
      </c>
      <c r="D331" s="311" t="s">
        <v>16076</v>
      </c>
      <c r="E331" s="311" t="s">
        <v>14595</v>
      </c>
      <c r="F331" s="310" t="s">
        <v>1303</v>
      </c>
      <c r="G331" s="311" t="s">
        <v>15918</v>
      </c>
      <c r="H331" s="310" t="s">
        <v>1308</v>
      </c>
      <c r="I331" s="311" t="s">
        <v>9786</v>
      </c>
      <c r="J331" s="311" t="s">
        <v>14264</v>
      </c>
      <c r="K331" s="317"/>
      <c r="L331" s="304">
        <v>1</v>
      </c>
      <c r="M331" s="311">
        <v>179.9</v>
      </c>
      <c r="N331" s="311">
        <v>251</v>
      </c>
      <c r="O331" s="311" t="s">
        <v>16013</v>
      </c>
      <c r="P331" s="311" t="s">
        <v>14063</v>
      </c>
      <c r="Q331" s="311">
        <v>2012</v>
      </c>
      <c r="R331" s="324">
        <v>41271</v>
      </c>
      <c r="S331" s="311" t="s">
        <v>15919</v>
      </c>
      <c r="T331" s="312">
        <v>41640</v>
      </c>
      <c r="U331" s="312">
        <v>44197</v>
      </c>
      <c r="V331" s="318"/>
      <c r="W331" s="318"/>
      <c r="X331" s="318"/>
      <c r="Y331" s="318"/>
      <c r="Z331" s="318"/>
      <c r="AA331" s="327"/>
      <c r="AB331" s="326">
        <v>1</v>
      </c>
      <c r="AC331" s="303">
        <v>1</v>
      </c>
      <c r="AD331" s="305"/>
      <c r="AE331" s="322"/>
      <c r="AF331" s="318"/>
      <c r="AG331" s="323"/>
      <c r="AH331" s="323"/>
      <c r="AI331" s="323"/>
      <c r="AJ331" s="323"/>
      <c r="AK331" s="323"/>
      <c r="AL331" s="323"/>
      <c r="AM331" s="323"/>
      <c r="AN331" s="323"/>
    </row>
    <row r="332" spans="1:40" ht="12.75">
      <c r="A332" s="307">
        <v>1222081501</v>
      </c>
      <c r="B332" s="311">
        <v>330</v>
      </c>
      <c r="C332" s="311" t="s">
        <v>16075</v>
      </c>
      <c r="D332" s="311" t="s">
        <v>16076</v>
      </c>
      <c r="E332" s="311" t="s">
        <v>14595</v>
      </c>
      <c r="F332" s="310" t="s">
        <v>1476</v>
      </c>
      <c r="G332" s="311" t="s">
        <v>15920</v>
      </c>
      <c r="H332" s="310" t="s">
        <v>1481</v>
      </c>
      <c r="I332" s="311" t="s">
        <v>9786</v>
      </c>
      <c r="J332" s="311" t="s">
        <v>14600</v>
      </c>
      <c r="K332" s="318"/>
      <c r="L332" s="304">
        <v>1</v>
      </c>
      <c r="M332" s="311">
        <v>359.2</v>
      </c>
      <c r="N332" s="311">
        <v>511</v>
      </c>
      <c r="O332" s="311" t="s">
        <v>16215</v>
      </c>
      <c r="P332" s="311" t="s">
        <v>14063</v>
      </c>
      <c r="Q332" s="311">
        <v>2012</v>
      </c>
      <c r="R332" s="324">
        <v>41271</v>
      </c>
      <c r="S332" s="311" t="s">
        <v>15921</v>
      </c>
      <c r="T332" s="312">
        <v>41640</v>
      </c>
      <c r="U332" s="312">
        <v>44197</v>
      </c>
      <c r="V332" s="317"/>
      <c r="W332" s="319"/>
      <c r="X332" s="317"/>
      <c r="Y332" s="317"/>
      <c r="Z332" s="318"/>
      <c r="AA332" s="325"/>
      <c r="AB332" s="326">
        <v>1</v>
      </c>
      <c r="AC332" s="303">
        <v>1</v>
      </c>
      <c r="AD332" s="305"/>
      <c r="AE332" s="322"/>
      <c r="AF332" s="318"/>
      <c r="AG332" s="323"/>
      <c r="AH332" s="323"/>
      <c r="AI332" s="323"/>
      <c r="AJ332" s="323"/>
      <c r="AK332" s="323"/>
      <c r="AL332" s="323"/>
      <c r="AM332" s="323"/>
      <c r="AN332" s="323"/>
    </row>
    <row r="333" spans="1:40" ht="12.75">
      <c r="A333" s="307">
        <v>1222081502</v>
      </c>
      <c r="B333" s="311">
        <v>331</v>
      </c>
      <c r="C333" s="311" t="s">
        <v>16075</v>
      </c>
      <c r="D333" s="311" t="s">
        <v>16076</v>
      </c>
      <c r="E333" s="311" t="s">
        <v>14595</v>
      </c>
      <c r="F333" s="310" t="s">
        <v>1390</v>
      </c>
      <c r="G333" s="311" t="s">
        <v>15920</v>
      </c>
      <c r="H333" s="310" t="s">
        <v>1408</v>
      </c>
      <c r="I333" s="311" t="s">
        <v>9786</v>
      </c>
      <c r="J333" s="311" t="s">
        <v>10277</v>
      </c>
      <c r="K333" s="318"/>
      <c r="L333" s="304">
        <v>1</v>
      </c>
      <c r="M333" s="311">
        <v>148.80000000000001</v>
      </c>
      <c r="N333" s="311">
        <v>254</v>
      </c>
      <c r="O333" s="311" t="s">
        <v>16216</v>
      </c>
      <c r="P333" s="311" t="s">
        <v>14063</v>
      </c>
      <c r="Q333" s="311">
        <v>2012</v>
      </c>
      <c r="R333" s="324">
        <v>41271</v>
      </c>
      <c r="S333" s="311" t="s">
        <v>15921</v>
      </c>
      <c r="T333" s="312">
        <v>41640</v>
      </c>
      <c r="U333" s="312">
        <v>44197</v>
      </c>
      <c r="V333" s="317"/>
      <c r="W333" s="319"/>
      <c r="X333" s="317"/>
      <c r="Y333" s="317"/>
      <c r="Z333" s="318"/>
      <c r="AA333" s="325"/>
      <c r="AB333" s="326">
        <v>1</v>
      </c>
      <c r="AC333" s="303">
        <v>1</v>
      </c>
      <c r="AD333" s="305"/>
      <c r="AE333" s="322"/>
      <c r="AF333" s="318"/>
      <c r="AG333" s="323"/>
      <c r="AH333" s="323"/>
      <c r="AI333" s="323"/>
      <c r="AJ333" s="323"/>
      <c r="AK333" s="323"/>
      <c r="AL333" s="323"/>
      <c r="AM333" s="323"/>
      <c r="AN333" s="323"/>
    </row>
    <row r="334" spans="1:40" ht="12.75">
      <c r="A334" s="307">
        <v>1222081503</v>
      </c>
      <c r="B334" s="311">
        <v>332</v>
      </c>
      <c r="C334" s="311" t="s">
        <v>16075</v>
      </c>
      <c r="D334" s="311" t="s">
        <v>16076</v>
      </c>
      <c r="E334" s="311" t="s">
        <v>14595</v>
      </c>
      <c r="F334" s="310" t="s">
        <v>1303</v>
      </c>
      <c r="G334" s="311" t="s">
        <v>15920</v>
      </c>
      <c r="H334" s="310" t="s">
        <v>1325</v>
      </c>
      <c r="I334" s="311" t="s">
        <v>9786</v>
      </c>
      <c r="J334" s="311" t="s">
        <v>10835</v>
      </c>
      <c r="K334" s="318"/>
      <c r="L334" s="304">
        <v>1</v>
      </c>
      <c r="M334" s="311">
        <v>58.1</v>
      </c>
      <c r="N334" s="311">
        <v>76</v>
      </c>
      <c r="O334" s="311" t="s">
        <v>16217</v>
      </c>
      <c r="P334" s="311" t="s">
        <v>14122</v>
      </c>
      <c r="Q334" s="311">
        <v>2013</v>
      </c>
      <c r="R334" s="312">
        <v>41450</v>
      </c>
      <c r="S334" s="311" t="s">
        <v>15922</v>
      </c>
      <c r="T334" s="312">
        <v>41640</v>
      </c>
      <c r="U334" s="312">
        <v>44197</v>
      </c>
      <c r="V334" s="317"/>
      <c r="W334" s="319"/>
      <c r="X334" s="317"/>
      <c r="Y334" s="317"/>
      <c r="Z334" s="318"/>
      <c r="AA334" s="325"/>
      <c r="AB334" s="326">
        <v>1</v>
      </c>
      <c r="AC334" s="306"/>
      <c r="AD334" s="305"/>
      <c r="AE334" s="322"/>
      <c r="AF334" s="318"/>
      <c r="AG334" s="323"/>
      <c r="AH334" s="323"/>
      <c r="AI334" s="323"/>
      <c r="AJ334" s="323"/>
      <c r="AK334" s="323"/>
      <c r="AL334" s="323"/>
      <c r="AM334" s="323"/>
      <c r="AN334" s="323"/>
    </row>
    <row r="335" spans="1:40" ht="12.75">
      <c r="A335" s="307">
        <v>1222082002</v>
      </c>
      <c r="B335" s="311">
        <v>333</v>
      </c>
      <c r="C335" s="311" t="s">
        <v>16075</v>
      </c>
      <c r="D335" s="311" t="s">
        <v>16076</v>
      </c>
      <c r="E335" s="311" t="s">
        <v>14595</v>
      </c>
      <c r="F335" s="310" t="s">
        <v>1576</v>
      </c>
      <c r="G335" s="311" t="s">
        <v>14601</v>
      </c>
      <c r="H335" s="310" t="s">
        <v>1578</v>
      </c>
      <c r="I335" s="311" t="s">
        <v>9786</v>
      </c>
      <c r="J335" s="311" t="s">
        <v>14602</v>
      </c>
      <c r="K335" s="318"/>
      <c r="L335" s="304">
        <v>1</v>
      </c>
      <c r="M335" s="311">
        <v>9.6999999999999993</v>
      </c>
      <c r="N335" s="311">
        <v>40</v>
      </c>
      <c r="O335" s="311" t="s">
        <v>16155</v>
      </c>
      <c r="P335" s="311" t="s">
        <v>14122</v>
      </c>
      <c r="Q335" s="311">
        <v>2012</v>
      </c>
      <c r="R335" s="324">
        <v>41271</v>
      </c>
      <c r="S335" s="311" t="s">
        <v>14603</v>
      </c>
      <c r="T335" s="312">
        <v>41640</v>
      </c>
      <c r="U335" s="312">
        <v>44197</v>
      </c>
      <c r="V335" s="317"/>
      <c r="W335" s="319"/>
      <c r="X335" s="317"/>
      <c r="Y335" s="317"/>
      <c r="Z335" s="318"/>
      <c r="AA335" s="325"/>
      <c r="AB335" s="326">
        <v>1</v>
      </c>
      <c r="AC335" s="306"/>
      <c r="AD335" s="305"/>
      <c r="AE335" s="322"/>
      <c r="AF335" s="318"/>
      <c r="AG335" s="323"/>
      <c r="AH335" s="323"/>
      <c r="AI335" s="323"/>
      <c r="AJ335" s="323"/>
      <c r="AK335" s="323"/>
      <c r="AL335" s="323"/>
      <c r="AM335" s="323"/>
      <c r="AN335" s="323"/>
    </row>
    <row r="336" spans="1:40" ht="12.75">
      <c r="A336" s="307">
        <v>1222082003</v>
      </c>
      <c r="B336" s="311">
        <v>334</v>
      </c>
      <c r="C336" s="311" t="s">
        <v>16075</v>
      </c>
      <c r="D336" s="311" t="s">
        <v>16076</v>
      </c>
      <c r="E336" s="311" t="s">
        <v>14595</v>
      </c>
      <c r="F336" s="310" t="s">
        <v>1576</v>
      </c>
      <c r="G336" s="311" t="s">
        <v>14601</v>
      </c>
      <c r="H336" s="310" t="s">
        <v>1579</v>
      </c>
      <c r="I336" s="311" t="s">
        <v>9786</v>
      </c>
      <c r="J336" s="311" t="s">
        <v>10795</v>
      </c>
      <c r="K336" s="318"/>
      <c r="L336" s="304">
        <v>1</v>
      </c>
      <c r="M336" s="311">
        <v>99.1</v>
      </c>
      <c r="N336" s="311">
        <v>103</v>
      </c>
      <c r="O336" s="311" t="s">
        <v>16218</v>
      </c>
      <c r="P336" s="311" t="s">
        <v>14604</v>
      </c>
      <c r="Q336" s="311">
        <v>2012</v>
      </c>
      <c r="R336" s="324">
        <v>41271</v>
      </c>
      <c r="S336" s="311" t="s">
        <v>14603</v>
      </c>
      <c r="T336" s="312">
        <v>41640</v>
      </c>
      <c r="U336" s="312">
        <v>44197</v>
      </c>
      <c r="V336" s="317"/>
      <c r="W336" s="319"/>
      <c r="X336" s="317"/>
      <c r="Y336" s="317"/>
      <c r="Z336" s="318"/>
      <c r="AA336" s="325"/>
      <c r="AB336" s="326">
        <v>1</v>
      </c>
      <c r="AC336" s="306"/>
      <c r="AD336" s="305"/>
      <c r="AE336" s="322"/>
      <c r="AF336" s="318"/>
      <c r="AG336" s="323"/>
      <c r="AH336" s="323"/>
      <c r="AI336" s="323"/>
      <c r="AJ336" s="323"/>
      <c r="AK336" s="323"/>
      <c r="AL336" s="323"/>
      <c r="AM336" s="323"/>
      <c r="AN336" s="323"/>
    </row>
    <row r="337" spans="1:40" ht="12.75">
      <c r="A337" s="307">
        <v>1222082004</v>
      </c>
      <c r="B337" s="311">
        <v>335</v>
      </c>
      <c r="C337" s="311" t="s">
        <v>16075</v>
      </c>
      <c r="D337" s="311" t="s">
        <v>16076</v>
      </c>
      <c r="E337" s="311" t="s">
        <v>14595</v>
      </c>
      <c r="F337" s="310" t="s">
        <v>1576</v>
      </c>
      <c r="G337" s="311" t="s">
        <v>14601</v>
      </c>
      <c r="H337" s="310" t="s">
        <v>1580</v>
      </c>
      <c r="I337" s="311" t="s">
        <v>9786</v>
      </c>
      <c r="J337" s="311" t="s">
        <v>14605</v>
      </c>
      <c r="K337" s="318"/>
      <c r="L337" s="304">
        <v>1</v>
      </c>
      <c r="M337" s="311">
        <v>71.7</v>
      </c>
      <c r="N337" s="311">
        <v>42</v>
      </c>
      <c r="O337" s="311" t="s">
        <v>16219</v>
      </c>
      <c r="P337" s="311" t="s">
        <v>14122</v>
      </c>
      <c r="Q337" s="311">
        <v>2012</v>
      </c>
      <c r="R337" s="324">
        <v>41271</v>
      </c>
      <c r="S337" s="311" t="s">
        <v>14603</v>
      </c>
      <c r="T337" s="312">
        <v>41640</v>
      </c>
      <c r="U337" s="312">
        <v>44197</v>
      </c>
      <c r="V337" s="317"/>
      <c r="W337" s="319"/>
      <c r="X337" s="317"/>
      <c r="Y337" s="317"/>
      <c r="Z337" s="318"/>
      <c r="AA337" s="325"/>
      <c r="AB337" s="326">
        <v>1</v>
      </c>
      <c r="AC337" s="306"/>
      <c r="AD337" s="305"/>
      <c r="AE337" s="322"/>
      <c r="AF337" s="318"/>
      <c r="AG337" s="323"/>
      <c r="AH337" s="323"/>
      <c r="AI337" s="323"/>
      <c r="AJ337" s="323"/>
      <c r="AK337" s="323"/>
      <c r="AL337" s="323"/>
      <c r="AM337" s="323"/>
      <c r="AN337" s="323"/>
    </row>
    <row r="338" spans="1:40" ht="12.75">
      <c r="A338" s="307">
        <v>1222082005</v>
      </c>
      <c r="B338" s="311">
        <v>336</v>
      </c>
      <c r="C338" s="311" t="s">
        <v>16075</v>
      </c>
      <c r="D338" s="311" t="s">
        <v>16076</v>
      </c>
      <c r="E338" s="311" t="s">
        <v>14595</v>
      </c>
      <c r="F338" s="310" t="s">
        <v>1576</v>
      </c>
      <c r="G338" s="311" t="s">
        <v>14601</v>
      </c>
      <c r="H338" s="310" t="s">
        <v>1581</v>
      </c>
      <c r="I338" s="311" t="s">
        <v>9786</v>
      </c>
      <c r="J338" s="311" t="s">
        <v>13007</v>
      </c>
      <c r="K338" s="318"/>
      <c r="L338" s="304">
        <v>1</v>
      </c>
      <c r="M338" s="311">
        <v>66.900000000000006</v>
      </c>
      <c r="N338" s="311">
        <v>42</v>
      </c>
      <c r="O338" s="311" t="s">
        <v>16220</v>
      </c>
      <c r="P338" s="311" t="s">
        <v>14122</v>
      </c>
      <c r="Q338" s="311">
        <v>2012</v>
      </c>
      <c r="R338" s="324">
        <v>41271</v>
      </c>
      <c r="S338" s="311" t="s">
        <v>14603</v>
      </c>
      <c r="T338" s="312">
        <v>41640</v>
      </c>
      <c r="U338" s="312">
        <v>44197</v>
      </c>
      <c r="V338" s="317"/>
      <c r="W338" s="319"/>
      <c r="X338" s="317"/>
      <c r="Y338" s="317"/>
      <c r="Z338" s="318"/>
      <c r="AA338" s="325"/>
      <c r="AB338" s="326">
        <v>1</v>
      </c>
      <c r="AC338" s="306"/>
      <c r="AD338" s="305"/>
      <c r="AE338" s="322"/>
      <c r="AF338" s="318"/>
      <c r="AG338" s="323"/>
      <c r="AH338" s="323"/>
      <c r="AI338" s="323"/>
      <c r="AJ338" s="323"/>
      <c r="AK338" s="323"/>
      <c r="AL338" s="323"/>
      <c r="AM338" s="323"/>
      <c r="AN338" s="323"/>
    </row>
    <row r="339" spans="1:40" ht="12.75">
      <c r="A339" s="307">
        <v>1222082001</v>
      </c>
      <c r="B339" s="311">
        <v>337</v>
      </c>
      <c r="C339" s="311" t="s">
        <v>16075</v>
      </c>
      <c r="D339" s="311" t="s">
        <v>16076</v>
      </c>
      <c r="E339" s="311" t="s">
        <v>14595</v>
      </c>
      <c r="F339" s="310" t="s">
        <v>1576</v>
      </c>
      <c r="G339" s="311" t="s">
        <v>14601</v>
      </c>
      <c r="H339" s="310" t="s">
        <v>1583</v>
      </c>
      <c r="I339" s="311" t="s">
        <v>9786</v>
      </c>
      <c r="J339" s="311" t="s">
        <v>14606</v>
      </c>
      <c r="K339" s="318"/>
      <c r="L339" s="304">
        <v>1</v>
      </c>
      <c r="M339" s="311">
        <v>339.5</v>
      </c>
      <c r="N339" s="311">
        <v>1228</v>
      </c>
      <c r="O339" s="311" t="s">
        <v>16221</v>
      </c>
      <c r="P339" s="311" t="s">
        <v>14604</v>
      </c>
      <c r="Q339" s="311">
        <v>2012</v>
      </c>
      <c r="R339" s="324">
        <v>41271</v>
      </c>
      <c r="S339" s="311" t="s">
        <v>14603</v>
      </c>
      <c r="T339" s="312">
        <v>41640</v>
      </c>
      <c r="U339" s="312">
        <v>44197</v>
      </c>
      <c r="V339" s="317"/>
      <c r="W339" s="319"/>
      <c r="X339" s="317"/>
      <c r="Y339" s="317"/>
      <c r="Z339" s="318"/>
      <c r="AA339" s="325"/>
      <c r="AB339" s="326">
        <v>1</v>
      </c>
      <c r="AC339" s="303">
        <v>1</v>
      </c>
      <c r="AD339" s="305"/>
      <c r="AE339" s="322"/>
      <c r="AF339" s="318"/>
      <c r="AG339" s="323"/>
      <c r="AH339" s="323"/>
      <c r="AI339" s="323"/>
      <c r="AJ339" s="323"/>
      <c r="AK339" s="323"/>
      <c r="AL339" s="323"/>
      <c r="AM339" s="323"/>
      <c r="AN339" s="323"/>
    </row>
    <row r="340" spans="1:40" ht="12.75">
      <c r="A340" s="307">
        <v>1222082006</v>
      </c>
      <c r="B340" s="311">
        <v>338</v>
      </c>
      <c r="C340" s="311" t="s">
        <v>16075</v>
      </c>
      <c r="D340" s="311" t="s">
        <v>16076</v>
      </c>
      <c r="E340" s="311" t="s">
        <v>14595</v>
      </c>
      <c r="F340" s="310" t="s">
        <v>1576</v>
      </c>
      <c r="G340" s="311" t="s">
        <v>14601</v>
      </c>
      <c r="H340" s="310" t="s">
        <v>1585</v>
      </c>
      <c r="I340" s="311" t="s">
        <v>9786</v>
      </c>
      <c r="J340" s="311" t="s">
        <v>14607</v>
      </c>
      <c r="K340" s="318"/>
      <c r="L340" s="304">
        <v>1</v>
      </c>
      <c r="M340" s="311">
        <v>75.3</v>
      </c>
      <c r="N340" s="311">
        <v>67</v>
      </c>
      <c r="O340" s="311" t="s">
        <v>16222</v>
      </c>
      <c r="P340" s="311" t="s">
        <v>14122</v>
      </c>
      <c r="Q340" s="311">
        <v>2012</v>
      </c>
      <c r="R340" s="324">
        <v>41271</v>
      </c>
      <c r="S340" s="311" t="s">
        <v>14603</v>
      </c>
      <c r="T340" s="312">
        <v>41640</v>
      </c>
      <c r="U340" s="312">
        <v>44197</v>
      </c>
      <c r="V340" s="317"/>
      <c r="W340" s="319"/>
      <c r="X340" s="317"/>
      <c r="Y340" s="317"/>
      <c r="Z340" s="318"/>
      <c r="AA340" s="325"/>
      <c r="AB340" s="326">
        <v>1</v>
      </c>
      <c r="AC340" s="306"/>
      <c r="AD340" s="305"/>
      <c r="AE340" s="322"/>
      <c r="AF340" s="318"/>
      <c r="AG340" s="323"/>
      <c r="AH340" s="323"/>
      <c r="AI340" s="323"/>
      <c r="AJ340" s="323"/>
      <c r="AK340" s="323"/>
      <c r="AL340" s="323"/>
      <c r="AM340" s="323"/>
      <c r="AN340" s="323"/>
    </row>
    <row r="341" spans="1:40" ht="12.75">
      <c r="A341" s="307">
        <v>1222082007</v>
      </c>
      <c r="B341" s="311">
        <v>339</v>
      </c>
      <c r="C341" s="311" t="s">
        <v>16075</v>
      </c>
      <c r="D341" s="311" t="s">
        <v>16076</v>
      </c>
      <c r="E341" s="311" t="s">
        <v>14595</v>
      </c>
      <c r="F341" s="310" t="s">
        <v>1576</v>
      </c>
      <c r="G341" s="311" t="s">
        <v>14601</v>
      </c>
      <c r="H341" s="310" t="s">
        <v>1588</v>
      </c>
      <c r="I341" s="311" t="s">
        <v>9786</v>
      </c>
      <c r="J341" s="311" t="s">
        <v>14608</v>
      </c>
      <c r="K341" s="318"/>
      <c r="L341" s="304">
        <v>1</v>
      </c>
      <c r="M341" s="311">
        <v>342.1</v>
      </c>
      <c r="N341" s="311">
        <v>408</v>
      </c>
      <c r="O341" s="311" t="s">
        <v>16223</v>
      </c>
      <c r="P341" s="311" t="s">
        <v>14604</v>
      </c>
      <c r="Q341" s="311">
        <v>2012</v>
      </c>
      <c r="R341" s="324">
        <v>41271</v>
      </c>
      <c r="S341" s="311" t="s">
        <v>14603</v>
      </c>
      <c r="T341" s="312">
        <v>41640</v>
      </c>
      <c r="U341" s="312">
        <v>44197</v>
      </c>
      <c r="V341" s="317"/>
      <c r="W341" s="319"/>
      <c r="X341" s="317"/>
      <c r="Y341" s="317"/>
      <c r="Z341" s="318"/>
      <c r="AA341" s="325"/>
      <c r="AB341" s="326">
        <v>1</v>
      </c>
      <c r="AC341" s="303">
        <v>1</v>
      </c>
      <c r="AD341" s="305"/>
      <c r="AE341" s="322"/>
      <c r="AF341" s="318"/>
      <c r="AG341" s="323"/>
      <c r="AH341" s="323"/>
      <c r="AI341" s="323"/>
      <c r="AJ341" s="323"/>
      <c r="AK341" s="323"/>
      <c r="AL341" s="323"/>
      <c r="AM341" s="323"/>
      <c r="AN341" s="323"/>
    </row>
    <row r="342" spans="1:40" ht="12.75">
      <c r="A342" s="307">
        <v>1222082009</v>
      </c>
      <c r="B342" s="311">
        <v>340</v>
      </c>
      <c r="C342" s="311" t="s">
        <v>16075</v>
      </c>
      <c r="D342" s="311" t="s">
        <v>16076</v>
      </c>
      <c r="E342" s="311" t="s">
        <v>14595</v>
      </c>
      <c r="F342" s="310" t="s">
        <v>1576</v>
      </c>
      <c r="G342" s="311" t="s">
        <v>14601</v>
      </c>
      <c r="H342" s="310" t="s">
        <v>1589</v>
      </c>
      <c r="I342" s="311" t="s">
        <v>9786</v>
      </c>
      <c r="J342" s="311" t="s">
        <v>14134</v>
      </c>
      <c r="K342" s="318"/>
      <c r="L342" s="304">
        <v>1</v>
      </c>
      <c r="M342" s="311">
        <v>13.3</v>
      </c>
      <c r="N342" s="311">
        <v>6</v>
      </c>
      <c r="O342" s="311" t="s">
        <v>16224</v>
      </c>
      <c r="P342" s="311" t="s">
        <v>14122</v>
      </c>
      <c r="Q342" s="311">
        <v>2012</v>
      </c>
      <c r="R342" s="324">
        <v>41271</v>
      </c>
      <c r="S342" s="311" t="s">
        <v>14603</v>
      </c>
      <c r="T342" s="312">
        <v>41640</v>
      </c>
      <c r="U342" s="312">
        <v>44197</v>
      </c>
      <c r="V342" s="317"/>
      <c r="W342" s="319"/>
      <c r="X342" s="317"/>
      <c r="Y342" s="317"/>
      <c r="Z342" s="318"/>
      <c r="AA342" s="325"/>
      <c r="AB342" s="326">
        <v>1</v>
      </c>
      <c r="AC342" s="306"/>
      <c r="AD342" s="305"/>
      <c r="AE342" s="322"/>
      <c r="AF342" s="318"/>
      <c r="AG342" s="323"/>
      <c r="AH342" s="323"/>
      <c r="AI342" s="323"/>
      <c r="AJ342" s="323"/>
      <c r="AK342" s="323"/>
      <c r="AL342" s="323"/>
      <c r="AM342" s="323"/>
      <c r="AN342" s="323"/>
    </row>
    <row r="343" spans="1:40" ht="12.75">
      <c r="A343" s="307">
        <v>1222082010</v>
      </c>
      <c r="B343" s="311">
        <v>341</v>
      </c>
      <c r="C343" s="311" t="s">
        <v>16075</v>
      </c>
      <c r="D343" s="311" t="s">
        <v>16076</v>
      </c>
      <c r="E343" s="311" t="s">
        <v>14595</v>
      </c>
      <c r="F343" s="310" t="s">
        <v>1576</v>
      </c>
      <c r="G343" s="311" t="s">
        <v>14601</v>
      </c>
      <c r="H343" s="310" t="s">
        <v>1590</v>
      </c>
      <c r="I343" s="311" t="s">
        <v>9786</v>
      </c>
      <c r="J343" s="311" t="s">
        <v>14609</v>
      </c>
      <c r="K343" s="318"/>
      <c r="L343" s="304">
        <v>1</v>
      </c>
      <c r="M343" s="311">
        <v>36.6</v>
      </c>
      <c r="N343" s="311">
        <v>21</v>
      </c>
      <c r="O343" s="311" t="s">
        <v>16225</v>
      </c>
      <c r="P343" s="311" t="s">
        <v>14122</v>
      </c>
      <c r="Q343" s="311">
        <v>2012</v>
      </c>
      <c r="R343" s="324">
        <v>41271</v>
      </c>
      <c r="S343" s="311" t="s">
        <v>14603</v>
      </c>
      <c r="T343" s="312">
        <v>41640</v>
      </c>
      <c r="U343" s="312">
        <v>44197</v>
      </c>
      <c r="V343" s="317"/>
      <c r="W343" s="319"/>
      <c r="X343" s="317"/>
      <c r="Y343" s="317"/>
      <c r="Z343" s="318"/>
      <c r="AA343" s="325"/>
      <c r="AB343" s="326">
        <v>1</v>
      </c>
      <c r="AC343" s="306"/>
      <c r="AD343" s="305"/>
      <c r="AE343" s="322"/>
      <c r="AF343" s="318"/>
      <c r="AG343" s="323"/>
      <c r="AH343" s="323"/>
      <c r="AI343" s="323"/>
      <c r="AJ343" s="323"/>
      <c r="AK343" s="323"/>
      <c r="AL343" s="323"/>
      <c r="AM343" s="323"/>
      <c r="AN343" s="323"/>
    </row>
    <row r="344" spans="1:40" ht="12.75">
      <c r="A344" s="307">
        <v>1222082011</v>
      </c>
      <c r="B344" s="311">
        <v>342</v>
      </c>
      <c r="C344" s="311" t="s">
        <v>16075</v>
      </c>
      <c r="D344" s="311" t="s">
        <v>16076</v>
      </c>
      <c r="E344" s="311" t="s">
        <v>14595</v>
      </c>
      <c r="F344" s="310" t="s">
        <v>1445</v>
      </c>
      <c r="G344" s="311" t="s">
        <v>14601</v>
      </c>
      <c r="H344" s="310" t="s">
        <v>1463</v>
      </c>
      <c r="I344" s="311" t="s">
        <v>9786</v>
      </c>
      <c r="J344" s="311" t="s">
        <v>10834</v>
      </c>
      <c r="K344" s="317"/>
      <c r="L344" s="304">
        <v>1</v>
      </c>
      <c r="M344" s="311">
        <v>41.2</v>
      </c>
      <c r="N344" s="311">
        <v>15</v>
      </c>
      <c r="O344" s="311" t="s">
        <v>16226</v>
      </c>
      <c r="P344" s="311" t="s">
        <v>14122</v>
      </c>
      <c r="Q344" s="311">
        <v>2012</v>
      </c>
      <c r="R344" s="324">
        <v>41271</v>
      </c>
      <c r="S344" s="311" t="s">
        <v>14603</v>
      </c>
      <c r="T344" s="312">
        <v>41640</v>
      </c>
      <c r="U344" s="312">
        <v>44197</v>
      </c>
      <c r="V344" s="318"/>
      <c r="W344" s="318"/>
      <c r="X344" s="318"/>
      <c r="Y344" s="318"/>
      <c r="Z344" s="318"/>
      <c r="AA344" s="327"/>
      <c r="AB344" s="326">
        <v>1</v>
      </c>
      <c r="AC344" s="306"/>
      <c r="AD344" s="305"/>
      <c r="AE344" s="322"/>
      <c r="AF344" s="318"/>
      <c r="AG344" s="323"/>
      <c r="AH344" s="323"/>
      <c r="AI344" s="323"/>
      <c r="AJ344" s="323"/>
      <c r="AK344" s="323"/>
      <c r="AL344" s="323"/>
      <c r="AM344" s="323"/>
      <c r="AN344" s="323"/>
    </row>
    <row r="345" spans="1:40" ht="12.75">
      <c r="A345" s="307">
        <v>1222082012</v>
      </c>
      <c r="B345" s="311">
        <v>343</v>
      </c>
      <c r="C345" s="311" t="s">
        <v>16075</v>
      </c>
      <c r="D345" s="311" t="s">
        <v>16076</v>
      </c>
      <c r="E345" s="311" t="s">
        <v>14595</v>
      </c>
      <c r="F345" s="310" t="s">
        <v>1576</v>
      </c>
      <c r="G345" s="311" t="s">
        <v>14601</v>
      </c>
      <c r="H345" s="310" t="s">
        <v>1591</v>
      </c>
      <c r="I345" s="311" t="s">
        <v>9786</v>
      </c>
      <c r="J345" s="311" t="s">
        <v>14610</v>
      </c>
      <c r="K345" s="317"/>
      <c r="L345" s="304">
        <v>1</v>
      </c>
      <c r="M345" s="311">
        <v>87.4</v>
      </c>
      <c r="N345" s="311">
        <v>56</v>
      </c>
      <c r="O345" s="311" t="s">
        <v>16227</v>
      </c>
      <c r="P345" s="311" t="s">
        <v>14604</v>
      </c>
      <c r="Q345" s="311">
        <v>2012</v>
      </c>
      <c r="R345" s="324">
        <v>41271</v>
      </c>
      <c r="S345" s="311" t="s">
        <v>14603</v>
      </c>
      <c r="T345" s="312">
        <v>41640</v>
      </c>
      <c r="U345" s="312">
        <v>44197</v>
      </c>
      <c r="V345" s="318"/>
      <c r="W345" s="318"/>
      <c r="X345" s="318"/>
      <c r="Y345" s="318"/>
      <c r="Z345" s="318"/>
      <c r="AA345" s="327"/>
      <c r="AB345" s="326">
        <v>1</v>
      </c>
      <c r="AC345" s="306"/>
      <c r="AD345" s="305"/>
      <c r="AE345" s="322"/>
      <c r="AF345" s="318"/>
      <c r="AG345" s="323"/>
      <c r="AH345" s="323"/>
      <c r="AI345" s="323"/>
      <c r="AJ345" s="323"/>
      <c r="AK345" s="323"/>
      <c r="AL345" s="323"/>
      <c r="AM345" s="323"/>
      <c r="AN345" s="323"/>
    </row>
    <row r="346" spans="1:40" ht="12.75">
      <c r="A346" s="307">
        <v>1222082008</v>
      </c>
      <c r="B346" s="311">
        <v>344</v>
      </c>
      <c r="C346" s="311" t="s">
        <v>16075</v>
      </c>
      <c r="D346" s="311" t="s">
        <v>16076</v>
      </c>
      <c r="E346" s="311" t="s">
        <v>14595</v>
      </c>
      <c r="F346" s="310" t="s">
        <v>1576</v>
      </c>
      <c r="G346" s="311" t="s">
        <v>14601</v>
      </c>
      <c r="H346" s="310" t="s">
        <v>1592</v>
      </c>
      <c r="I346" s="311" t="s">
        <v>9786</v>
      </c>
      <c r="J346" s="311" t="s">
        <v>14611</v>
      </c>
      <c r="K346" s="317"/>
      <c r="L346" s="304">
        <v>1</v>
      </c>
      <c r="M346" s="311">
        <v>65.3</v>
      </c>
      <c r="N346" s="311">
        <v>179</v>
      </c>
      <c r="O346" s="311" t="s">
        <v>16041</v>
      </c>
      <c r="P346" s="311" t="s">
        <v>14122</v>
      </c>
      <c r="Q346" s="311">
        <v>2012</v>
      </c>
      <c r="R346" s="324">
        <v>41271</v>
      </c>
      <c r="S346" s="311" t="s">
        <v>14603</v>
      </c>
      <c r="T346" s="312">
        <v>41640</v>
      </c>
      <c r="U346" s="312">
        <v>44197</v>
      </c>
      <c r="V346" s="318"/>
      <c r="W346" s="318"/>
      <c r="X346" s="318"/>
      <c r="Y346" s="318"/>
      <c r="Z346" s="318"/>
      <c r="AA346" s="327"/>
      <c r="AB346" s="326">
        <v>1</v>
      </c>
      <c r="AC346" s="306"/>
      <c r="AD346" s="305"/>
      <c r="AE346" s="322"/>
      <c r="AF346" s="318"/>
      <c r="AG346" s="323"/>
      <c r="AH346" s="323"/>
      <c r="AI346" s="323"/>
      <c r="AJ346" s="323"/>
      <c r="AK346" s="323"/>
      <c r="AL346" s="323"/>
      <c r="AM346" s="323"/>
      <c r="AN346" s="323"/>
    </row>
    <row r="347" spans="1:40" ht="12.75">
      <c r="A347" s="307">
        <v>1222082301</v>
      </c>
      <c r="B347" s="311">
        <v>345</v>
      </c>
      <c r="C347" s="311" t="s">
        <v>16075</v>
      </c>
      <c r="D347" s="311" t="s">
        <v>16076</v>
      </c>
      <c r="E347" s="311" t="s">
        <v>14595</v>
      </c>
      <c r="F347" s="310" t="s">
        <v>1601</v>
      </c>
      <c r="G347" s="311" t="s">
        <v>14612</v>
      </c>
      <c r="H347" s="310" t="s">
        <v>1606</v>
      </c>
      <c r="I347" s="311" t="s">
        <v>9786</v>
      </c>
      <c r="J347" s="311" t="s">
        <v>14570</v>
      </c>
      <c r="K347" s="317"/>
      <c r="L347" s="304">
        <v>1</v>
      </c>
      <c r="M347" s="311">
        <v>164.9</v>
      </c>
      <c r="N347" s="311">
        <v>593</v>
      </c>
      <c r="O347" s="311" t="s">
        <v>16228</v>
      </c>
      <c r="P347" s="311" t="s">
        <v>14063</v>
      </c>
      <c r="Q347" s="311">
        <v>2012</v>
      </c>
      <c r="R347" s="324">
        <v>41271</v>
      </c>
      <c r="S347" s="311" t="s">
        <v>14603</v>
      </c>
      <c r="T347" s="312">
        <v>41640</v>
      </c>
      <c r="U347" s="312">
        <v>44197</v>
      </c>
      <c r="V347" s="318"/>
      <c r="W347" s="318"/>
      <c r="X347" s="318"/>
      <c r="Y347" s="318"/>
      <c r="Z347" s="318"/>
      <c r="AA347" s="327"/>
      <c r="AB347" s="326">
        <v>1</v>
      </c>
      <c r="AC347" s="303">
        <v>1</v>
      </c>
      <c r="AD347" s="305"/>
      <c r="AE347" s="322"/>
      <c r="AF347" s="318"/>
      <c r="AG347" s="323"/>
      <c r="AH347" s="323"/>
      <c r="AI347" s="323"/>
      <c r="AJ347" s="323"/>
      <c r="AK347" s="323"/>
      <c r="AL347" s="323"/>
      <c r="AM347" s="323"/>
      <c r="AN347" s="323"/>
    </row>
    <row r="348" spans="1:40" ht="12.75">
      <c r="A348" s="307">
        <v>1222055111</v>
      </c>
      <c r="B348" s="311">
        <v>346</v>
      </c>
      <c r="C348" s="311" t="s">
        <v>16075</v>
      </c>
      <c r="D348" s="311" t="s">
        <v>16076</v>
      </c>
      <c r="E348" s="311" t="s">
        <v>14595</v>
      </c>
      <c r="F348" s="311" t="s">
        <v>1601</v>
      </c>
      <c r="G348" s="311" t="s">
        <v>14612</v>
      </c>
      <c r="H348" s="311" t="s">
        <v>1610</v>
      </c>
      <c r="I348" s="311" t="s">
        <v>9786</v>
      </c>
      <c r="J348" s="311" t="s">
        <v>14613</v>
      </c>
      <c r="K348" s="317"/>
      <c r="L348" s="304">
        <v>1</v>
      </c>
      <c r="M348" s="311">
        <v>144</v>
      </c>
      <c r="N348" s="311">
        <v>86</v>
      </c>
      <c r="O348" s="311" t="s">
        <v>16212</v>
      </c>
      <c r="P348" s="311" t="s">
        <v>14063</v>
      </c>
      <c r="Q348" s="311">
        <v>2012</v>
      </c>
      <c r="R348" s="324">
        <v>41271</v>
      </c>
      <c r="S348" s="311" t="s">
        <v>14614</v>
      </c>
      <c r="T348" s="312">
        <v>41640</v>
      </c>
      <c r="U348" s="312">
        <v>44197</v>
      </c>
      <c r="V348" s="318"/>
      <c r="W348" s="318"/>
      <c r="X348" s="318"/>
      <c r="Y348" s="318"/>
      <c r="Z348" s="318"/>
      <c r="AA348" s="327"/>
      <c r="AB348" s="326">
        <v>1</v>
      </c>
      <c r="AC348" s="306"/>
      <c r="AD348" s="305"/>
      <c r="AE348" s="322"/>
      <c r="AF348" s="318"/>
      <c r="AG348" s="323"/>
      <c r="AH348" s="323"/>
      <c r="AI348" s="323"/>
      <c r="AJ348" s="323"/>
      <c r="AK348" s="323"/>
      <c r="AL348" s="323"/>
      <c r="AM348" s="323"/>
      <c r="AN348" s="323"/>
    </row>
    <row r="349" spans="1:40" ht="12.75">
      <c r="A349" s="307">
        <v>1222082307</v>
      </c>
      <c r="B349" s="311">
        <v>347</v>
      </c>
      <c r="C349" s="311" t="s">
        <v>16075</v>
      </c>
      <c r="D349" s="311" t="s">
        <v>16076</v>
      </c>
      <c r="E349" s="311" t="s">
        <v>14595</v>
      </c>
      <c r="F349" s="310" t="s">
        <v>1601</v>
      </c>
      <c r="G349" s="311" t="s">
        <v>14612</v>
      </c>
      <c r="H349" s="310" t="s">
        <v>1615</v>
      </c>
      <c r="I349" s="311" t="s">
        <v>9786</v>
      </c>
      <c r="J349" s="311" t="s">
        <v>14615</v>
      </c>
      <c r="K349" s="317"/>
      <c r="L349" s="304">
        <v>1</v>
      </c>
      <c r="M349" s="311">
        <v>65.3</v>
      </c>
      <c r="N349" s="311">
        <v>150</v>
      </c>
      <c r="O349" s="311" t="s">
        <v>16229</v>
      </c>
      <c r="P349" s="311" t="s">
        <v>14122</v>
      </c>
      <c r="Q349" s="311">
        <v>2012</v>
      </c>
      <c r="R349" s="324">
        <v>41271</v>
      </c>
      <c r="S349" s="311" t="s">
        <v>14616</v>
      </c>
      <c r="T349" s="312">
        <v>41640</v>
      </c>
      <c r="U349" s="312">
        <v>44197</v>
      </c>
      <c r="V349" s="318"/>
      <c r="W349" s="318"/>
      <c r="X349" s="318"/>
      <c r="Y349" s="318"/>
      <c r="Z349" s="318"/>
      <c r="AA349" s="327"/>
      <c r="AB349" s="326">
        <v>1</v>
      </c>
      <c r="AC349" s="306"/>
      <c r="AD349" s="305"/>
      <c r="AE349" s="322"/>
      <c r="AF349" s="318"/>
      <c r="AG349" s="323"/>
      <c r="AH349" s="323"/>
      <c r="AI349" s="323"/>
      <c r="AJ349" s="323"/>
      <c r="AK349" s="323"/>
      <c r="AL349" s="323"/>
      <c r="AM349" s="323"/>
      <c r="AN349" s="323"/>
    </row>
    <row r="350" spans="1:40" ht="12.75">
      <c r="A350" s="307">
        <v>1222082303</v>
      </c>
      <c r="B350" s="311">
        <v>348</v>
      </c>
      <c r="C350" s="311" t="s">
        <v>16075</v>
      </c>
      <c r="D350" s="311" t="s">
        <v>16076</v>
      </c>
      <c r="E350" s="311" t="s">
        <v>14595</v>
      </c>
      <c r="F350" s="310" t="s">
        <v>1303</v>
      </c>
      <c r="G350" s="311" t="s">
        <v>14612</v>
      </c>
      <c r="H350" s="310" t="s">
        <v>1321</v>
      </c>
      <c r="I350" s="311" t="s">
        <v>9786</v>
      </c>
      <c r="J350" s="311" t="s">
        <v>11423</v>
      </c>
      <c r="K350" s="317"/>
      <c r="L350" s="304">
        <v>1</v>
      </c>
      <c r="M350" s="311">
        <v>122.3</v>
      </c>
      <c r="N350" s="311">
        <v>234</v>
      </c>
      <c r="O350" s="311" t="s">
        <v>16230</v>
      </c>
      <c r="P350" s="311" t="s">
        <v>14063</v>
      </c>
      <c r="Q350" s="311">
        <v>2012</v>
      </c>
      <c r="R350" s="324">
        <v>41271</v>
      </c>
      <c r="S350" s="311" t="s">
        <v>14617</v>
      </c>
      <c r="T350" s="312">
        <v>41640</v>
      </c>
      <c r="U350" s="312">
        <v>44197</v>
      </c>
      <c r="V350" s="318"/>
      <c r="W350" s="318"/>
      <c r="X350" s="318"/>
      <c r="Y350" s="318"/>
      <c r="Z350" s="318"/>
      <c r="AA350" s="327"/>
      <c r="AB350" s="326">
        <v>1</v>
      </c>
      <c r="AC350" s="303">
        <v>1</v>
      </c>
      <c r="AD350" s="305"/>
      <c r="AE350" s="322"/>
      <c r="AF350" s="318"/>
      <c r="AG350" s="323"/>
      <c r="AH350" s="323"/>
      <c r="AI350" s="323"/>
      <c r="AJ350" s="323"/>
      <c r="AK350" s="323"/>
      <c r="AL350" s="323"/>
      <c r="AM350" s="323"/>
      <c r="AN350" s="323"/>
    </row>
    <row r="351" spans="1:40" ht="12.75">
      <c r="A351" s="307">
        <v>1222082304</v>
      </c>
      <c r="B351" s="311">
        <v>349</v>
      </c>
      <c r="C351" s="311" t="s">
        <v>16075</v>
      </c>
      <c r="D351" s="311" t="s">
        <v>16076</v>
      </c>
      <c r="E351" s="311" t="s">
        <v>14595</v>
      </c>
      <c r="F351" s="310" t="s">
        <v>1601</v>
      </c>
      <c r="G351" s="311" t="s">
        <v>14612</v>
      </c>
      <c r="H351" s="310" t="s">
        <v>1621</v>
      </c>
      <c r="I351" s="311" t="s">
        <v>9786</v>
      </c>
      <c r="J351" s="311" t="s">
        <v>14618</v>
      </c>
      <c r="K351" s="317"/>
      <c r="L351" s="304">
        <v>1</v>
      </c>
      <c r="M351" s="311">
        <v>43.2</v>
      </c>
      <c r="N351" s="311">
        <v>100</v>
      </c>
      <c r="O351" s="311" t="s">
        <v>16231</v>
      </c>
      <c r="P351" s="311" t="s">
        <v>14122</v>
      </c>
      <c r="Q351" s="311">
        <v>2012</v>
      </c>
      <c r="R351" s="324">
        <v>41271</v>
      </c>
      <c r="S351" s="311" t="s">
        <v>14616</v>
      </c>
      <c r="T351" s="312">
        <v>41640</v>
      </c>
      <c r="U351" s="312">
        <v>44197</v>
      </c>
      <c r="V351" s="318"/>
      <c r="W351" s="318"/>
      <c r="X351" s="318"/>
      <c r="Y351" s="318"/>
      <c r="Z351" s="318"/>
      <c r="AA351" s="327"/>
      <c r="AB351" s="326">
        <v>1</v>
      </c>
      <c r="AC351" s="306"/>
      <c r="AD351" s="305"/>
      <c r="AE351" s="322"/>
      <c r="AF351" s="318"/>
      <c r="AG351" s="323"/>
      <c r="AH351" s="323"/>
      <c r="AI351" s="323"/>
      <c r="AJ351" s="323"/>
      <c r="AK351" s="323"/>
      <c r="AL351" s="323"/>
      <c r="AM351" s="323"/>
      <c r="AN351" s="323"/>
    </row>
    <row r="352" spans="1:40" ht="12.75">
      <c r="A352" s="307">
        <v>1222082305</v>
      </c>
      <c r="B352" s="311">
        <v>350</v>
      </c>
      <c r="C352" s="311" t="s">
        <v>16075</v>
      </c>
      <c r="D352" s="311" t="s">
        <v>16076</v>
      </c>
      <c r="E352" s="311" t="s">
        <v>14595</v>
      </c>
      <c r="F352" s="310" t="s">
        <v>1601</v>
      </c>
      <c r="G352" s="311" t="s">
        <v>14612</v>
      </c>
      <c r="H352" s="310" t="s">
        <v>1628</v>
      </c>
      <c r="I352" s="311" t="s">
        <v>9786</v>
      </c>
      <c r="J352" s="311" t="s">
        <v>14619</v>
      </c>
      <c r="K352" s="317"/>
      <c r="L352" s="304">
        <v>1</v>
      </c>
      <c r="M352" s="311">
        <v>182</v>
      </c>
      <c r="N352" s="311">
        <v>272</v>
      </c>
      <c r="O352" s="311" t="s">
        <v>16232</v>
      </c>
      <c r="P352" s="311" t="s">
        <v>14063</v>
      </c>
      <c r="Q352" s="311">
        <v>2012</v>
      </c>
      <c r="R352" s="324">
        <v>41271</v>
      </c>
      <c r="S352" s="311" t="s">
        <v>14620</v>
      </c>
      <c r="T352" s="312">
        <v>41640</v>
      </c>
      <c r="U352" s="312">
        <v>44197</v>
      </c>
      <c r="V352" s="318"/>
      <c r="W352" s="318"/>
      <c r="X352" s="318"/>
      <c r="Y352" s="318"/>
      <c r="Z352" s="318"/>
      <c r="AA352" s="327"/>
      <c r="AB352" s="326">
        <v>1</v>
      </c>
      <c r="AC352" s="303">
        <v>1</v>
      </c>
      <c r="AD352" s="305"/>
      <c r="AE352" s="322"/>
      <c r="AF352" s="318"/>
      <c r="AG352" s="323"/>
      <c r="AH352" s="323"/>
      <c r="AI352" s="323"/>
      <c r="AJ352" s="323"/>
      <c r="AK352" s="323"/>
      <c r="AL352" s="323"/>
      <c r="AM352" s="323"/>
      <c r="AN352" s="323"/>
    </row>
    <row r="353" spans="1:40" ht="12.75">
      <c r="A353" s="307">
        <v>1222082306</v>
      </c>
      <c r="B353" s="311">
        <v>351</v>
      </c>
      <c r="C353" s="311" t="s">
        <v>16075</v>
      </c>
      <c r="D353" s="311" t="s">
        <v>16076</v>
      </c>
      <c r="E353" s="311" t="s">
        <v>14595</v>
      </c>
      <c r="F353" s="310" t="s">
        <v>1339</v>
      </c>
      <c r="G353" s="311" t="s">
        <v>14612</v>
      </c>
      <c r="H353" s="310" t="s">
        <v>1353</v>
      </c>
      <c r="I353" s="311" t="s">
        <v>9786</v>
      </c>
      <c r="J353" s="311" t="s">
        <v>14130</v>
      </c>
      <c r="K353" s="317"/>
      <c r="L353" s="304">
        <v>1</v>
      </c>
      <c r="M353" s="311">
        <v>70</v>
      </c>
      <c r="N353" s="311">
        <v>220</v>
      </c>
      <c r="O353" s="311" t="s">
        <v>16061</v>
      </c>
      <c r="P353" s="311" t="s">
        <v>14063</v>
      </c>
      <c r="Q353" s="311">
        <v>2012</v>
      </c>
      <c r="R353" s="324">
        <v>41271</v>
      </c>
      <c r="S353" s="311" t="s">
        <v>14621</v>
      </c>
      <c r="T353" s="312">
        <v>41640</v>
      </c>
      <c r="U353" s="312">
        <v>44197</v>
      </c>
      <c r="V353" s="318"/>
      <c r="W353" s="318"/>
      <c r="X353" s="318"/>
      <c r="Y353" s="318"/>
      <c r="Z353" s="318"/>
      <c r="AA353" s="327"/>
      <c r="AB353" s="326">
        <v>1</v>
      </c>
      <c r="AC353" s="303">
        <v>1</v>
      </c>
      <c r="AD353" s="305"/>
      <c r="AE353" s="322"/>
      <c r="AF353" s="318"/>
      <c r="AG353" s="323"/>
      <c r="AH353" s="323"/>
      <c r="AI353" s="323"/>
      <c r="AJ353" s="323"/>
      <c r="AK353" s="323"/>
      <c r="AL353" s="323"/>
      <c r="AM353" s="323"/>
      <c r="AN353" s="323"/>
    </row>
    <row r="354" spans="1:40" ht="12.75">
      <c r="A354" s="307">
        <v>1222082308</v>
      </c>
      <c r="B354" s="311">
        <v>352</v>
      </c>
      <c r="C354" s="311" t="s">
        <v>16075</v>
      </c>
      <c r="D354" s="311" t="s">
        <v>16076</v>
      </c>
      <c r="E354" s="311" t="s">
        <v>14595</v>
      </c>
      <c r="F354" s="310" t="s">
        <v>1601</v>
      </c>
      <c r="G354" s="311" t="s">
        <v>14612</v>
      </c>
      <c r="H354" s="310" t="s">
        <v>1630</v>
      </c>
      <c r="I354" s="311" t="s">
        <v>9786</v>
      </c>
      <c r="J354" s="311" t="s">
        <v>14622</v>
      </c>
      <c r="K354" s="317"/>
      <c r="L354" s="304">
        <v>1</v>
      </c>
      <c r="M354" s="311">
        <v>78.900000000000006</v>
      </c>
      <c r="N354" s="311">
        <v>49</v>
      </c>
      <c r="O354" s="311">
        <v>930</v>
      </c>
      <c r="P354" s="311" t="s">
        <v>14623</v>
      </c>
      <c r="Q354" s="311">
        <v>2012</v>
      </c>
      <c r="R354" s="324">
        <v>41271</v>
      </c>
      <c r="S354" s="311" t="s">
        <v>14624</v>
      </c>
      <c r="T354" s="312">
        <v>41275</v>
      </c>
      <c r="U354" s="312">
        <v>43831</v>
      </c>
      <c r="V354" s="318"/>
      <c r="W354" s="318"/>
      <c r="X354" s="318"/>
      <c r="Y354" s="318"/>
      <c r="Z354" s="318"/>
      <c r="AA354" s="327"/>
      <c r="AB354" s="326">
        <v>1</v>
      </c>
      <c r="AC354" s="306"/>
      <c r="AD354" s="305"/>
      <c r="AE354" s="322"/>
      <c r="AF354" s="318"/>
      <c r="AG354" s="323"/>
      <c r="AH354" s="323"/>
      <c r="AI354" s="323"/>
      <c r="AJ354" s="323"/>
      <c r="AK354" s="323"/>
      <c r="AL354" s="323"/>
      <c r="AM354" s="323"/>
      <c r="AN354" s="323"/>
    </row>
    <row r="355" spans="1:40" ht="12.75">
      <c r="A355" s="307">
        <v>1222082503</v>
      </c>
      <c r="B355" s="311">
        <v>353</v>
      </c>
      <c r="C355" s="311" t="s">
        <v>16075</v>
      </c>
      <c r="D355" s="311" t="s">
        <v>16076</v>
      </c>
      <c r="E355" s="311" t="s">
        <v>14595</v>
      </c>
      <c r="F355" s="310" t="s">
        <v>1476</v>
      </c>
      <c r="G355" s="311" t="s">
        <v>15560</v>
      </c>
      <c r="H355" s="310" t="s">
        <v>1477</v>
      </c>
      <c r="I355" s="311" t="s">
        <v>9786</v>
      </c>
      <c r="J355" s="311" t="s">
        <v>14625</v>
      </c>
      <c r="K355" s="317"/>
      <c r="L355" s="304">
        <v>1</v>
      </c>
      <c r="M355" s="311">
        <v>43.7</v>
      </c>
      <c r="N355" s="311">
        <v>123</v>
      </c>
      <c r="O355" s="311" t="s">
        <v>16233</v>
      </c>
      <c r="P355" s="311" t="s">
        <v>14122</v>
      </c>
      <c r="Q355" s="311">
        <v>2012</v>
      </c>
      <c r="R355" s="324">
        <v>41271</v>
      </c>
      <c r="S355" s="311" t="s">
        <v>15923</v>
      </c>
      <c r="T355" s="312">
        <v>41640</v>
      </c>
      <c r="U355" s="312">
        <v>44197</v>
      </c>
      <c r="V355" s="318"/>
      <c r="W355" s="318"/>
      <c r="X355" s="318"/>
      <c r="Y355" s="318"/>
      <c r="Z355" s="318"/>
      <c r="AA355" s="327"/>
      <c r="AB355" s="326">
        <v>1</v>
      </c>
      <c r="AC355" s="303">
        <v>1</v>
      </c>
      <c r="AD355" s="305"/>
      <c r="AE355" s="322"/>
      <c r="AF355" s="318"/>
      <c r="AG355" s="323"/>
      <c r="AH355" s="323"/>
      <c r="AI355" s="323"/>
      <c r="AJ355" s="323"/>
      <c r="AK355" s="323"/>
      <c r="AL355" s="323"/>
      <c r="AM355" s="323"/>
      <c r="AN355" s="323"/>
    </row>
    <row r="356" spans="1:40" ht="12.75">
      <c r="A356" s="307">
        <v>1222082501</v>
      </c>
      <c r="B356" s="311">
        <v>354</v>
      </c>
      <c r="C356" s="311" t="s">
        <v>16075</v>
      </c>
      <c r="D356" s="311" t="s">
        <v>16076</v>
      </c>
      <c r="E356" s="311" t="s">
        <v>14595</v>
      </c>
      <c r="F356" s="310" t="s">
        <v>1476</v>
      </c>
      <c r="G356" s="311" t="s">
        <v>15560</v>
      </c>
      <c r="H356" s="310" t="s">
        <v>1501</v>
      </c>
      <c r="I356" s="311" t="s">
        <v>9786</v>
      </c>
      <c r="J356" s="311" t="s">
        <v>14626</v>
      </c>
      <c r="K356" s="317"/>
      <c r="L356" s="304">
        <v>1</v>
      </c>
      <c r="M356" s="311">
        <v>85.1</v>
      </c>
      <c r="N356" s="311">
        <v>266</v>
      </c>
      <c r="O356" s="311" t="s">
        <v>16234</v>
      </c>
      <c r="P356" s="311" t="s">
        <v>14604</v>
      </c>
      <c r="Q356" s="311">
        <v>2012</v>
      </c>
      <c r="R356" s="324">
        <v>41271</v>
      </c>
      <c r="S356" s="311" t="s">
        <v>15923</v>
      </c>
      <c r="T356" s="312">
        <v>41640</v>
      </c>
      <c r="U356" s="312">
        <v>44197</v>
      </c>
      <c r="V356" s="318"/>
      <c r="W356" s="318"/>
      <c r="X356" s="318"/>
      <c r="Y356" s="318"/>
      <c r="Z356" s="318"/>
      <c r="AA356" s="327"/>
      <c r="AB356" s="326">
        <v>1</v>
      </c>
      <c r="AC356" s="303">
        <v>1</v>
      </c>
      <c r="AD356" s="305"/>
      <c r="AE356" s="322"/>
      <c r="AF356" s="318"/>
      <c r="AG356" s="323"/>
      <c r="AH356" s="323"/>
      <c r="AI356" s="323"/>
      <c r="AJ356" s="323"/>
      <c r="AK356" s="323"/>
      <c r="AL356" s="323"/>
      <c r="AM356" s="323"/>
      <c r="AN356" s="323"/>
    </row>
    <row r="357" spans="1:40" ht="12.75">
      <c r="A357" s="307">
        <v>1222082504</v>
      </c>
      <c r="B357" s="311">
        <v>355</v>
      </c>
      <c r="C357" s="311" t="s">
        <v>16075</v>
      </c>
      <c r="D357" s="311" t="s">
        <v>16076</v>
      </c>
      <c r="E357" s="311" t="s">
        <v>14595</v>
      </c>
      <c r="F357" s="310" t="s">
        <v>1476</v>
      </c>
      <c r="G357" s="311" t="s">
        <v>15560</v>
      </c>
      <c r="H357" s="310" t="s">
        <v>1503</v>
      </c>
      <c r="I357" s="311" t="s">
        <v>9786</v>
      </c>
      <c r="J357" s="311" t="s">
        <v>14627</v>
      </c>
      <c r="K357" s="317"/>
      <c r="L357" s="304">
        <v>1</v>
      </c>
      <c r="M357" s="311">
        <v>178.4</v>
      </c>
      <c r="N357" s="311">
        <v>458</v>
      </c>
      <c r="O357" s="311" t="s">
        <v>16235</v>
      </c>
      <c r="P357" s="311" t="s">
        <v>14063</v>
      </c>
      <c r="Q357" s="311">
        <v>2012</v>
      </c>
      <c r="R357" s="324">
        <v>41271</v>
      </c>
      <c r="S357" s="311" t="s">
        <v>15923</v>
      </c>
      <c r="T357" s="312">
        <v>41640</v>
      </c>
      <c r="U357" s="312">
        <v>44197</v>
      </c>
      <c r="V357" s="318"/>
      <c r="W357" s="318"/>
      <c r="X357" s="318"/>
      <c r="Y357" s="318"/>
      <c r="Z357" s="318"/>
      <c r="AA357" s="327"/>
      <c r="AB357" s="326">
        <v>1</v>
      </c>
      <c r="AC357" s="303">
        <v>1</v>
      </c>
      <c r="AD357" s="305"/>
      <c r="AE357" s="322"/>
      <c r="AF357" s="318"/>
      <c r="AG357" s="323"/>
      <c r="AH357" s="323"/>
      <c r="AI357" s="323"/>
      <c r="AJ357" s="323"/>
      <c r="AK357" s="323"/>
      <c r="AL357" s="323"/>
      <c r="AM357" s="323"/>
      <c r="AN357" s="323"/>
    </row>
    <row r="358" spans="1:40" ht="12.75">
      <c r="A358" s="307">
        <v>1222082702</v>
      </c>
      <c r="B358" s="311">
        <v>356</v>
      </c>
      <c r="C358" s="311" t="s">
        <v>16075</v>
      </c>
      <c r="D358" s="311" t="s">
        <v>16076</v>
      </c>
      <c r="E358" s="311" t="s">
        <v>14595</v>
      </c>
      <c r="F358" s="310" t="s">
        <v>1576</v>
      </c>
      <c r="G358" s="311" t="s">
        <v>14628</v>
      </c>
      <c r="H358" s="310" t="s">
        <v>1596</v>
      </c>
      <c r="I358" s="311" t="s">
        <v>10299</v>
      </c>
      <c r="J358" s="311" t="s">
        <v>14083</v>
      </c>
      <c r="K358" s="317"/>
      <c r="L358" s="304">
        <v>1</v>
      </c>
      <c r="M358" s="311">
        <v>21.4</v>
      </c>
      <c r="N358" s="311">
        <v>134</v>
      </c>
      <c r="O358" s="311" t="s">
        <v>16236</v>
      </c>
      <c r="P358" s="311" t="s">
        <v>14063</v>
      </c>
      <c r="Q358" s="311">
        <v>2012</v>
      </c>
      <c r="R358" s="324">
        <v>41271</v>
      </c>
      <c r="S358" s="311" t="s">
        <v>14629</v>
      </c>
      <c r="T358" s="312">
        <v>41640</v>
      </c>
      <c r="U358" s="312">
        <v>44197</v>
      </c>
      <c r="V358" s="318"/>
      <c r="W358" s="318"/>
      <c r="X358" s="318"/>
      <c r="Y358" s="318"/>
      <c r="Z358" s="318"/>
      <c r="AA358" s="327"/>
      <c r="AB358" s="326">
        <v>1</v>
      </c>
      <c r="AC358" s="303">
        <v>1</v>
      </c>
      <c r="AD358" s="305"/>
      <c r="AE358" s="322"/>
      <c r="AF358" s="318"/>
      <c r="AG358" s="323"/>
      <c r="AH358" s="323"/>
      <c r="AI358" s="323"/>
      <c r="AJ358" s="323"/>
      <c r="AK358" s="323"/>
      <c r="AL358" s="323"/>
      <c r="AM358" s="323"/>
      <c r="AN358" s="323"/>
    </row>
    <row r="359" spans="1:40" ht="12.75">
      <c r="A359" s="307">
        <v>1222082701</v>
      </c>
      <c r="B359" s="311">
        <v>357</v>
      </c>
      <c r="C359" s="311" t="s">
        <v>16075</v>
      </c>
      <c r="D359" s="311" t="s">
        <v>16076</v>
      </c>
      <c r="E359" s="311" t="s">
        <v>14595</v>
      </c>
      <c r="F359" s="310" t="s">
        <v>1576</v>
      </c>
      <c r="G359" s="311" t="s">
        <v>14628</v>
      </c>
      <c r="H359" s="310" t="s">
        <v>1577</v>
      </c>
      <c r="I359" s="311" t="s">
        <v>9786</v>
      </c>
      <c r="J359" s="311" t="s">
        <v>14630</v>
      </c>
      <c r="K359" s="317"/>
      <c r="L359" s="304">
        <v>1</v>
      </c>
      <c r="M359" s="311">
        <v>103.5</v>
      </c>
      <c r="N359" s="311">
        <v>901</v>
      </c>
      <c r="O359" s="311" t="s">
        <v>16237</v>
      </c>
      <c r="P359" s="311" t="s">
        <v>14604</v>
      </c>
      <c r="Q359" s="311">
        <v>2012</v>
      </c>
      <c r="R359" s="324">
        <v>41271</v>
      </c>
      <c r="S359" s="311" t="s">
        <v>14631</v>
      </c>
      <c r="T359" s="312">
        <v>41640</v>
      </c>
      <c r="U359" s="312">
        <v>44197</v>
      </c>
      <c r="V359" s="318"/>
      <c r="W359" s="318"/>
      <c r="X359" s="318"/>
      <c r="Y359" s="318"/>
      <c r="Z359" s="318"/>
      <c r="AA359" s="327"/>
      <c r="AB359" s="326">
        <v>1</v>
      </c>
      <c r="AC359" s="303">
        <v>1</v>
      </c>
      <c r="AD359" s="305"/>
      <c r="AE359" s="322"/>
      <c r="AF359" s="318"/>
      <c r="AG359" s="323"/>
      <c r="AH359" s="323"/>
      <c r="AI359" s="323"/>
      <c r="AJ359" s="323"/>
      <c r="AK359" s="323"/>
      <c r="AL359" s="323"/>
      <c r="AM359" s="323"/>
      <c r="AN359" s="323"/>
    </row>
    <row r="360" spans="1:40" ht="12.75">
      <c r="A360" s="307">
        <v>1222082703</v>
      </c>
      <c r="B360" s="311">
        <v>358</v>
      </c>
      <c r="C360" s="311" t="s">
        <v>16075</v>
      </c>
      <c r="D360" s="311" t="s">
        <v>16076</v>
      </c>
      <c r="E360" s="311" t="s">
        <v>14595</v>
      </c>
      <c r="F360" s="310" t="s">
        <v>1576</v>
      </c>
      <c r="G360" s="311" t="s">
        <v>14628</v>
      </c>
      <c r="H360" s="310" t="s">
        <v>1587</v>
      </c>
      <c r="I360" s="311" t="s">
        <v>9786</v>
      </c>
      <c r="J360" s="311" t="s">
        <v>11715</v>
      </c>
      <c r="K360" s="317"/>
      <c r="L360" s="304">
        <v>1</v>
      </c>
      <c r="M360" s="311">
        <v>50</v>
      </c>
      <c r="N360" s="311">
        <v>346</v>
      </c>
      <c r="O360" s="311" t="s">
        <v>16238</v>
      </c>
      <c r="P360" s="311" t="s">
        <v>14122</v>
      </c>
      <c r="Q360" s="311">
        <v>2012</v>
      </c>
      <c r="R360" s="324">
        <v>41271</v>
      </c>
      <c r="S360" s="311" t="s">
        <v>14632</v>
      </c>
      <c r="T360" s="312">
        <v>41640</v>
      </c>
      <c r="U360" s="312">
        <v>44197</v>
      </c>
      <c r="V360" s="318"/>
      <c r="W360" s="318"/>
      <c r="X360" s="318"/>
      <c r="Y360" s="318"/>
      <c r="Z360" s="318"/>
      <c r="AA360" s="327"/>
      <c r="AB360" s="326">
        <v>1</v>
      </c>
      <c r="AC360" s="303">
        <v>1</v>
      </c>
      <c r="AD360" s="305"/>
      <c r="AE360" s="322"/>
      <c r="AF360" s="318"/>
      <c r="AG360" s="323"/>
      <c r="AH360" s="323"/>
      <c r="AI360" s="323"/>
      <c r="AJ360" s="323"/>
      <c r="AK360" s="323"/>
      <c r="AL360" s="323"/>
      <c r="AM360" s="323"/>
      <c r="AN360" s="323"/>
    </row>
    <row r="361" spans="1:40" ht="12.75">
      <c r="A361" s="307">
        <v>1222083005</v>
      </c>
      <c r="B361" s="311">
        <v>359</v>
      </c>
      <c r="C361" s="311" t="s">
        <v>16075</v>
      </c>
      <c r="D361" s="311" t="s">
        <v>16076</v>
      </c>
      <c r="E361" s="311" t="s">
        <v>14595</v>
      </c>
      <c r="F361" s="310" t="s">
        <v>1467</v>
      </c>
      <c r="G361" s="311" t="s">
        <v>15924</v>
      </c>
      <c r="H361" s="310" t="s">
        <v>1475</v>
      </c>
      <c r="I361" s="311" t="s">
        <v>9786</v>
      </c>
      <c r="J361" s="311" t="s">
        <v>11157</v>
      </c>
      <c r="K361" s="317"/>
      <c r="L361" s="304">
        <v>1</v>
      </c>
      <c r="M361" s="311">
        <v>124.5</v>
      </c>
      <c r="N361" s="311">
        <v>297</v>
      </c>
      <c r="O361" s="311" t="s">
        <v>16239</v>
      </c>
      <c r="P361" s="311" t="s">
        <v>14604</v>
      </c>
      <c r="Q361" s="311">
        <v>2012</v>
      </c>
      <c r="R361" s="324">
        <v>41271</v>
      </c>
      <c r="S361" s="311" t="s">
        <v>15925</v>
      </c>
      <c r="T361" s="312">
        <v>41640</v>
      </c>
      <c r="U361" s="312">
        <v>44197</v>
      </c>
      <c r="V361" s="318"/>
      <c r="W361" s="318"/>
      <c r="X361" s="318"/>
      <c r="Y361" s="318"/>
      <c r="Z361" s="318"/>
      <c r="AA361" s="327"/>
      <c r="AB361" s="326">
        <v>1</v>
      </c>
      <c r="AC361" s="303">
        <v>1</v>
      </c>
      <c r="AD361" s="305"/>
      <c r="AE361" s="322"/>
      <c r="AF361" s="318"/>
      <c r="AG361" s="323"/>
      <c r="AH361" s="323"/>
      <c r="AI361" s="323"/>
      <c r="AJ361" s="323"/>
      <c r="AK361" s="323"/>
      <c r="AL361" s="323"/>
      <c r="AM361" s="323"/>
      <c r="AN361" s="323"/>
    </row>
    <row r="362" spans="1:40" ht="12.75">
      <c r="A362" s="307">
        <v>1222083001</v>
      </c>
      <c r="B362" s="311">
        <v>360</v>
      </c>
      <c r="C362" s="311" t="s">
        <v>16075</v>
      </c>
      <c r="D362" s="311" t="s">
        <v>16076</v>
      </c>
      <c r="E362" s="311" t="s">
        <v>14595</v>
      </c>
      <c r="F362" s="310" t="s">
        <v>1476</v>
      </c>
      <c r="G362" s="311" t="s">
        <v>15924</v>
      </c>
      <c r="H362" s="310" t="s">
        <v>1486</v>
      </c>
      <c r="I362" s="311" t="s">
        <v>9786</v>
      </c>
      <c r="J362" s="311" t="s">
        <v>14633</v>
      </c>
      <c r="K362" s="317"/>
      <c r="L362" s="304">
        <v>1</v>
      </c>
      <c r="M362" s="311">
        <v>120.1</v>
      </c>
      <c r="N362" s="311">
        <v>418</v>
      </c>
      <c r="O362" s="311" t="s">
        <v>16240</v>
      </c>
      <c r="P362" s="311" t="s">
        <v>14604</v>
      </c>
      <c r="Q362" s="311">
        <v>2012</v>
      </c>
      <c r="R362" s="324">
        <v>41271</v>
      </c>
      <c r="S362" s="311" t="s">
        <v>15926</v>
      </c>
      <c r="T362" s="312">
        <v>41640</v>
      </c>
      <c r="U362" s="312">
        <v>44197</v>
      </c>
      <c r="V362" s="318"/>
      <c r="W362" s="318"/>
      <c r="X362" s="318"/>
      <c r="Y362" s="318"/>
      <c r="Z362" s="318"/>
      <c r="AA362" s="327"/>
      <c r="AB362" s="326">
        <v>1</v>
      </c>
      <c r="AC362" s="303">
        <v>1</v>
      </c>
      <c r="AD362" s="305"/>
      <c r="AE362" s="322"/>
      <c r="AF362" s="318"/>
      <c r="AG362" s="323"/>
      <c r="AH362" s="323"/>
      <c r="AI362" s="323"/>
      <c r="AJ362" s="323"/>
      <c r="AK362" s="323"/>
      <c r="AL362" s="323"/>
      <c r="AM362" s="323"/>
      <c r="AN362" s="323"/>
    </row>
    <row r="363" spans="1:40" ht="12.75">
      <c r="A363" s="307">
        <v>1222083006</v>
      </c>
      <c r="B363" s="311">
        <v>361</v>
      </c>
      <c r="C363" s="311" t="s">
        <v>16075</v>
      </c>
      <c r="D363" s="311" t="s">
        <v>16076</v>
      </c>
      <c r="E363" s="311" t="s">
        <v>14595</v>
      </c>
      <c r="F363" s="310" t="s">
        <v>1476</v>
      </c>
      <c r="G363" s="311" t="s">
        <v>15924</v>
      </c>
      <c r="H363" s="310" t="s">
        <v>1492</v>
      </c>
      <c r="I363" s="311" t="s">
        <v>9786</v>
      </c>
      <c r="J363" s="311" t="s">
        <v>14634</v>
      </c>
      <c r="K363" s="317"/>
      <c r="L363" s="304">
        <v>1</v>
      </c>
      <c r="M363" s="311">
        <v>36.5</v>
      </c>
      <c r="N363" s="311">
        <v>77</v>
      </c>
      <c r="O363" s="311" t="s">
        <v>16241</v>
      </c>
      <c r="P363" s="311" t="s">
        <v>14122</v>
      </c>
      <c r="Q363" s="311">
        <v>2012</v>
      </c>
      <c r="R363" s="324">
        <v>41271</v>
      </c>
      <c r="S363" s="311" t="s">
        <v>15926</v>
      </c>
      <c r="T363" s="312">
        <v>41640</v>
      </c>
      <c r="U363" s="312">
        <v>44197</v>
      </c>
      <c r="V363" s="318"/>
      <c r="W363" s="318"/>
      <c r="X363" s="318"/>
      <c r="Y363" s="318"/>
      <c r="Z363" s="318"/>
      <c r="AA363" s="327"/>
      <c r="AB363" s="326">
        <v>1</v>
      </c>
      <c r="AC363" s="306"/>
      <c r="AD363" s="305"/>
      <c r="AE363" s="322"/>
      <c r="AF363" s="318"/>
      <c r="AG363" s="323"/>
      <c r="AH363" s="323"/>
      <c r="AI363" s="323"/>
      <c r="AJ363" s="323"/>
      <c r="AK363" s="323"/>
      <c r="AL363" s="323"/>
      <c r="AM363" s="323"/>
      <c r="AN363" s="323"/>
    </row>
    <row r="364" spans="1:40" ht="12.75">
      <c r="A364" s="307">
        <v>1222083007</v>
      </c>
      <c r="B364" s="311">
        <v>362</v>
      </c>
      <c r="C364" s="311" t="s">
        <v>16075</v>
      </c>
      <c r="D364" s="311" t="s">
        <v>16076</v>
      </c>
      <c r="E364" s="311" t="s">
        <v>14595</v>
      </c>
      <c r="F364" s="310" t="s">
        <v>1476</v>
      </c>
      <c r="G364" s="311" t="s">
        <v>15924</v>
      </c>
      <c r="H364" s="310" t="s">
        <v>1493</v>
      </c>
      <c r="I364" s="311" t="s">
        <v>9786</v>
      </c>
      <c r="J364" s="311" t="s">
        <v>14635</v>
      </c>
      <c r="K364" s="317"/>
      <c r="L364" s="304">
        <v>1</v>
      </c>
      <c r="M364" s="311">
        <v>53.5</v>
      </c>
      <c r="N364" s="311">
        <v>98</v>
      </c>
      <c r="O364" s="311" t="s">
        <v>16035</v>
      </c>
      <c r="P364" s="311" t="s">
        <v>14122</v>
      </c>
      <c r="Q364" s="311">
        <v>2012</v>
      </c>
      <c r="R364" s="324">
        <v>41271</v>
      </c>
      <c r="S364" s="311" t="s">
        <v>15926</v>
      </c>
      <c r="T364" s="312">
        <v>41640</v>
      </c>
      <c r="U364" s="312">
        <v>44197</v>
      </c>
      <c r="V364" s="318"/>
      <c r="W364" s="318"/>
      <c r="X364" s="318"/>
      <c r="Y364" s="318"/>
      <c r="Z364" s="318"/>
      <c r="AA364" s="327"/>
      <c r="AB364" s="326">
        <v>1</v>
      </c>
      <c r="AC364" s="306"/>
      <c r="AD364" s="305"/>
      <c r="AE364" s="322"/>
      <c r="AF364" s="318"/>
      <c r="AG364" s="323"/>
      <c r="AH364" s="323"/>
      <c r="AI364" s="323"/>
      <c r="AJ364" s="323"/>
      <c r="AK364" s="323"/>
      <c r="AL364" s="323"/>
      <c r="AM364" s="323"/>
      <c r="AN364" s="323"/>
    </row>
    <row r="365" spans="1:40" ht="12.75">
      <c r="A365" s="307">
        <v>1222083008</v>
      </c>
      <c r="B365" s="311">
        <v>363</v>
      </c>
      <c r="C365" s="311" t="s">
        <v>16075</v>
      </c>
      <c r="D365" s="311" t="s">
        <v>16076</v>
      </c>
      <c r="E365" s="311" t="s">
        <v>14595</v>
      </c>
      <c r="F365" s="310" t="s">
        <v>1303</v>
      </c>
      <c r="G365" s="311" t="s">
        <v>15924</v>
      </c>
      <c r="H365" s="310" t="s">
        <v>1328</v>
      </c>
      <c r="I365" s="311" t="s">
        <v>9786</v>
      </c>
      <c r="J365" s="311" t="s">
        <v>11675</v>
      </c>
      <c r="K365" s="317"/>
      <c r="L365" s="304">
        <v>1</v>
      </c>
      <c r="M365" s="311">
        <v>74.8</v>
      </c>
      <c r="N365" s="311">
        <v>135</v>
      </c>
      <c r="O365" s="311" t="s">
        <v>16242</v>
      </c>
      <c r="P365" s="311" t="s">
        <v>14122</v>
      </c>
      <c r="Q365" s="311">
        <v>2012</v>
      </c>
      <c r="R365" s="324">
        <v>41271</v>
      </c>
      <c r="S365" s="311" t="s">
        <v>15925</v>
      </c>
      <c r="T365" s="312">
        <v>41640</v>
      </c>
      <c r="U365" s="312">
        <v>44197</v>
      </c>
      <c r="V365" s="318"/>
      <c r="W365" s="318"/>
      <c r="X365" s="318"/>
      <c r="Y365" s="318"/>
      <c r="Z365" s="318"/>
      <c r="AA365" s="327"/>
      <c r="AB365" s="326">
        <v>1</v>
      </c>
      <c r="AC365" s="303">
        <v>1</v>
      </c>
      <c r="AD365" s="305"/>
      <c r="AE365" s="322"/>
      <c r="AF365" s="318"/>
      <c r="AG365" s="323"/>
      <c r="AH365" s="323"/>
      <c r="AI365" s="323"/>
      <c r="AJ365" s="323"/>
      <c r="AK365" s="323"/>
      <c r="AL365" s="323"/>
      <c r="AM365" s="323"/>
      <c r="AN365" s="323"/>
    </row>
    <row r="366" spans="1:40" ht="12.75">
      <c r="A366" s="307">
        <v>1222083009</v>
      </c>
      <c r="B366" s="311">
        <v>364</v>
      </c>
      <c r="C366" s="311" t="s">
        <v>16075</v>
      </c>
      <c r="D366" s="311" t="s">
        <v>16076</v>
      </c>
      <c r="E366" s="311" t="s">
        <v>14595</v>
      </c>
      <c r="F366" s="310" t="s">
        <v>1476</v>
      </c>
      <c r="G366" s="311" t="s">
        <v>15924</v>
      </c>
      <c r="H366" s="310" t="s">
        <v>1500</v>
      </c>
      <c r="I366" s="311" t="s">
        <v>9786</v>
      </c>
      <c r="J366" s="311" t="s">
        <v>14636</v>
      </c>
      <c r="K366" s="317"/>
      <c r="L366" s="304">
        <v>1</v>
      </c>
      <c r="M366" s="311">
        <v>34.6</v>
      </c>
      <c r="N366" s="311">
        <v>24</v>
      </c>
      <c r="O366" s="311" t="s">
        <v>16243</v>
      </c>
      <c r="P366" s="311" t="s">
        <v>14063</v>
      </c>
      <c r="Q366" s="311">
        <v>2012</v>
      </c>
      <c r="R366" s="324">
        <v>41271</v>
      </c>
      <c r="S366" s="311" t="s">
        <v>15926</v>
      </c>
      <c r="T366" s="312">
        <v>41640</v>
      </c>
      <c r="U366" s="312">
        <v>44197</v>
      </c>
      <c r="V366" s="318"/>
      <c r="W366" s="318"/>
      <c r="X366" s="318"/>
      <c r="Y366" s="318"/>
      <c r="Z366" s="318"/>
      <c r="AA366" s="327"/>
      <c r="AB366" s="326">
        <v>1</v>
      </c>
      <c r="AC366" s="306"/>
      <c r="AD366" s="305"/>
      <c r="AE366" s="322"/>
      <c r="AF366" s="318"/>
      <c r="AG366" s="323"/>
      <c r="AH366" s="323"/>
      <c r="AI366" s="323"/>
      <c r="AJ366" s="323"/>
      <c r="AK366" s="323"/>
      <c r="AL366" s="323"/>
      <c r="AM366" s="323"/>
      <c r="AN366" s="323"/>
    </row>
    <row r="367" spans="1:40" ht="12.75">
      <c r="A367" s="307">
        <v>1222055101</v>
      </c>
      <c r="B367" s="311">
        <v>365</v>
      </c>
      <c r="C367" s="311" t="s">
        <v>16075</v>
      </c>
      <c r="D367" s="311" t="s">
        <v>16076</v>
      </c>
      <c r="E367" s="311" t="s">
        <v>14595</v>
      </c>
      <c r="F367" s="310" t="s">
        <v>1601</v>
      </c>
      <c r="G367" s="311" t="s">
        <v>14637</v>
      </c>
      <c r="H367" s="310" t="s">
        <v>1605</v>
      </c>
      <c r="I367" s="311" t="s">
        <v>9786</v>
      </c>
      <c r="J367" s="311" t="s">
        <v>14638</v>
      </c>
      <c r="K367" s="317"/>
      <c r="L367" s="304">
        <v>1</v>
      </c>
      <c r="M367" s="311">
        <v>182.8</v>
      </c>
      <c r="N367" s="311">
        <v>444</v>
      </c>
      <c r="O367" s="311" t="s">
        <v>16244</v>
      </c>
      <c r="P367" s="311" t="s">
        <v>14063</v>
      </c>
      <c r="Q367" s="311">
        <v>2012</v>
      </c>
      <c r="R367" s="324">
        <v>41271</v>
      </c>
      <c r="S367" s="311" t="s">
        <v>14639</v>
      </c>
      <c r="T367" s="312">
        <v>41640</v>
      </c>
      <c r="U367" s="312">
        <v>44197</v>
      </c>
      <c r="V367" s="318"/>
      <c r="W367" s="318"/>
      <c r="X367" s="318"/>
      <c r="Y367" s="318"/>
      <c r="Z367" s="318"/>
      <c r="AA367" s="327"/>
      <c r="AB367" s="326">
        <v>1</v>
      </c>
      <c r="AC367" s="303">
        <v>1</v>
      </c>
      <c r="AD367" s="305"/>
      <c r="AE367" s="322"/>
      <c r="AF367" s="318"/>
      <c r="AG367" s="323"/>
      <c r="AH367" s="323"/>
      <c r="AI367" s="323"/>
      <c r="AJ367" s="323"/>
      <c r="AK367" s="323"/>
      <c r="AL367" s="323"/>
      <c r="AM367" s="323"/>
      <c r="AN367" s="323"/>
    </row>
    <row r="368" spans="1:40" ht="12.75">
      <c r="A368" s="307">
        <v>1222055100</v>
      </c>
      <c r="B368" s="311">
        <v>366</v>
      </c>
      <c r="C368" s="311" t="s">
        <v>16075</v>
      </c>
      <c r="D368" s="311" t="s">
        <v>16076</v>
      </c>
      <c r="E368" s="311" t="s">
        <v>14595</v>
      </c>
      <c r="F368" s="310" t="s">
        <v>1303</v>
      </c>
      <c r="G368" s="311" t="s">
        <v>14637</v>
      </c>
      <c r="H368" s="310" t="s">
        <v>1317</v>
      </c>
      <c r="I368" s="311" t="s">
        <v>10789</v>
      </c>
      <c r="J368" s="311" t="s">
        <v>14303</v>
      </c>
      <c r="K368" s="317"/>
      <c r="L368" s="304">
        <v>1</v>
      </c>
      <c r="M368" s="311">
        <v>669.5</v>
      </c>
      <c r="N368" s="311">
        <v>5000</v>
      </c>
      <c r="O368" s="311" t="s">
        <v>16245</v>
      </c>
      <c r="P368" s="311" t="s">
        <v>14063</v>
      </c>
      <c r="Q368" s="311">
        <v>2012</v>
      </c>
      <c r="R368" s="324">
        <v>41271</v>
      </c>
      <c r="S368" s="311" t="s">
        <v>14639</v>
      </c>
      <c r="T368" s="312">
        <v>41640</v>
      </c>
      <c r="U368" s="312">
        <v>44197</v>
      </c>
      <c r="V368" s="318"/>
      <c r="W368" s="318"/>
      <c r="X368" s="318"/>
      <c r="Y368" s="318"/>
      <c r="Z368" s="318"/>
      <c r="AA368" s="327"/>
      <c r="AB368" s="326">
        <v>1</v>
      </c>
      <c r="AC368" s="303">
        <v>1</v>
      </c>
      <c r="AD368" s="305"/>
      <c r="AE368" s="322"/>
      <c r="AF368" s="318"/>
      <c r="AG368" s="323"/>
      <c r="AH368" s="323"/>
      <c r="AI368" s="323"/>
      <c r="AJ368" s="323"/>
      <c r="AK368" s="323"/>
      <c r="AL368" s="323"/>
      <c r="AM368" s="323"/>
      <c r="AN368" s="323"/>
    </row>
    <row r="369" spans="1:40" ht="12.75">
      <c r="A369" s="307">
        <v>1222055102</v>
      </c>
      <c r="B369" s="311">
        <v>367</v>
      </c>
      <c r="C369" s="311" t="s">
        <v>16075</v>
      </c>
      <c r="D369" s="311" t="s">
        <v>16076</v>
      </c>
      <c r="E369" s="311" t="s">
        <v>14595</v>
      </c>
      <c r="F369" s="310" t="s">
        <v>1601</v>
      </c>
      <c r="G369" s="311" t="s">
        <v>14637</v>
      </c>
      <c r="H369" s="310" t="s">
        <v>1617</v>
      </c>
      <c r="I369" s="311" t="s">
        <v>9786</v>
      </c>
      <c r="J369" s="311" t="s">
        <v>14640</v>
      </c>
      <c r="K369" s="317"/>
      <c r="L369" s="304">
        <v>1</v>
      </c>
      <c r="M369" s="311">
        <v>81.2</v>
      </c>
      <c r="N369" s="311">
        <v>207</v>
      </c>
      <c r="O369" s="311" t="s">
        <v>16246</v>
      </c>
      <c r="P369" s="311" t="s">
        <v>14604</v>
      </c>
      <c r="Q369" s="311">
        <v>2012</v>
      </c>
      <c r="R369" s="324">
        <v>41271</v>
      </c>
      <c r="S369" s="311" t="s">
        <v>14639</v>
      </c>
      <c r="T369" s="312">
        <v>41640</v>
      </c>
      <c r="U369" s="312">
        <v>44197</v>
      </c>
      <c r="V369" s="318"/>
      <c r="W369" s="318"/>
      <c r="X369" s="318"/>
      <c r="Y369" s="318"/>
      <c r="Z369" s="318"/>
      <c r="AA369" s="327"/>
      <c r="AB369" s="326">
        <v>1</v>
      </c>
      <c r="AC369" s="303">
        <v>1</v>
      </c>
      <c r="AD369" s="305"/>
      <c r="AE369" s="322"/>
      <c r="AF369" s="318"/>
      <c r="AG369" s="323"/>
      <c r="AH369" s="323"/>
      <c r="AI369" s="323"/>
      <c r="AJ369" s="323"/>
      <c r="AK369" s="323"/>
      <c r="AL369" s="323"/>
      <c r="AM369" s="323"/>
      <c r="AN369" s="323"/>
    </row>
    <row r="370" spans="1:40" ht="12.75">
      <c r="A370" s="307">
        <v>1222055103</v>
      </c>
      <c r="B370" s="311">
        <v>368</v>
      </c>
      <c r="C370" s="311" t="s">
        <v>16075</v>
      </c>
      <c r="D370" s="311" t="s">
        <v>16076</v>
      </c>
      <c r="E370" s="311" t="s">
        <v>14595</v>
      </c>
      <c r="F370" s="310" t="s">
        <v>1601</v>
      </c>
      <c r="G370" s="311" t="s">
        <v>14637</v>
      </c>
      <c r="H370" s="310" t="s">
        <v>1618</v>
      </c>
      <c r="I370" s="311" t="s">
        <v>9786</v>
      </c>
      <c r="J370" s="311" t="s">
        <v>14641</v>
      </c>
      <c r="K370" s="317"/>
      <c r="L370" s="304">
        <v>1</v>
      </c>
      <c r="M370" s="311">
        <v>106.8</v>
      </c>
      <c r="N370" s="311">
        <v>253</v>
      </c>
      <c r="O370" s="311" t="s">
        <v>16247</v>
      </c>
      <c r="P370" s="311" t="s">
        <v>14604</v>
      </c>
      <c r="Q370" s="311">
        <v>2012</v>
      </c>
      <c r="R370" s="324">
        <v>41271</v>
      </c>
      <c r="S370" s="311" t="s">
        <v>14639</v>
      </c>
      <c r="T370" s="312">
        <v>41640</v>
      </c>
      <c r="U370" s="312">
        <v>44197</v>
      </c>
      <c r="V370" s="318"/>
      <c r="W370" s="318"/>
      <c r="X370" s="318"/>
      <c r="Y370" s="318"/>
      <c r="Z370" s="318"/>
      <c r="AA370" s="327"/>
      <c r="AB370" s="326">
        <v>1</v>
      </c>
      <c r="AC370" s="303">
        <v>1</v>
      </c>
      <c r="AD370" s="305"/>
      <c r="AE370" s="322"/>
      <c r="AF370" s="318"/>
      <c r="AG370" s="323"/>
      <c r="AH370" s="323"/>
      <c r="AI370" s="323"/>
      <c r="AJ370" s="323"/>
      <c r="AK370" s="323"/>
      <c r="AL370" s="323"/>
      <c r="AM370" s="323"/>
      <c r="AN370" s="323"/>
    </row>
    <row r="371" spans="1:40" ht="12.75">
      <c r="A371" s="307">
        <v>1222055104</v>
      </c>
      <c r="B371" s="311">
        <v>369</v>
      </c>
      <c r="C371" s="311" t="s">
        <v>16075</v>
      </c>
      <c r="D371" s="311" t="s">
        <v>16076</v>
      </c>
      <c r="E371" s="311" t="s">
        <v>14595</v>
      </c>
      <c r="F371" s="310" t="s">
        <v>1601</v>
      </c>
      <c r="G371" s="311" t="s">
        <v>14637</v>
      </c>
      <c r="H371" s="310" t="s">
        <v>1619</v>
      </c>
      <c r="I371" s="311" t="s">
        <v>9786</v>
      </c>
      <c r="J371" s="311" t="s">
        <v>14642</v>
      </c>
      <c r="K371" s="317"/>
      <c r="L371" s="304">
        <v>1</v>
      </c>
      <c r="M371" s="311">
        <v>122.3</v>
      </c>
      <c r="N371" s="311">
        <v>307</v>
      </c>
      <c r="O371" s="311" t="s">
        <v>16248</v>
      </c>
      <c r="P371" s="311" t="s">
        <v>14063</v>
      </c>
      <c r="Q371" s="311">
        <v>2012</v>
      </c>
      <c r="R371" s="324">
        <v>41271</v>
      </c>
      <c r="S371" s="311" t="s">
        <v>14639</v>
      </c>
      <c r="T371" s="312">
        <v>41640</v>
      </c>
      <c r="U371" s="312">
        <v>44197</v>
      </c>
      <c r="V371" s="318"/>
      <c r="W371" s="318"/>
      <c r="X371" s="318"/>
      <c r="Y371" s="318"/>
      <c r="Z371" s="318"/>
      <c r="AA371" s="327"/>
      <c r="AB371" s="326">
        <v>1</v>
      </c>
      <c r="AC371" s="303">
        <v>1</v>
      </c>
      <c r="AD371" s="305"/>
      <c r="AE371" s="322"/>
      <c r="AF371" s="318"/>
      <c r="AG371" s="323"/>
      <c r="AH371" s="323"/>
      <c r="AI371" s="323"/>
      <c r="AJ371" s="323"/>
      <c r="AK371" s="323"/>
      <c r="AL371" s="323"/>
      <c r="AM371" s="323"/>
      <c r="AN371" s="323"/>
    </row>
    <row r="372" spans="1:40" ht="12.75">
      <c r="A372" s="307">
        <v>1222055105</v>
      </c>
      <c r="B372" s="311">
        <v>370</v>
      </c>
      <c r="C372" s="311" t="s">
        <v>16075</v>
      </c>
      <c r="D372" s="311" t="s">
        <v>16076</v>
      </c>
      <c r="E372" s="311" t="s">
        <v>14595</v>
      </c>
      <c r="F372" s="310" t="s">
        <v>1601</v>
      </c>
      <c r="G372" s="311" t="s">
        <v>14637</v>
      </c>
      <c r="H372" s="310" t="s">
        <v>1627</v>
      </c>
      <c r="I372" s="311" t="s">
        <v>9786</v>
      </c>
      <c r="J372" s="311" t="s">
        <v>14643</v>
      </c>
      <c r="K372" s="317"/>
      <c r="L372" s="304">
        <v>1</v>
      </c>
      <c r="M372" s="311">
        <v>221.5</v>
      </c>
      <c r="N372" s="311">
        <v>392</v>
      </c>
      <c r="O372" s="311" t="s">
        <v>16249</v>
      </c>
      <c r="P372" s="311" t="s">
        <v>14063</v>
      </c>
      <c r="Q372" s="311">
        <v>2012</v>
      </c>
      <c r="R372" s="324">
        <v>41271</v>
      </c>
      <c r="S372" s="311" t="s">
        <v>14639</v>
      </c>
      <c r="T372" s="312">
        <v>41640</v>
      </c>
      <c r="U372" s="312">
        <v>44197</v>
      </c>
      <c r="V372" s="318"/>
      <c r="W372" s="318"/>
      <c r="X372" s="318"/>
      <c r="Y372" s="318"/>
      <c r="Z372" s="318"/>
      <c r="AA372" s="327"/>
      <c r="AB372" s="326">
        <v>1</v>
      </c>
      <c r="AC372" s="303">
        <v>1</v>
      </c>
      <c r="AD372" s="305"/>
      <c r="AE372" s="322"/>
      <c r="AF372" s="318"/>
      <c r="AG372" s="323"/>
      <c r="AH372" s="323"/>
      <c r="AI372" s="323"/>
      <c r="AJ372" s="323"/>
      <c r="AK372" s="323"/>
      <c r="AL372" s="323"/>
      <c r="AM372" s="323"/>
      <c r="AN372" s="323"/>
    </row>
    <row r="373" spans="1:40" ht="12.75">
      <c r="A373" s="307">
        <v>1222055106</v>
      </c>
      <c r="B373" s="311">
        <v>371</v>
      </c>
      <c r="C373" s="311" t="s">
        <v>16075</v>
      </c>
      <c r="D373" s="311" t="s">
        <v>16076</v>
      </c>
      <c r="E373" s="311" t="s">
        <v>14595</v>
      </c>
      <c r="F373" s="310" t="s">
        <v>1553</v>
      </c>
      <c r="G373" s="311" t="s">
        <v>14637</v>
      </c>
      <c r="H373" s="310" t="s">
        <v>1560</v>
      </c>
      <c r="I373" s="311" t="s">
        <v>9786</v>
      </c>
      <c r="J373" s="311" t="s">
        <v>14644</v>
      </c>
      <c r="K373" s="317"/>
      <c r="L373" s="304">
        <v>1</v>
      </c>
      <c r="M373" s="311">
        <v>156.6</v>
      </c>
      <c r="N373" s="311">
        <v>633</v>
      </c>
      <c r="O373" s="311" t="s">
        <v>16250</v>
      </c>
      <c r="P373" s="311" t="s">
        <v>14063</v>
      </c>
      <c r="Q373" s="311">
        <v>2012</v>
      </c>
      <c r="R373" s="324">
        <v>41271</v>
      </c>
      <c r="S373" s="311" t="s">
        <v>14639</v>
      </c>
      <c r="T373" s="312">
        <v>41640</v>
      </c>
      <c r="U373" s="312">
        <v>44197</v>
      </c>
      <c r="V373" s="318"/>
      <c r="W373" s="318"/>
      <c r="X373" s="318"/>
      <c r="Y373" s="318"/>
      <c r="Z373" s="318"/>
      <c r="AA373" s="327"/>
      <c r="AB373" s="326">
        <v>1</v>
      </c>
      <c r="AC373" s="303">
        <v>1</v>
      </c>
      <c r="AD373" s="305"/>
      <c r="AE373" s="322"/>
      <c r="AF373" s="318"/>
      <c r="AG373" s="323"/>
      <c r="AH373" s="323"/>
      <c r="AI373" s="323"/>
      <c r="AJ373" s="323"/>
      <c r="AK373" s="323"/>
      <c r="AL373" s="323"/>
      <c r="AM373" s="323"/>
      <c r="AN373" s="323"/>
    </row>
    <row r="374" spans="1:40" ht="12.75">
      <c r="A374" s="307">
        <v>1222055107</v>
      </c>
      <c r="B374" s="311">
        <v>372</v>
      </c>
      <c r="C374" s="311" t="s">
        <v>16075</v>
      </c>
      <c r="D374" s="311" t="s">
        <v>16076</v>
      </c>
      <c r="E374" s="311" t="s">
        <v>14595</v>
      </c>
      <c r="F374" s="310" t="s">
        <v>1601</v>
      </c>
      <c r="G374" s="311" t="s">
        <v>14637</v>
      </c>
      <c r="H374" s="310" t="s">
        <v>1632</v>
      </c>
      <c r="I374" s="311" t="s">
        <v>9786</v>
      </c>
      <c r="J374" s="311" t="s">
        <v>14645</v>
      </c>
      <c r="K374" s="317"/>
      <c r="L374" s="304">
        <v>1</v>
      </c>
      <c r="M374" s="311">
        <v>255.4</v>
      </c>
      <c r="N374" s="311">
        <v>495</v>
      </c>
      <c r="O374" s="311" t="s">
        <v>16251</v>
      </c>
      <c r="P374" s="311" t="s">
        <v>14063</v>
      </c>
      <c r="Q374" s="311">
        <v>2012</v>
      </c>
      <c r="R374" s="324">
        <v>41271</v>
      </c>
      <c r="S374" s="311" t="s">
        <v>14639</v>
      </c>
      <c r="T374" s="312">
        <v>41640</v>
      </c>
      <c r="U374" s="312">
        <v>44197</v>
      </c>
      <c r="V374" s="318"/>
      <c r="W374" s="318"/>
      <c r="X374" s="318"/>
      <c r="Y374" s="318"/>
      <c r="Z374" s="318"/>
      <c r="AA374" s="327"/>
      <c r="AB374" s="326">
        <v>1</v>
      </c>
      <c r="AC374" s="303">
        <v>1</v>
      </c>
      <c r="AD374" s="305"/>
      <c r="AE374" s="322"/>
      <c r="AF374" s="318"/>
      <c r="AG374" s="323"/>
      <c r="AH374" s="323"/>
      <c r="AI374" s="323"/>
      <c r="AJ374" s="323"/>
      <c r="AK374" s="323"/>
      <c r="AL374" s="323"/>
      <c r="AM374" s="323"/>
      <c r="AN374" s="323"/>
    </row>
    <row r="375" spans="1:40" ht="12.75">
      <c r="A375" s="307">
        <v>1222055108</v>
      </c>
      <c r="B375" s="311">
        <v>373</v>
      </c>
      <c r="C375" s="311" t="s">
        <v>16075</v>
      </c>
      <c r="D375" s="311" t="s">
        <v>16076</v>
      </c>
      <c r="E375" s="311" t="s">
        <v>14595</v>
      </c>
      <c r="F375" s="310" t="s">
        <v>1601</v>
      </c>
      <c r="G375" s="311" t="s">
        <v>14637</v>
      </c>
      <c r="H375" s="310" t="s">
        <v>1634</v>
      </c>
      <c r="I375" s="311" t="s">
        <v>9786</v>
      </c>
      <c r="J375" s="311" t="s">
        <v>14646</v>
      </c>
      <c r="K375" s="317"/>
      <c r="L375" s="304">
        <v>1</v>
      </c>
      <c r="M375" s="311">
        <v>43.5</v>
      </c>
      <c r="N375" s="311">
        <v>21</v>
      </c>
      <c r="O375" s="311" t="s">
        <v>16252</v>
      </c>
      <c r="P375" s="311" t="s">
        <v>14122</v>
      </c>
      <c r="Q375" s="311">
        <v>2012</v>
      </c>
      <c r="R375" s="324">
        <v>41271</v>
      </c>
      <c r="S375" s="311" t="s">
        <v>14639</v>
      </c>
      <c r="T375" s="312">
        <v>41640</v>
      </c>
      <c r="U375" s="312">
        <v>44197</v>
      </c>
      <c r="V375" s="318"/>
      <c r="W375" s="318"/>
      <c r="X375" s="318"/>
      <c r="Y375" s="318"/>
      <c r="Z375" s="318"/>
      <c r="AA375" s="327"/>
      <c r="AB375" s="326">
        <v>1</v>
      </c>
      <c r="AC375" s="306"/>
      <c r="AD375" s="305"/>
      <c r="AE375" s="322"/>
      <c r="AF375" s="318"/>
      <c r="AG375" s="323"/>
      <c r="AH375" s="323"/>
      <c r="AI375" s="323"/>
      <c r="AJ375" s="323"/>
      <c r="AK375" s="323"/>
      <c r="AL375" s="323"/>
      <c r="AM375" s="323"/>
      <c r="AN375" s="323"/>
    </row>
    <row r="376" spans="1:40" ht="12.75">
      <c r="A376" s="307">
        <v>1222083502</v>
      </c>
      <c r="B376" s="311">
        <v>374</v>
      </c>
      <c r="C376" s="311" t="s">
        <v>16075</v>
      </c>
      <c r="D376" s="311" t="s">
        <v>16076</v>
      </c>
      <c r="E376" s="311" t="s">
        <v>14595</v>
      </c>
      <c r="F376" s="310" t="s">
        <v>1254</v>
      </c>
      <c r="G376" s="311" t="s">
        <v>15927</v>
      </c>
      <c r="H376" s="310" t="s">
        <v>1256</v>
      </c>
      <c r="I376" s="311" t="s">
        <v>9786</v>
      </c>
      <c r="J376" s="311" t="s">
        <v>14261</v>
      </c>
      <c r="K376" s="317"/>
      <c r="L376" s="304">
        <v>1</v>
      </c>
      <c r="M376" s="311">
        <v>96.5</v>
      </c>
      <c r="N376" s="311">
        <v>230</v>
      </c>
      <c r="O376" s="311" t="s">
        <v>16253</v>
      </c>
      <c r="P376" s="311" t="s">
        <v>14604</v>
      </c>
      <c r="Q376" s="311">
        <v>2012</v>
      </c>
      <c r="R376" s="324">
        <v>41271</v>
      </c>
      <c r="S376" s="311" t="s">
        <v>15928</v>
      </c>
      <c r="T376" s="312">
        <v>41640</v>
      </c>
      <c r="U376" s="312">
        <v>44197</v>
      </c>
      <c r="V376" s="318"/>
      <c r="W376" s="318"/>
      <c r="X376" s="318"/>
      <c r="Y376" s="318"/>
      <c r="Z376" s="318"/>
      <c r="AA376" s="327"/>
      <c r="AB376" s="326">
        <v>1</v>
      </c>
      <c r="AC376" s="303">
        <v>1</v>
      </c>
      <c r="AD376" s="305"/>
      <c r="AE376" s="322"/>
      <c r="AF376" s="318"/>
      <c r="AG376" s="323"/>
      <c r="AH376" s="323"/>
      <c r="AI376" s="323"/>
      <c r="AJ376" s="323"/>
      <c r="AK376" s="323"/>
      <c r="AL376" s="323"/>
      <c r="AM376" s="323"/>
      <c r="AN376" s="323"/>
    </row>
    <row r="377" spans="1:40" ht="12.75">
      <c r="A377" s="307">
        <v>1222083503</v>
      </c>
      <c r="B377" s="311">
        <v>375</v>
      </c>
      <c r="C377" s="311" t="s">
        <v>16075</v>
      </c>
      <c r="D377" s="311" t="s">
        <v>16076</v>
      </c>
      <c r="E377" s="311" t="s">
        <v>14595</v>
      </c>
      <c r="F377" s="310" t="s">
        <v>1476</v>
      </c>
      <c r="G377" s="311" t="s">
        <v>15927</v>
      </c>
      <c r="H377" s="310" t="s">
        <v>1480</v>
      </c>
      <c r="I377" s="311" t="s">
        <v>9786</v>
      </c>
      <c r="J377" s="311" t="s">
        <v>14647</v>
      </c>
      <c r="K377" s="317"/>
      <c r="L377" s="304">
        <v>1</v>
      </c>
      <c r="M377" s="311">
        <v>40.200000000000003</v>
      </c>
      <c r="N377" s="311">
        <v>53</v>
      </c>
      <c r="O377" s="311" t="s">
        <v>16254</v>
      </c>
      <c r="P377" s="311" t="s">
        <v>14122</v>
      </c>
      <c r="Q377" s="311">
        <v>2012</v>
      </c>
      <c r="R377" s="324">
        <v>41271</v>
      </c>
      <c r="S377" s="311" t="s">
        <v>15928</v>
      </c>
      <c r="T377" s="312">
        <v>41640</v>
      </c>
      <c r="U377" s="312">
        <v>44197</v>
      </c>
      <c r="V377" s="318"/>
      <c r="W377" s="318"/>
      <c r="X377" s="318"/>
      <c r="Y377" s="318"/>
      <c r="Z377" s="318"/>
      <c r="AA377" s="327"/>
      <c r="AB377" s="326">
        <v>1</v>
      </c>
      <c r="AC377" s="306"/>
      <c r="AD377" s="305"/>
      <c r="AE377" s="322"/>
      <c r="AF377" s="318"/>
      <c r="AG377" s="323"/>
      <c r="AH377" s="323"/>
      <c r="AI377" s="323"/>
      <c r="AJ377" s="323"/>
      <c r="AK377" s="323"/>
      <c r="AL377" s="323"/>
      <c r="AM377" s="323"/>
      <c r="AN377" s="323"/>
    </row>
    <row r="378" spans="1:40" ht="12.75">
      <c r="A378" s="307">
        <v>1222083504</v>
      </c>
      <c r="B378" s="311">
        <v>376</v>
      </c>
      <c r="C378" s="311" t="s">
        <v>16075</v>
      </c>
      <c r="D378" s="311" t="s">
        <v>16076</v>
      </c>
      <c r="E378" s="311" t="s">
        <v>14595</v>
      </c>
      <c r="F378" s="310" t="s">
        <v>1277</v>
      </c>
      <c r="G378" s="311" t="s">
        <v>15927</v>
      </c>
      <c r="H378" s="310" t="s">
        <v>1281</v>
      </c>
      <c r="I378" s="311" t="s">
        <v>9786</v>
      </c>
      <c r="J378" s="311" t="s">
        <v>10307</v>
      </c>
      <c r="K378" s="317"/>
      <c r="L378" s="304">
        <v>1</v>
      </c>
      <c r="M378" s="311">
        <v>32.799999999999997</v>
      </c>
      <c r="N378" s="311">
        <v>91</v>
      </c>
      <c r="O378" s="311" t="s">
        <v>16255</v>
      </c>
      <c r="P378" s="311" t="s">
        <v>14122</v>
      </c>
      <c r="Q378" s="311">
        <v>2012</v>
      </c>
      <c r="R378" s="324">
        <v>41271</v>
      </c>
      <c r="S378" s="311" t="s">
        <v>15928</v>
      </c>
      <c r="T378" s="312">
        <v>41640</v>
      </c>
      <c r="U378" s="312">
        <v>44197</v>
      </c>
      <c r="V378" s="318"/>
      <c r="W378" s="318"/>
      <c r="X378" s="318"/>
      <c r="Y378" s="318"/>
      <c r="Z378" s="318"/>
      <c r="AA378" s="327"/>
      <c r="AB378" s="326">
        <v>1</v>
      </c>
      <c r="AC378" s="306"/>
      <c r="AD378" s="305"/>
      <c r="AE378" s="322"/>
      <c r="AF378" s="318"/>
      <c r="AG378" s="323"/>
      <c r="AH378" s="323"/>
      <c r="AI378" s="323"/>
      <c r="AJ378" s="323"/>
      <c r="AK378" s="323"/>
      <c r="AL378" s="323"/>
      <c r="AM378" s="323"/>
      <c r="AN378" s="323"/>
    </row>
    <row r="379" spans="1:40" ht="12.75">
      <c r="A379" s="307">
        <v>1222083505</v>
      </c>
      <c r="B379" s="311">
        <v>377</v>
      </c>
      <c r="C379" s="311" t="s">
        <v>16075</v>
      </c>
      <c r="D379" s="311" t="s">
        <v>16076</v>
      </c>
      <c r="E379" s="311" t="s">
        <v>14595</v>
      </c>
      <c r="F379" s="310" t="s">
        <v>1476</v>
      </c>
      <c r="G379" s="311" t="s">
        <v>15927</v>
      </c>
      <c r="H379" s="310" t="s">
        <v>1487</v>
      </c>
      <c r="I379" s="311" t="s">
        <v>9786</v>
      </c>
      <c r="J379" s="311" t="s">
        <v>14648</v>
      </c>
      <c r="K379" s="317"/>
      <c r="L379" s="304">
        <v>1</v>
      </c>
      <c r="M379" s="311">
        <v>137.4</v>
      </c>
      <c r="N379" s="311">
        <v>133</v>
      </c>
      <c r="O379" s="311" t="s">
        <v>16256</v>
      </c>
      <c r="P379" s="311" t="s">
        <v>14063</v>
      </c>
      <c r="Q379" s="311">
        <v>2012</v>
      </c>
      <c r="R379" s="324">
        <v>41271</v>
      </c>
      <c r="S379" s="311" t="s">
        <v>15928</v>
      </c>
      <c r="T379" s="312">
        <v>41640</v>
      </c>
      <c r="U379" s="312">
        <v>44197</v>
      </c>
      <c r="V379" s="318"/>
      <c r="W379" s="318"/>
      <c r="X379" s="318"/>
      <c r="Y379" s="318"/>
      <c r="Z379" s="318"/>
      <c r="AA379" s="327"/>
      <c r="AB379" s="326">
        <v>1</v>
      </c>
      <c r="AC379" s="303">
        <v>1</v>
      </c>
      <c r="AD379" s="305"/>
      <c r="AE379" s="322"/>
      <c r="AF379" s="318"/>
      <c r="AG379" s="323"/>
      <c r="AH379" s="323"/>
      <c r="AI379" s="323"/>
      <c r="AJ379" s="323"/>
      <c r="AK379" s="323"/>
      <c r="AL379" s="323"/>
      <c r="AM379" s="323"/>
      <c r="AN379" s="323"/>
    </row>
    <row r="380" spans="1:40" ht="12.75">
      <c r="A380" s="307">
        <v>1222083501</v>
      </c>
      <c r="B380" s="311">
        <v>378</v>
      </c>
      <c r="C380" s="311" t="s">
        <v>16075</v>
      </c>
      <c r="D380" s="311" t="s">
        <v>16076</v>
      </c>
      <c r="E380" s="311" t="s">
        <v>14595</v>
      </c>
      <c r="F380" s="310" t="s">
        <v>1476</v>
      </c>
      <c r="G380" s="311" t="s">
        <v>15927</v>
      </c>
      <c r="H380" s="310" t="s">
        <v>1489</v>
      </c>
      <c r="I380" s="311" t="s">
        <v>10299</v>
      </c>
      <c r="J380" s="311" t="s">
        <v>14520</v>
      </c>
      <c r="K380" s="317"/>
      <c r="L380" s="304">
        <v>1</v>
      </c>
      <c r="M380" s="311">
        <v>326</v>
      </c>
      <c r="N380" s="311">
        <v>1009</v>
      </c>
      <c r="O380" s="311" t="s">
        <v>16257</v>
      </c>
      <c r="P380" s="311" t="s">
        <v>14604</v>
      </c>
      <c r="Q380" s="311">
        <v>2012</v>
      </c>
      <c r="R380" s="324">
        <v>41271</v>
      </c>
      <c r="S380" s="311" t="s">
        <v>15928</v>
      </c>
      <c r="T380" s="312">
        <v>41640</v>
      </c>
      <c r="U380" s="312">
        <v>44197</v>
      </c>
      <c r="V380" s="318"/>
      <c r="W380" s="318"/>
      <c r="X380" s="318"/>
      <c r="Y380" s="318"/>
      <c r="Z380" s="318"/>
      <c r="AA380" s="327"/>
      <c r="AB380" s="326">
        <v>1</v>
      </c>
      <c r="AC380" s="303">
        <v>1</v>
      </c>
      <c r="AD380" s="305"/>
      <c r="AE380" s="322"/>
      <c r="AF380" s="318"/>
      <c r="AG380" s="323"/>
      <c r="AH380" s="323"/>
      <c r="AI380" s="323"/>
      <c r="AJ380" s="323"/>
      <c r="AK380" s="323"/>
      <c r="AL380" s="323"/>
      <c r="AM380" s="323"/>
      <c r="AN380" s="323"/>
    </row>
    <row r="381" spans="1:40" ht="12.75">
      <c r="A381" s="307">
        <v>1222083506</v>
      </c>
      <c r="B381" s="311">
        <v>379</v>
      </c>
      <c r="C381" s="311" t="s">
        <v>16075</v>
      </c>
      <c r="D381" s="311" t="s">
        <v>16076</v>
      </c>
      <c r="E381" s="311" t="s">
        <v>14595</v>
      </c>
      <c r="F381" s="310" t="s">
        <v>1476</v>
      </c>
      <c r="G381" s="311" t="s">
        <v>15927</v>
      </c>
      <c r="H381" s="310" t="s">
        <v>1494</v>
      </c>
      <c r="I381" s="311" t="s">
        <v>9786</v>
      </c>
      <c r="J381" s="311" t="s">
        <v>14649</v>
      </c>
      <c r="K381" s="317"/>
      <c r="L381" s="304">
        <v>1</v>
      </c>
      <c r="M381" s="311">
        <v>109</v>
      </c>
      <c r="N381" s="311">
        <v>498</v>
      </c>
      <c r="O381" s="311" t="s">
        <v>16258</v>
      </c>
      <c r="P381" s="311" t="s">
        <v>14063</v>
      </c>
      <c r="Q381" s="311">
        <v>2012</v>
      </c>
      <c r="R381" s="324">
        <v>41271</v>
      </c>
      <c r="S381" s="311" t="s">
        <v>15928</v>
      </c>
      <c r="T381" s="312">
        <v>41640</v>
      </c>
      <c r="U381" s="312">
        <v>44197</v>
      </c>
      <c r="V381" s="318"/>
      <c r="W381" s="318"/>
      <c r="X381" s="318"/>
      <c r="Y381" s="318"/>
      <c r="Z381" s="318"/>
      <c r="AA381" s="327"/>
      <c r="AB381" s="326">
        <v>1</v>
      </c>
      <c r="AC381" s="303">
        <v>1</v>
      </c>
      <c r="AD381" s="305"/>
      <c r="AE381" s="322"/>
      <c r="AF381" s="318"/>
      <c r="AG381" s="323"/>
      <c r="AH381" s="323"/>
      <c r="AI381" s="323"/>
      <c r="AJ381" s="323"/>
      <c r="AK381" s="323"/>
      <c r="AL381" s="323"/>
      <c r="AM381" s="323"/>
      <c r="AN381" s="323"/>
    </row>
    <row r="382" spans="1:40" ht="12.75">
      <c r="A382" s="307">
        <v>1222083507</v>
      </c>
      <c r="B382" s="311">
        <v>380</v>
      </c>
      <c r="C382" s="311" t="s">
        <v>16075</v>
      </c>
      <c r="D382" s="311" t="s">
        <v>16076</v>
      </c>
      <c r="E382" s="311" t="s">
        <v>14595</v>
      </c>
      <c r="F382" s="310" t="s">
        <v>1476</v>
      </c>
      <c r="G382" s="311" t="s">
        <v>15927</v>
      </c>
      <c r="H382" s="310" t="s">
        <v>1498</v>
      </c>
      <c r="I382" s="311" t="s">
        <v>9786</v>
      </c>
      <c r="J382" s="311" t="s">
        <v>13876</v>
      </c>
      <c r="K382" s="317"/>
      <c r="L382" s="304">
        <v>1</v>
      </c>
      <c r="M382" s="311">
        <v>74.8</v>
      </c>
      <c r="N382" s="311">
        <v>69</v>
      </c>
      <c r="O382" s="311">
        <v>300</v>
      </c>
      <c r="P382" s="311" t="s">
        <v>14122</v>
      </c>
      <c r="Q382" s="311">
        <v>2012</v>
      </c>
      <c r="R382" s="324">
        <v>41271</v>
      </c>
      <c r="S382" s="311" t="s">
        <v>15928</v>
      </c>
      <c r="T382" s="312">
        <v>41640</v>
      </c>
      <c r="U382" s="312">
        <v>44197</v>
      </c>
      <c r="V382" s="318"/>
      <c r="W382" s="318"/>
      <c r="X382" s="318"/>
      <c r="Y382" s="318"/>
      <c r="Z382" s="318"/>
      <c r="AA382" s="327"/>
      <c r="AB382" s="326">
        <v>1</v>
      </c>
      <c r="AC382" s="306"/>
      <c r="AD382" s="305"/>
      <c r="AE382" s="322"/>
      <c r="AF382" s="318"/>
      <c r="AG382" s="323"/>
      <c r="AH382" s="323"/>
      <c r="AI382" s="323"/>
      <c r="AJ382" s="323"/>
      <c r="AK382" s="323"/>
      <c r="AL382" s="323"/>
      <c r="AM382" s="323"/>
      <c r="AN382" s="323"/>
    </row>
    <row r="383" spans="1:40" ht="12.75">
      <c r="A383" s="307">
        <v>1222084002</v>
      </c>
      <c r="B383" s="311">
        <v>381</v>
      </c>
      <c r="C383" s="311" t="s">
        <v>16075</v>
      </c>
      <c r="D383" s="311" t="s">
        <v>16076</v>
      </c>
      <c r="E383" s="311" t="s">
        <v>14595</v>
      </c>
      <c r="F383" s="310" t="s">
        <v>1245</v>
      </c>
      <c r="G383" s="311" t="s">
        <v>14650</v>
      </c>
      <c r="H383" s="310" t="s">
        <v>1249</v>
      </c>
      <c r="I383" s="311" t="s">
        <v>9786</v>
      </c>
      <c r="J383" s="311" t="s">
        <v>11321</v>
      </c>
      <c r="K383" s="317"/>
      <c r="L383" s="304">
        <v>1</v>
      </c>
      <c r="M383" s="311">
        <v>9.1999999999999993</v>
      </c>
      <c r="N383" s="311">
        <v>5</v>
      </c>
      <c r="O383" s="311" t="s">
        <v>16259</v>
      </c>
      <c r="P383" s="311" t="s">
        <v>14122</v>
      </c>
      <c r="Q383" s="311">
        <v>2012</v>
      </c>
      <c r="R383" s="324">
        <v>41271</v>
      </c>
      <c r="S383" s="311" t="s">
        <v>14651</v>
      </c>
      <c r="T383" s="312">
        <v>41640</v>
      </c>
      <c r="U383" s="312">
        <v>44197</v>
      </c>
      <c r="V383" s="318"/>
      <c r="W383" s="318"/>
      <c r="X383" s="318"/>
      <c r="Y383" s="318"/>
      <c r="Z383" s="318"/>
      <c r="AA383" s="327"/>
      <c r="AB383" s="326">
        <v>1</v>
      </c>
      <c r="AC383" s="306"/>
      <c r="AD383" s="305"/>
      <c r="AE383" s="322"/>
      <c r="AF383" s="318"/>
      <c r="AG383" s="323"/>
      <c r="AH383" s="323"/>
      <c r="AI383" s="323"/>
      <c r="AJ383" s="323"/>
      <c r="AK383" s="323"/>
      <c r="AL383" s="323"/>
      <c r="AM383" s="323"/>
      <c r="AN383" s="323"/>
    </row>
    <row r="384" spans="1:40" ht="12.75">
      <c r="A384" s="307">
        <v>1222084001</v>
      </c>
      <c r="B384" s="311">
        <v>382</v>
      </c>
      <c r="C384" s="311" t="s">
        <v>16075</v>
      </c>
      <c r="D384" s="311" t="s">
        <v>16076</v>
      </c>
      <c r="E384" s="311" t="s">
        <v>14595</v>
      </c>
      <c r="F384" s="310" t="s">
        <v>1601</v>
      </c>
      <c r="G384" s="311" t="s">
        <v>14650</v>
      </c>
      <c r="H384" s="310" t="s">
        <v>1614</v>
      </c>
      <c r="I384" s="311" t="s">
        <v>9786</v>
      </c>
      <c r="J384" s="311" t="s">
        <v>14652</v>
      </c>
      <c r="K384" s="317"/>
      <c r="L384" s="304">
        <v>1</v>
      </c>
      <c r="M384" s="311">
        <v>279.2</v>
      </c>
      <c r="N384" s="311">
        <v>753</v>
      </c>
      <c r="O384" s="311" t="s">
        <v>16260</v>
      </c>
      <c r="P384" s="311" t="s">
        <v>14604</v>
      </c>
      <c r="Q384" s="311">
        <v>2012</v>
      </c>
      <c r="R384" s="324">
        <v>41271</v>
      </c>
      <c r="S384" s="311" t="s">
        <v>14651</v>
      </c>
      <c r="T384" s="312">
        <v>41640</v>
      </c>
      <c r="U384" s="312">
        <v>44197</v>
      </c>
      <c r="V384" s="318"/>
      <c r="W384" s="318"/>
      <c r="X384" s="318"/>
      <c r="Y384" s="318"/>
      <c r="Z384" s="318"/>
      <c r="AA384" s="327"/>
      <c r="AB384" s="326">
        <v>1</v>
      </c>
      <c r="AC384" s="303">
        <v>1</v>
      </c>
      <c r="AD384" s="305"/>
      <c r="AE384" s="322"/>
      <c r="AF384" s="318"/>
      <c r="AG384" s="323"/>
      <c r="AH384" s="323"/>
      <c r="AI384" s="323"/>
      <c r="AJ384" s="323"/>
      <c r="AK384" s="323"/>
      <c r="AL384" s="323"/>
      <c r="AM384" s="323"/>
      <c r="AN384" s="323"/>
    </row>
    <row r="385" spans="1:40" ht="12.75">
      <c r="A385" s="307">
        <v>1222084003</v>
      </c>
      <c r="B385" s="311">
        <v>383</v>
      </c>
      <c r="C385" s="311" t="s">
        <v>16075</v>
      </c>
      <c r="D385" s="311" t="s">
        <v>16076</v>
      </c>
      <c r="E385" s="311" t="s">
        <v>14595</v>
      </c>
      <c r="F385" s="310" t="s">
        <v>1601</v>
      </c>
      <c r="G385" s="311" t="s">
        <v>14650</v>
      </c>
      <c r="H385" s="310" t="s">
        <v>1616</v>
      </c>
      <c r="I385" s="311" t="s">
        <v>9786</v>
      </c>
      <c r="J385" s="311" t="s">
        <v>14653</v>
      </c>
      <c r="K385" s="317"/>
      <c r="L385" s="304">
        <v>1</v>
      </c>
      <c r="M385" s="311">
        <v>32</v>
      </c>
      <c r="N385" s="311">
        <v>66</v>
      </c>
      <c r="O385" s="311" t="s">
        <v>16261</v>
      </c>
      <c r="P385" s="311" t="s">
        <v>14122</v>
      </c>
      <c r="Q385" s="311">
        <v>2012</v>
      </c>
      <c r="R385" s="324">
        <v>41271</v>
      </c>
      <c r="S385" s="311" t="s">
        <v>14651</v>
      </c>
      <c r="T385" s="312">
        <v>41640</v>
      </c>
      <c r="U385" s="312">
        <v>44197</v>
      </c>
      <c r="V385" s="318"/>
      <c r="W385" s="318"/>
      <c r="X385" s="318"/>
      <c r="Y385" s="318"/>
      <c r="Z385" s="318"/>
      <c r="AA385" s="327"/>
      <c r="AB385" s="326">
        <v>1</v>
      </c>
      <c r="AC385" s="306"/>
      <c r="AD385" s="305"/>
      <c r="AE385" s="322"/>
      <c r="AF385" s="318"/>
      <c r="AG385" s="323"/>
      <c r="AH385" s="323"/>
      <c r="AI385" s="323"/>
      <c r="AJ385" s="323"/>
      <c r="AK385" s="323"/>
      <c r="AL385" s="323"/>
      <c r="AM385" s="323"/>
      <c r="AN385" s="323"/>
    </row>
    <row r="386" spans="1:40" ht="12.75">
      <c r="A386" s="307">
        <v>1222084004</v>
      </c>
      <c r="B386" s="311">
        <v>384</v>
      </c>
      <c r="C386" s="311" t="s">
        <v>16075</v>
      </c>
      <c r="D386" s="311" t="s">
        <v>16076</v>
      </c>
      <c r="E386" s="311" t="s">
        <v>14595</v>
      </c>
      <c r="F386" s="310" t="s">
        <v>1601</v>
      </c>
      <c r="G386" s="311" t="s">
        <v>14650</v>
      </c>
      <c r="H386" s="310" t="s">
        <v>1633</v>
      </c>
      <c r="I386" s="311" t="s">
        <v>9786</v>
      </c>
      <c r="J386" s="311" t="s">
        <v>14654</v>
      </c>
      <c r="K386" s="317"/>
      <c r="L386" s="304">
        <v>1</v>
      </c>
      <c r="M386" s="311">
        <v>41.8</v>
      </c>
      <c r="N386" s="311">
        <v>121</v>
      </c>
      <c r="O386" s="311" t="s">
        <v>16262</v>
      </c>
      <c r="P386" s="311" t="s">
        <v>14122</v>
      </c>
      <c r="Q386" s="311">
        <v>2012</v>
      </c>
      <c r="R386" s="324">
        <v>41271</v>
      </c>
      <c r="S386" s="311" t="s">
        <v>14651</v>
      </c>
      <c r="T386" s="312">
        <v>41640</v>
      </c>
      <c r="U386" s="312">
        <v>44197</v>
      </c>
      <c r="V386" s="318"/>
      <c r="W386" s="318"/>
      <c r="X386" s="318"/>
      <c r="Y386" s="318"/>
      <c r="Z386" s="318"/>
      <c r="AA386" s="327"/>
      <c r="AB386" s="326">
        <v>1</v>
      </c>
      <c r="AC386" s="303">
        <v>1</v>
      </c>
      <c r="AD386" s="305"/>
      <c r="AE386" s="322"/>
      <c r="AF386" s="318"/>
      <c r="AG386" s="323"/>
      <c r="AH386" s="323"/>
      <c r="AI386" s="323"/>
      <c r="AJ386" s="323"/>
      <c r="AK386" s="323"/>
      <c r="AL386" s="323"/>
      <c r="AM386" s="323"/>
      <c r="AN386" s="323"/>
    </row>
    <row r="387" spans="1:40" ht="12.75">
      <c r="A387" s="307">
        <v>1222084502</v>
      </c>
      <c r="B387" s="311">
        <v>385</v>
      </c>
      <c r="C387" s="311" t="s">
        <v>16075</v>
      </c>
      <c r="D387" s="311" t="s">
        <v>16076</v>
      </c>
      <c r="E387" s="311" t="s">
        <v>14595</v>
      </c>
      <c r="F387" s="310" t="s">
        <v>1363</v>
      </c>
      <c r="G387" s="311" t="s">
        <v>14655</v>
      </c>
      <c r="H387" s="310" t="s">
        <v>1365</v>
      </c>
      <c r="I387" s="311" t="s">
        <v>9786</v>
      </c>
      <c r="J387" s="311" t="s">
        <v>12790</v>
      </c>
      <c r="K387" s="317"/>
      <c r="L387" s="304">
        <v>1</v>
      </c>
      <c r="M387" s="311">
        <v>72.3</v>
      </c>
      <c r="N387" s="311">
        <v>197</v>
      </c>
      <c r="O387" s="311" t="s">
        <v>16263</v>
      </c>
      <c r="P387" s="311" t="s">
        <v>14122</v>
      </c>
      <c r="Q387" s="311">
        <v>2013</v>
      </c>
      <c r="R387" s="312">
        <v>41450</v>
      </c>
      <c r="S387" s="311" t="s">
        <v>14656</v>
      </c>
      <c r="T387" s="312">
        <v>41640</v>
      </c>
      <c r="U387" s="312">
        <v>44197</v>
      </c>
      <c r="V387" s="318"/>
      <c r="W387" s="318"/>
      <c r="X387" s="318"/>
      <c r="Y387" s="318"/>
      <c r="Z387" s="318"/>
      <c r="AA387" s="327"/>
      <c r="AB387" s="326">
        <v>1</v>
      </c>
      <c r="AC387" s="306"/>
      <c r="AD387" s="305"/>
      <c r="AE387" s="322"/>
      <c r="AF387" s="318"/>
      <c r="AG387" s="323"/>
      <c r="AH387" s="323"/>
      <c r="AI387" s="323"/>
      <c r="AJ387" s="323"/>
      <c r="AK387" s="323"/>
      <c r="AL387" s="323"/>
      <c r="AM387" s="323"/>
      <c r="AN387" s="323"/>
    </row>
    <row r="388" spans="1:40" ht="12.75">
      <c r="A388" s="307">
        <v>1222084503</v>
      </c>
      <c r="B388" s="311">
        <v>386</v>
      </c>
      <c r="C388" s="311" t="s">
        <v>16075</v>
      </c>
      <c r="D388" s="311" t="s">
        <v>16076</v>
      </c>
      <c r="E388" s="311" t="s">
        <v>14595</v>
      </c>
      <c r="F388" s="310" t="s">
        <v>1601</v>
      </c>
      <c r="G388" s="311" t="s">
        <v>14655</v>
      </c>
      <c r="H388" s="310" t="s">
        <v>1608</v>
      </c>
      <c r="I388" s="311" t="s">
        <v>9786</v>
      </c>
      <c r="J388" s="311" t="s">
        <v>14657</v>
      </c>
      <c r="K388" s="317"/>
      <c r="L388" s="304">
        <v>1</v>
      </c>
      <c r="M388" s="311">
        <v>37.9</v>
      </c>
      <c r="N388" s="311">
        <v>180</v>
      </c>
      <c r="O388" s="311" t="s">
        <v>16264</v>
      </c>
      <c r="P388" s="311" t="s">
        <v>14122</v>
      </c>
      <c r="Q388" s="311">
        <v>2012</v>
      </c>
      <c r="R388" s="324">
        <v>41271</v>
      </c>
      <c r="S388" s="311" t="s">
        <v>14658</v>
      </c>
      <c r="T388" s="312">
        <v>41640</v>
      </c>
      <c r="U388" s="312">
        <v>44197</v>
      </c>
      <c r="V388" s="318"/>
      <c r="W388" s="318"/>
      <c r="X388" s="318"/>
      <c r="Y388" s="318"/>
      <c r="Z388" s="318"/>
      <c r="AA388" s="327"/>
      <c r="AB388" s="326">
        <v>1</v>
      </c>
      <c r="AC388" s="303">
        <v>1</v>
      </c>
      <c r="AD388" s="305"/>
      <c r="AE388" s="322"/>
      <c r="AF388" s="318"/>
      <c r="AG388" s="323"/>
      <c r="AH388" s="323"/>
      <c r="AI388" s="323"/>
      <c r="AJ388" s="323"/>
      <c r="AK388" s="323"/>
      <c r="AL388" s="323"/>
      <c r="AM388" s="323"/>
      <c r="AN388" s="323"/>
    </row>
    <row r="389" spans="1:40" ht="12.75">
      <c r="A389" s="307">
        <v>1222084504</v>
      </c>
      <c r="B389" s="311">
        <v>387</v>
      </c>
      <c r="C389" s="311" t="s">
        <v>16075</v>
      </c>
      <c r="D389" s="311" t="s">
        <v>16076</v>
      </c>
      <c r="E389" s="311" t="s">
        <v>14595</v>
      </c>
      <c r="F389" s="310" t="s">
        <v>1601</v>
      </c>
      <c r="G389" s="311" t="s">
        <v>14655</v>
      </c>
      <c r="H389" s="310" t="s">
        <v>1609</v>
      </c>
      <c r="I389" s="311" t="s">
        <v>9786</v>
      </c>
      <c r="J389" s="311" t="s">
        <v>14659</v>
      </c>
      <c r="K389" s="317"/>
      <c r="L389" s="304">
        <v>1</v>
      </c>
      <c r="M389" s="311">
        <v>69.8</v>
      </c>
      <c r="N389" s="311">
        <v>117</v>
      </c>
      <c r="O389" s="311" t="s">
        <v>16265</v>
      </c>
      <c r="P389" s="311" t="s">
        <v>14122</v>
      </c>
      <c r="Q389" s="311">
        <v>2012</v>
      </c>
      <c r="R389" s="324">
        <v>41271</v>
      </c>
      <c r="S389" s="311" t="s">
        <v>14658</v>
      </c>
      <c r="T389" s="312">
        <v>41640</v>
      </c>
      <c r="U389" s="312">
        <v>44197</v>
      </c>
      <c r="V389" s="318"/>
      <c r="W389" s="318"/>
      <c r="X389" s="318"/>
      <c r="Y389" s="318"/>
      <c r="Z389" s="318"/>
      <c r="AA389" s="327"/>
      <c r="AB389" s="326">
        <v>1</v>
      </c>
      <c r="AC389" s="306"/>
      <c r="AD389" s="305"/>
      <c r="AE389" s="322"/>
      <c r="AF389" s="318"/>
      <c r="AG389" s="323"/>
      <c r="AH389" s="323"/>
      <c r="AI389" s="323"/>
      <c r="AJ389" s="323"/>
      <c r="AK389" s="323"/>
      <c r="AL389" s="323"/>
      <c r="AM389" s="323"/>
      <c r="AN389" s="323"/>
    </row>
    <row r="390" spans="1:40" ht="12.75">
      <c r="A390" s="307">
        <v>1222084501</v>
      </c>
      <c r="B390" s="311">
        <v>388</v>
      </c>
      <c r="C390" s="311" t="s">
        <v>16075</v>
      </c>
      <c r="D390" s="311" t="s">
        <v>16076</v>
      </c>
      <c r="E390" s="311" t="s">
        <v>14595</v>
      </c>
      <c r="F390" s="310" t="s">
        <v>1277</v>
      </c>
      <c r="G390" s="311" t="s">
        <v>14655</v>
      </c>
      <c r="H390" s="310" t="s">
        <v>1283</v>
      </c>
      <c r="I390" s="311" t="s">
        <v>9786</v>
      </c>
      <c r="J390" s="311" t="s">
        <v>10805</v>
      </c>
      <c r="K390" s="317"/>
      <c r="L390" s="304">
        <v>1</v>
      </c>
      <c r="M390" s="311">
        <v>170.5</v>
      </c>
      <c r="N390" s="311">
        <v>525</v>
      </c>
      <c r="O390" s="311" t="s">
        <v>16266</v>
      </c>
      <c r="P390" s="311" t="s">
        <v>14063</v>
      </c>
      <c r="Q390" s="311">
        <v>2012</v>
      </c>
      <c r="R390" s="324">
        <v>41271</v>
      </c>
      <c r="S390" s="311" t="s">
        <v>14658</v>
      </c>
      <c r="T390" s="312">
        <v>41640</v>
      </c>
      <c r="U390" s="312">
        <v>44197</v>
      </c>
      <c r="V390" s="318"/>
      <c r="W390" s="318"/>
      <c r="X390" s="318"/>
      <c r="Y390" s="318"/>
      <c r="Z390" s="318"/>
      <c r="AA390" s="327"/>
      <c r="AB390" s="326">
        <v>1</v>
      </c>
      <c r="AC390" s="303">
        <v>1</v>
      </c>
      <c r="AD390" s="305"/>
      <c r="AE390" s="322"/>
      <c r="AF390" s="318"/>
      <c r="AG390" s="323"/>
      <c r="AH390" s="323"/>
      <c r="AI390" s="323"/>
      <c r="AJ390" s="323"/>
      <c r="AK390" s="323"/>
      <c r="AL390" s="323"/>
      <c r="AM390" s="323"/>
      <c r="AN390" s="323"/>
    </row>
    <row r="391" spans="1:40" ht="12.75">
      <c r="A391" s="307">
        <v>1222084505</v>
      </c>
      <c r="B391" s="311">
        <v>389</v>
      </c>
      <c r="C391" s="311" t="s">
        <v>16075</v>
      </c>
      <c r="D391" s="311" t="s">
        <v>16076</v>
      </c>
      <c r="E391" s="311" t="s">
        <v>14595</v>
      </c>
      <c r="F391" s="310" t="s">
        <v>1601</v>
      </c>
      <c r="G391" s="311" t="s">
        <v>14655</v>
      </c>
      <c r="H391" s="310" t="s">
        <v>1624</v>
      </c>
      <c r="I391" s="311" t="s">
        <v>9786</v>
      </c>
      <c r="J391" s="311" t="s">
        <v>14660</v>
      </c>
      <c r="K391" s="317"/>
      <c r="L391" s="304">
        <v>1</v>
      </c>
      <c r="M391" s="311">
        <v>133.6</v>
      </c>
      <c r="N391" s="311">
        <v>198</v>
      </c>
      <c r="O391" s="311" t="s">
        <v>16267</v>
      </c>
      <c r="P391" s="311" t="s">
        <v>14063</v>
      </c>
      <c r="Q391" s="311">
        <v>2012</v>
      </c>
      <c r="R391" s="324">
        <v>41271</v>
      </c>
      <c r="S391" s="311" t="s">
        <v>14658</v>
      </c>
      <c r="T391" s="312">
        <v>41640</v>
      </c>
      <c r="U391" s="312">
        <v>44197</v>
      </c>
      <c r="V391" s="318"/>
      <c r="W391" s="318"/>
      <c r="X391" s="318"/>
      <c r="Y391" s="318"/>
      <c r="Z391" s="318"/>
      <c r="AA391" s="327"/>
      <c r="AB391" s="326">
        <v>1</v>
      </c>
      <c r="AC391" s="303">
        <v>1</v>
      </c>
      <c r="AD391" s="305"/>
      <c r="AE391" s="322"/>
      <c r="AF391" s="318"/>
      <c r="AG391" s="323"/>
      <c r="AH391" s="323"/>
      <c r="AI391" s="323"/>
      <c r="AJ391" s="323"/>
      <c r="AK391" s="323"/>
      <c r="AL391" s="323"/>
      <c r="AM391" s="323"/>
      <c r="AN391" s="323"/>
    </row>
    <row r="392" spans="1:40" ht="12.75">
      <c r="A392" s="307">
        <v>1222084506</v>
      </c>
      <c r="B392" s="311">
        <v>390</v>
      </c>
      <c r="C392" s="311" t="s">
        <v>16075</v>
      </c>
      <c r="D392" s="311" t="s">
        <v>16076</v>
      </c>
      <c r="E392" s="311" t="s">
        <v>14595</v>
      </c>
      <c r="F392" s="310" t="s">
        <v>1601</v>
      </c>
      <c r="G392" s="311" t="s">
        <v>14655</v>
      </c>
      <c r="H392" s="310" t="s">
        <v>1626</v>
      </c>
      <c r="I392" s="311" t="s">
        <v>9786</v>
      </c>
      <c r="J392" s="311" t="s">
        <v>14661</v>
      </c>
      <c r="K392" s="317"/>
      <c r="L392" s="304">
        <v>1</v>
      </c>
      <c r="M392" s="311">
        <v>131.9</v>
      </c>
      <c r="N392" s="311">
        <v>489</v>
      </c>
      <c r="O392" s="311" t="s">
        <v>16268</v>
      </c>
      <c r="P392" s="311" t="s">
        <v>14063</v>
      </c>
      <c r="Q392" s="311">
        <v>2012</v>
      </c>
      <c r="R392" s="324">
        <v>41271</v>
      </c>
      <c r="S392" s="311" t="s">
        <v>14658</v>
      </c>
      <c r="T392" s="312">
        <v>41640</v>
      </c>
      <c r="U392" s="312">
        <v>44197</v>
      </c>
      <c r="V392" s="318"/>
      <c r="W392" s="318"/>
      <c r="X392" s="318"/>
      <c r="Y392" s="318"/>
      <c r="Z392" s="318"/>
      <c r="AA392" s="327"/>
      <c r="AB392" s="326">
        <v>1</v>
      </c>
      <c r="AC392" s="303">
        <v>1</v>
      </c>
      <c r="AD392" s="305"/>
      <c r="AE392" s="322"/>
      <c r="AF392" s="318"/>
      <c r="AG392" s="323"/>
      <c r="AH392" s="323"/>
      <c r="AI392" s="323"/>
      <c r="AJ392" s="323"/>
      <c r="AK392" s="323"/>
      <c r="AL392" s="323"/>
      <c r="AM392" s="323"/>
      <c r="AN392" s="323"/>
    </row>
    <row r="393" spans="1:40" ht="12.75">
      <c r="A393" s="307">
        <v>1222085002</v>
      </c>
      <c r="B393" s="311">
        <v>391</v>
      </c>
      <c r="C393" s="311" t="s">
        <v>16075</v>
      </c>
      <c r="D393" s="311" t="s">
        <v>16076</v>
      </c>
      <c r="E393" s="311" t="s">
        <v>14595</v>
      </c>
      <c r="F393" s="310" t="s">
        <v>1476</v>
      </c>
      <c r="G393" s="311" t="s">
        <v>14872</v>
      </c>
      <c r="H393" s="310" t="s">
        <v>1482</v>
      </c>
      <c r="I393" s="311" t="s">
        <v>9786</v>
      </c>
      <c r="J393" s="311" t="s">
        <v>14662</v>
      </c>
      <c r="K393" s="317"/>
      <c r="L393" s="304">
        <v>1</v>
      </c>
      <c r="M393" s="311">
        <v>49.2</v>
      </c>
      <c r="N393" s="311">
        <v>45</v>
      </c>
      <c r="O393" s="311" t="s">
        <v>16269</v>
      </c>
      <c r="P393" s="311" t="s">
        <v>14122</v>
      </c>
      <c r="Q393" s="311">
        <v>2012</v>
      </c>
      <c r="R393" s="324">
        <v>41271</v>
      </c>
      <c r="S393" s="311" t="s">
        <v>14673</v>
      </c>
      <c r="T393" s="312">
        <v>41640</v>
      </c>
      <c r="U393" s="312">
        <v>44197</v>
      </c>
      <c r="V393" s="318"/>
      <c r="W393" s="318"/>
      <c r="X393" s="318"/>
      <c r="Y393" s="318"/>
      <c r="Z393" s="318"/>
      <c r="AA393" s="327"/>
      <c r="AB393" s="326">
        <v>1</v>
      </c>
      <c r="AC393" s="303">
        <v>1</v>
      </c>
      <c r="AD393" s="305"/>
      <c r="AE393" s="322"/>
      <c r="AF393" s="318"/>
      <c r="AG393" s="323"/>
      <c r="AH393" s="323"/>
      <c r="AI393" s="323"/>
      <c r="AJ393" s="323"/>
      <c r="AK393" s="323"/>
      <c r="AL393" s="323"/>
      <c r="AM393" s="323"/>
      <c r="AN393" s="323"/>
    </row>
    <row r="394" spans="1:40" ht="12.75">
      <c r="A394" s="307">
        <v>1222085003</v>
      </c>
      <c r="B394" s="311">
        <v>392</v>
      </c>
      <c r="C394" s="311" t="s">
        <v>16075</v>
      </c>
      <c r="D394" s="311" t="s">
        <v>16076</v>
      </c>
      <c r="E394" s="311" t="s">
        <v>14595</v>
      </c>
      <c r="F394" s="310" t="s">
        <v>1476</v>
      </c>
      <c r="G394" s="311" t="s">
        <v>14872</v>
      </c>
      <c r="H394" s="310" t="s">
        <v>1483</v>
      </c>
      <c r="I394" s="311" t="s">
        <v>9786</v>
      </c>
      <c r="J394" s="311" t="s">
        <v>14663</v>
      </c>
      <c r="K394" s="317"/>
      <c r="L394" s="304">
        <v>1</v>
      </c>
      <c r="M394" s="311">
        <v>112.6</v>
      </c>
      <c r="N394" s="311">
        <v>153</v>
      </c>
      <c r="O394" s="311" t="s">
        <v>16270</v>
      </c>
      <c r="P394" s="311" t="s">
        <v>14604</v>
      </c>
      <c r="Q394" s="311">
        <v>2012</v>
      </c>
      <c r="R394" s="324">
        <v>41271</v>
      </c>
      <c r="S394" s="311" t="s">
        <v>14673</v>
      </c>
      <c r="T394" s="312">
        <v>41640</v>
      </c>
      <c r="U394" s="312">
        <v>44197</v>
      </c>
      <c r="V394" s="318"/>
      <c r="W394" s="318"/>
      <c r="X394" s="318"/>
      <c r="Y394" s="318"/>
      <c r="Z394" s="318"/>
      <c r="AA394" s="327"/>
      <c r="AB394" s="326">
        <v>1</v>
      </c>
      <c r="AC394" s="303">
        <v>1</v>
      </c>
      <c r="AD394" s="305"/>
      <c r="AE394" s="322"/>
      <c r="AF394" s="318"/>
      <c r="AG394" s="323"/>
      <c r="AH394" s="323"/>
      <c r="AI394" s="323"/>
      <c r="AJ394" s="323"/>
      <c r="AK394" s="323"/>
      <c r="AL394" s="323"/>
      <c r="AM394" s="323"/>
      <c r="AN394" s="323"/>
    </row>
    <row r="395" spans="1:40" ht="12.75">
      <c r="A395" s="307">
        <v>1222085004</v>
      </c>
      <c r="B395" s="311">
        <v>393</v>
      </c>
      <c r="C395" s="311" t="s">
        <v>16075</v>
      </c>
      <c r="D395" s="311" t="s">
        <v>16076</v>
      </c>
      <c r="E395" s="311" t="s">
        <v>14595</v>
      </c>
      <c r="F395" s="310" t="s">
        <v>1476</v>
      </c>
      <c r="G395" s="311" t="s">
        <v>14872</v>
      </c>
      <c r="H395" s="310" t="s">
        <v>1485</v>
      </c>
      <c r="I395" s="311" t="s">
        <v>9786</v>
      </c>
      <c r="J395" s="311" t="s">
        <v>14664</v>
      </c>
      <c r="K395" s="317"/>
      <c r="L395" s="304">
        <v>1</v>
      </c>
      <c r="M395" s="311">
        <v>41.7</v>
      </c>
      <c r="N395" s="311">
        <v>12</v>
      </c>
      <c r="O395" s="311" t="s">
        <v>16271</v>
      </c>
      <c r="P395" s="311" t="s">
        <v>14122</v>
      </c>
      <c r="Q395" s="311">
        <v>2012</v>
      </c>
      <c r="R395" s="324">
        <v>41271</v>
      </c>
      <c r="S395" s="311" t="s">
        <v>14673</v>
      </c>
      <c r="T395" s="312">
        <v>41640</v>
      </c>
      <c r="U395" s="312">
        <v>44197</v>
      </c>
      <c r="V395" s="318"/>
      <c r="W395" s="318"/>
      <c r="X395" s="318"/>
      <c r="Y395" s="318"/>
      <c r="Z395" s="318"/>
      <c r="AA395" s="327"/>
      <c r="AB395" s="326">
        <v>1</v>
      </c>
      <c r="AC395" s="306"/>
      <c r="AD395" s="305"/>
      <c r="AE395" s="322"/>
      <c r="AF395" s="318"/>
      <c r="AG395" s="323"/>
      <c r="AH395" s="323"/>
      <c r="AI395" s="323"/>
      <c r="AJ395" s="323"/>
      <c r="AK395" s="323"/>
      <c r="AL395" s="323"/>
      <c r="AM395" s="323"/>
      <c r="AN395" s="323"/>
    </row>
    <row r="396" spans="1:40" ht="12.75">
      <c r="A396" s="307">
        <v>1222085005</v>
      </c>
      <c r="B396" s="311">
        <v>394</v>
      </c>
      <c r="C396" s="311" t="s">
        <v>16075</v>
      </c>
      <c r="D396" s="311" t="s">
        <v>16076</v>
      </c>
      <c r="E396" s="311" t="s">
        <v>14595</v>
      </c>
      <c r="F396" s="310" t="s">
        <v>1476</v>
      </c>
      <c r="G396" s="311" t="s">
        <v>14872</v>
      </c>
      <c r="H396" s="310" t="s">
        <v>1488</v>
      </c>
      <c r="I396" s="311" t="s">
        <v>9786</v>
      </c>
      <c r="J396" s="311" t="s">
        <v>14665</v>
      </c>
      <c r="K396" s="317"/>
      <c r="L396" s="304">
        <v>1</v>
      </c>
      <c r="M396" s="311">
        <v>122.9</v>
      </c>
      <c r="N396" s="311">
        <v>185</v>
      </c>
      <c r="O396" s="311" t="s">
        <v>16272</v>
      </c>
      <c r="P396" s="311" t="s">
        <v>14063</v>
      </c>
      <c r="Q396" s="311">
        <v>2012</v>
      </c>
      <c r="R396" s="324">
        <v>41271</v>
      </c>
      <c r="S396" s="311" t="s">
        <v>14673</v>
      </c>
      <c r="T396" s="312">
        <v>41640</v>
      </c>
      <c r="U396" s="312">
        <v>44197</v>
      </c>
      <c r="V396" s="318"/>
      <c r="W396" s="318"/>
      <c r="X396" s="318"/>
      <c r="Y396" s="318"/>
      <c r="Z396" s="318"/>
      <c r="AA396" s="327"/>
      <c r="AB396" s="326">
        <v>1</v>
      </c>
      <c r="AC396" s="303">
        <v>1</v>
      </c>
      <c r="AD396" s="305"/>
      <c r="AE396" s="322"/>
      <c r="AF396" s="318"/>
      <c r="AG396" s="323"/>
      <c r="AH396" s="323"/>
      <c r="AI396" s="323"/>
      <c r="AJ396" s="323"/>
      <c r="AK396" s="323"/>
      <c r="AL396" s="323"/>
      <c r="AM396" s="323"/>
      <c r="AN396" s="323"/>
    </row>
    <row r="397" spans="1:40" ht="12.75">
      <c r="A397" s="307">
        <v>1222085006</v>
      </c>
      <c r="B397" s="311">
        <v>395</v>
      </c>
      <c r="C397" s="311" t="s">
        <v>16075</v>
      </c>
      <c r="D397" s="311" t="s">
        <v>16076</v>
      </c>
      <c r="E397" s="311" t="s">
        <v>14595</v>
      </c>
      <c r="F397" s="310" t="s">
        <v>1476</v>
      </c>
      <c r="G397" s="311" t="s">
        <v>14872</v>
      </c>
      <c r="H397" s="310" t="s">
        <v>1506</v>
      </c>
      <c r="I397" s="311" t="s">
        <v>10299</v>
      </c>
      <c r="J397" s="311" t="s">
        <v>14666</v>
      </c>
      <c r="K397" s="317"/>
      <c r="L397" s="304">
        <v>1</v>
      </c>
      <c r="M397" s="311">
        <v>97.7</v>
      </c>
      <c r="N397" s="311">
        <v>202</v>
      </c>
      <c r="O397" s="311" t="s">
        <v>16273</v>
      </c>
      <c r="P397" s="311" t="s">
        <v>14604</v>
      </c>
      <c r="Q397" s="311">
        <v>2012</v>
      </c>
      <c r="R397" s="324">
        <v>41271</v>
      </c>
      <c r="S397" s="311" t="s">
        <v>14673</v>
      </c>
      <c r="T397" s="312">
        <v>41640</v>
      </c>
      <c r="U397" s="312">
        <v>44197</v>
      </c>
      <c r="V397" s="318"/>
      <c r="W397" s="318"/>
      <c r="X397" s="318"/>
      <c r="Y397" s="318"/>
      <c r="Z397" s="318"/>
      <c r="AA397" s="327"/>
      <c r="AB397" s="326">
        <v>1</v>
      </c>
      <c r="AC397" s="303">
        <v>1</v>
      </c>
      <c r="AD397" s="305"/>
      <c r="AE397" s="322"/>
      <c r="AF397" s="318"/>
      <c r="AG397" s="323"/>
      <c r="AH397" s="323"/>
      <c r="AI397" s="323"/>
      <c r="AJ397" s="323"/>
      <c r="AK397" s="323"/>
      <c r="AL397" s="323"/>
      <c r="AM397" s="323"/>
      <c r="AN397" s="323"/>
    </row>
    <row r="398" spans="1:40" ht="12.75">
      <c r="A398" s="307">
        <v>1222085007</v>
      </c>
      <c r="B398" s="311">
        <v>396</v>
      </c>
      <c r="C398" s="311" t="s">
        <v>16075</v>
      </c>
      <c r="D398" s="311" t="s">
        <v>16076</v>
      </c>
      <c r="E398" s="311" t="s">
        <v>14595</v>
      </c>
      <c r="F398" s="310" t="s">
        <v>1476</v>
      </c>
      <c r="G398" s="311" t="s">
        <v>14872</v>
      </c>
      <c r="H398" s="310" t="s">
        <v>1495</v>
      </c>
      <c r="I398" s="311" t="s">
        <v>9786</v>
      </c>
      <c r="J398" s="311" t="s">
        <v>14667</v>
      </c>
      <c r="K398" s="317"/>
      <c r="L398" s="304">
        <v>1</v>
      </c>
      <c r="M398" s="311">
        <v>84.6</v>
      </c>
      <c r="N398" s="311">
        <v>412</v>
      </c>
      <c r="O398" s="311" t="s">
        <v>16274</v>
      </c>
      <c r="P398" s="311" t="s">
        <v>14604</v>
      </c>
      <c r="Q398" s="311">
        <v>2012</v>
      </c>
      <c r="R398" s="324">
        <v>41271</v>
      </c>
      <c r="S398" s="311" t="s">
        <v>14673</v>
      </c>
      <c r="T398" s="312">
        <v>41640</v>
      </c>
      <c r="U398" s="312">
        <v>44197</v>
      </c>
      <c r="V398" s="318"/>
      <c r="W398" s="318"/>
      <c r="X398" s="318"/>
      <c r="Y398" s="318"/>
      <c r="Z398" s="318"/>
      <c r="AA398" s="327"/>
      <c r="AB398" s="326">
        <v>1</v>
      </c>
      <c r="AC398" s="303">
        <v>1</v>
      </c>
      <c r="AD398" s="305"/>
      <c r="AE398" s="322"/>
      <c r="AF398" s="318"/>
      <c r="AG398" s="323"/>
      <c r="AH398" s="323"/>
      <c r="AI398" s="323"/>
      <c r="AJ398" s="323"/>
      <c r="AK398" s="323"/>
      <c r="AL398" s="323"/>
      <c r="AM398" s="323"/>
      <c r="AN398" s="323"/>
    </row>
    <row r="399" spans="1:40" ht="12.75">
      <c r="A399" s="307">
        <v>1222085001</v>
      </c>
      <c r="B399" s="311">
        <v>397</v>
      </c>
      <c r="C399" s="311" t="s">
        <v>16075</v>
      </c>
      <c r="D399" s="311" t="s">
        <v>16076</v>
      </c>
      <c r="E399" s="311" t="s">
        <v>14595</v>
      </c>
      <c r="F399" s="310" t="s">
        <v>1476</v>
      </c>
      <c r="G399" s="311" t="s">
        <v>14872</v>
      </c>
      <c r="H399" s="310" t="s">
        <v>1497</v>
      </c>
      <c r="I399" s="311" t="s">
        <v>9786</v>
      </c>
      <c r="J399" s="311" t="s">
        <v>14668</v>
      </c>
      <c r="K399" s="317"/>
      <c r="L399" s="304">
        <v>1</v>
      </c>
      <c r="M399" s="311">
        <v>207.3</v>
      </c>
      <c r="N399" s="311">
        <v>567</v>
      </c>
      <c r="O399" s="311" t="s">
        <v>16275</v>
      </c>
      <c r="P399" s="311" t="s">
        <v>14063</v>
      </c>
      <c r="Q399" s="311">
        <v>2012</v>
      </c>
      <c r="R399" s="324">
        <v>41271</v>
      </c>
      <c r="S399" s="311" t="s">
        <v>14673</v>
      </c>
      <c r="T399" s="312">
        <v>41640</v>
      </c>
      <c r="U399" s="312">
        <v>44197</v>
      </c>
      <c r="V399" s="318"/>
      <c r="W399" s="318"/>
      <c r="X399" s="318"/>
      <c r="Y399" s="318"/>
      <c r="Z399" s="318"/>
      <c r="AA399" s="327"/>
      <c r="AB399" s="326">
        <v>1</v>
      </c>
      <c r="AC399" s="303">
        <v>1</v>
      </c>
      <c r="AD399" s="305"/>
      <c r="AE399" s="322"/>
      <c r="AF399" s="318"/>
      <c r="AG399" s="323"/>
      <c r="AH399" s="323"/>
      <c r="AI399" s="323"/>
      <c r="AJ399" s="323"/>
      <c r="AK399" s="323"/>
      <c r="AL399" s="323"/>
      <c r="AM399" s="323"/>
      <c r="AN399" s="323"/>
    </row>
    <row r="400" spans="1:40" ht="12.75">
      <c r="A400" s="307">
        <v>1222085008</v>
      </c>
      <c r="B400" s="311">
        <v>398</v>
      </c>
      <c r="C400" s="311" t="s">
        <v>16075</v>
      </c>
      <c r="D400" s="311" t="s">
        <v>16076</v>
      </c>
      <c r="E400" s="311" t="s">
        <v>14595</v>
      </c>
      <c r="F400" s="310" t="s">
        <v>1476</v>
      </c>
      <c r="G400" s="311" t="s">
        <v>14872</v>
      </c>
      <c r="H400" s="310" t="s">
        <v>1507</v>
      </c>
      <c r="I400" s="311" t="s">
        <v>10299</v>
      </c>
      <c r="J400" s="311" t="s">
        <v>14669</v>
      </c>
      <c r="K400" s="317"/>
      <c r="L400" s="304">
        <v>1</v>
      </c>
      <c r="M400" s="311">
        <v>10</v>
      </c>
      <c r="N400" s="311">
        <v>7</v>
      </c>
      <c r="O400" s="311">
        <v>900</v>
      </c>
      <c r="P400" s="311" t="s">
        <v>14122</v>
      </c>
      <c r="Q400" s="311">
        <v>2013</v>
      </c>
      <c r="R400" s="312">
        <v>41451</v>
      </c>
      <c r="S400" s="311" t="s">
        <v>15929</v>
      </c>
      <c r="T400" s="312">
        <v>41640</v>
      </c>
      <c r="U400" s="312">
        <v>44197</v>
      </c>
      <c r="V400" s="318"/>
      <c r="W400" s="318"/>
      <c r="X400" s="318"/>
      <c r="Y400" s="318"/>
      <c r="Z400" s="318"/>
      <c r="AA400" s="327"/>
      <c r="AB400" s="326">
        <v>1</v>
      </c>
      <c r="AC400" s="306"/>
      <c r="AD400" s="305"/>
      <c r="AE400" s="322"/>
      <c r="AF400" s="318"/>
      <c r="AG400" s="323"/>
      <c r="AH400" s="323"/>
      <c r="AI400" s="323"/>
      <c r="AJ400" s="323"/>
      <c r="AK400" s="323"/>
      <c r="AL400" s="323"/>
      <c r="AM400" s="323"/>
      <c r="AN400" s="323"/>
    </row>
    <row r="401" spans="1:40" ht="12.75">
      <c r="A401" s="307">
        <v>1222085009</v>
      </c>
      <c r="B401" s="311">
        <v>399</v>
      </c>
      <c r="C401" s="311" t="s">
        <v>16075</v>
      </c>
      <c r="D401" s="311" t="s">
        <v>16076</v>
      </c>
      <c r="E401" s="311" t="s">
        <v>14595</v>
      </c>
      <c r="F401" s="310" t="s">
        <v>1476</v>
      </c>
      <c r="G401" s="311" t="s">
        <v>14872</v>
      </c>
      <c r="H401" s="310" t="s">
        <v>1505</v>
      </c>
      <c r="I401" s="311" t="s">
        <v>9786</v>
      </c>
      <c r="J401" s="311" t="s">
        <v>14670</v>
      </c>
      <c r="K401" s="317"/>
      <c r="L401" s="304">
        <v>1</v>
      </c>
      <c r="M401" s="311">
        <v>65</v>
      </c>
      <c r="N401" s="311">
        <v>15</v>
      </c>
      <c r="O401" s="311">
        <v>260</v>
      </c>
      <c r="P401" s="311" t="s">
        <v>14122</v>
      </c>
      <c r="Q401" s="311">
        <v>2012</v>
      </c>
      <c r="R401" s="324">
        <v>41271</v>
      </c>
      <c r="S401" s="311" t="s">
        <v>14673</v>
      </c>
      <c r="T401" s="312">
        <v>41640</v>
      </c>
      <c r="U401" s="312">
        <v>44197</v>
      </c>
      <c r="V401" s="318"/>
      <c r="W401" s="318"/>
      <c r="X401" s="318"/>
      <c r="Y401" s="318"/>
      <c r="Z401" s="318"/>
      <c r="AA401" s="327"/>
      <c r="AB401" s="326">
        <v>1</v>
      </c>
      <c r="AC401" s="306"/>
      <c r="AD401" s="305"/>
      <c r="AE401" s="322"/>
      <c r="AF401" s="318"/>
      <c r="AG401" s="323"/>
      <c r="AH401" s="323"/>
      <c r="AI401" s="323"/>
      <c r="AJ401" s="323"/>
      <c r="AK401" s="323"/>
      <c r="AL401" s="323"/>
      <c r="AM401" s="323"/>
      <c r="AN401" s="323"/>
    </row>
    <row r="402" spans="1:40" ht="12.75">
      <c r="A402" s="307">
        <v>1222085502</v>
      </c>
      <c r="B402" s="311">
        <v>400</v>
      </c>
      <c r="C402" s="311" t="s">
        <v>16075</v>
      </c>
      <c r="D402" s="311" t="s">
        <v>16076</v>
      </c>
      <c r="E402" s="311" t="s">
        <v>14595</v>
      </c>
      <c r="F402" s="310" t="s">
        <v>1576</v>
      </c>
      <c r="G402" s="311" t="s">
        <v>14671</v>
      </c>
      <c r="H402" s="310" t="s">
        <v>1582</v>
      </c>
      <c r="I402" s="311" t="s">
        <v>9786</v>
      </c>
      <c r="J402" s="311" t="s">
        <v>14672</v>
      </c>
      <c r="K402" s="317"/>
      <c r="L402" s="304">
        <v>1</v>
      </c>
      <c r="M402" s="311">
        <v>120.2</v>
      </c>
      <c r="N402" s="311">
        <v>469</v>
      </c>
      <c r="O402" s="311" t="s">
        <v>16276</v>
      </c>
      <c r="P402" s="311" t="s">
        <v>14604</v>
      </c>
      <c r="Q402" s="311">
        <v>2012</v>
      </c>
      <c r="R402" s="324">
        <v>41271</v>
      </c>
      <c r="S402" s="311" t="s">
        <v>14673</v>
      </c>
      <c r="T402" s="312">
        <v>41640</v>
      </c>
      <c r="U402" s="312">
        <v>44197</v>
      </c>
      <c r="V402" s="318"/>
      <c r="W402" s="318"/>
      <c r="X402" s="318"/>
      <c r="Y402" s="318"/>
      <c r="Z402" s="318"/>
      <c r="AA402" s="327"/>
      <c r="AB402" s="326">
        <v>1</v>
      </c>
      <c r="AC402" s="303">
        <v>1</v>
      </c>
      <c r="AD402" s="305"/>
      <c r="AE402" s="322"/>
      <c r="AF402" s="318"/>
      <c r="AG402" s="323"/>
      <c r="AH402" s="323"/>
      <c r="AI402" s="323"/>
      <c r="AJ402" s="323"/>
      <c r="AK402" s="323"/>
      <c r="AL402" s="323"/>
      <c r="AM402" s="323"/>
      <c r="AN402" s="323"/>
    </row>
    <row r="403" spans="1:40" ht="12.75">
      <c r="A403" s="307">
        <v>1222085504</v>
      </c>
      <c r="B403" s="311">
        <v>401</v>
      </c>
      <c r="C403" s="311" t="s">
        <v>16075</v>
      </c>
      <c r="D403" s="311" t="s">
        <v>16076</v>
      </c>
      <c r="E403" s="311" t="s">
        <v>14595</v>
      </c>
      <c r="F403" s="310" t="s">
        <v>1254</v>
      </c>
      <c r="G403" s="311" t="s">
        <v>14671</v>
      </c>
      <c r="H403" s="310" t="s">
        <v>1259</v>
      </c>
      <c r="I403" s="311" t="s">
        <v>9786</v>
      </c>
      <c r="J403" s="311" t="s">
        <v>14539</v>
      </c>
      <c r="K403" s="317"/>
      <c r="L403" s="304">
        <v>1</v>
      </c>
      <c r="M403" s="311">
        <v>106.1</v>
      </c>
      <c r="N403" s="311">
        <v>161</v>
      </c>
      <c r="O403" s="311" t="s">
        <v>16277</v>
      </c>
      <c r="P403" s="311" t="s">
        <v>14604</v>
      </c>
      <c r="Q403" s="311">
        <v>2012</v>
      </c>
      <c r="R403" s="324">
        <v>41271</v>
      </c>
      <c r="S403" s="311" t="s">
        <v>14673</v>
      </c>
      <c r="T403" s="312">
        <v>41640</v>
      </c>
      <c r="U403" s="312">
        <v>44197</v>
      </c>
      <c r="V403" s="318"/>
      <c r="W403" s="318"/>
      <c r="X403" s="318"/>
      <c r="Y403" s="318"/>
      <c r="Z403" s="318"/>
      <c r="AA403" s="327"/>
      <c r="AB403" s="326">
        <v>1</v>
      </c>
      <c r="AC403" s="303">
        <v>1</v>
      </c>
      <c r="AD403" s="305"/>
      <c r="AE403" s="322"/>
      <c r="AF403" s="318"/>
      <c r="AG403" s="323"/>
      <c r="AH403" s="323"/>
      <c r="AI403" s="323"/>
      <c r="AJ403" s="323"/>
      <c r="AK403" s="323"/>
      <c r="AL403" s="323"/>
      <c r="AM403" s="323"/>
      <c r="AN403" s="323"/>
    </row>
    <row r="404" spans="1:40" ht="12.75">
      <c r="A404" s="307">
        <v>1222085507</v>
      </c>
      <c r="B404" s="311">
        <v>402</v>
      </c>
      <c r="C404" s="311" t="s">
        <v>16075</v>
      </c>
      <c r="D404" s="311" t="s">
        <v>16076</v>
      </c>
      <c r="E404" s="311" t="s">
        <v>14595</v>
      </c>
      <c r="F404" s="310" t="s">
        <v>1576</v>
      </c>
      <c r="G404" s="311" t="s">
        <v>14671</v>
      </c>
      <c r="H404" s="310" t="s">
        <v>1586</v>
      </c>
      <c r="I404" s="311" t="s">
        <v>9786</v>
      </c>
      <c r="J404" s="311" t="s">
        <v>14674</v>
      </c>
      <c r="K404" s="317"/>
      <c r="L404" s="304">
        <v>1</v>
      </c>
      <c r="M404" s="311">
        <v>50</v>
      </c>
      <c r="N404" s="311">
        <v>60</v>
      </c>
      <c r="O404" s="311" t="s">
        <v>16035</v>
      </c>
      <c r="P404" s="311" t="s">
        <v>14122</v>
      </c>
      <c r="Q404" s="311">
        <v>2012</v>
      </c>
      <c r="R404" s="324">
        <v>41271</v>
      </c>
      <c r="S404" s="311" t="s">
        <v>14673</v>
      </c>
      <c r="T404" s="312">
        <v>41640</v>
      </c>
      <c r="U404" s="312">
        <v>44197</v>
      </c>
      <c r="V404" s="318"/>
      <c r="W404" s="318"/>
      <c r="X404" s="318"/>
      <c r="Y404" s="318"/>
      <c r="Z404" s="318"/>
      <c r="AA404" s="327"/>
      <c r="AB404" s="326">
        <v>1</v>
      </c>
      <c r="AC404" s="306"/>
      <c r="AD404" s="305"/>
      <c r="AE404" s="322"/>
      <c r="AF404" s="318"/>
      <c r="AG404" s="323"/>
      <c r="AH404" s="323"/>
      <c r="AI404" s="323"/>
      <c r="AJ404" s="323"/>
      <c r="AK404" s="323"/>
      <c r="AL404" s="323"/>
      <c r="AM404" s="323"/>
      <c r="AN404" s="323"/>
    </row>
    <row r="405" spans="1:40" ht="12.75">
      <c r="A405" s="307">
        <v>1222085505</v>
      </c>
      <c r="B405" s="311">
        <v>403</v>
      </c>
      <c r="C405" s="311" t="s">
        <v>16075</v>
      </c>
      <c r="D405" s="311" t="s">
        <v>16076</v>
      </c>
      <c r="E405" s="311" t="s">
        <v>14595</v>
      </c>
      <c r="F405" s="310" t="s">
        <v>1303</v>
      </c>
      <c r="G405" s="311" t="s">
        <v>14671</v>
      </c>
      <c r="H405" s="310" t="s">
        <v>1323</v>
      </c>
      <c r="I405" s="311" t="s">
        <v>9786</v>
      </c>
      <c r="J405" s="311" t="s">
        <v>10659</v>
      </c>
      <c r="K405" s="317"/>
      <c r="L405" s="304">
        <v>1</v>
      </c>
      <c r="M405" s="311">
        <v>43.8</v>
      </c>
      <c r="N405" s="311">
        <v>71</v>
      </c>
      <c r="O405" s="311" t="s">
        <v>16278</v>
      </c>
      <c r="P405" s="311" t="s">
        <v>14122</v>
      </c>
      <c r="Q405" s="311">
        <v>2012</v>
      </c>
      <c r="R405" s="324">
        <v>41271</v>
      </c>
      <c r="S405" s="311" t="s">
        <v>14673</v>
      </c>
      <c r="T405" s="312">
        <v>41640</v>
      </c>
      <c r="U405" s="312">
        <v>44197</v>
      </c>
      <c r="V405" s="318"/>
      <c r="W405" s="318"/>
      <c r="X405" s="318"/>
      <c r="Y405" s="318"/>
      <c r="Z405" s="318"/>
      <c r="AA405" s="327"/>
      <c r="AB405" s="326">
        <v>1</v>
      </c>
      <c r="AC405" s="303">
        <v>1</v>
      </c>
      <c r="AD405" s="305"/>
      <c r="AE405" s="322"/>
      <c r="AF405" s="318"/>
      <c r="AG405" s="323"/>
      <c r="AH405" s="323"/>
      <c r="AI405" s="323"/>
      <c r="AJ405" s="323"/>
      <c r="AK405" s="323"/>
      <c r="AL405" s="323"/>
      <c r="AM405" s="323"/>
      <c r="AN405" s="323"/>
    </row>
    <row r="406" spans="1:40" ht="12.75">
      <c r="A406" s="307">
        <v>1222085501</v>
      </c>
      <c r="B406" s="311">
        <v>404</v>
      </c>
      <c r="C406" s="311" t="s">
        <v>16075</v>
      </c>
      <c r="D406" s="311" t="s">
        <v>16076</v>
      </c>
      <c r="E406" s="311" t="s">
        <v>14595</v>
      </c>
      <c r="F406" s="310" t="s">
        <v>1445</v>
      </c>
      <c r="G406" s="311" t="s">
        <v>14671</v>
      </c>
      <c r="H406" s="310" t="s">
        <v>1459</v>
      </c>
      <c r="I406" s="311" t="s">
        <v>9786</v>
      </c>
      <c r="J406" s="311" t="s">
        <v>14675</v>
      </c>
      <c r="K406" s="317"/>
      <c r="L406" s="304">
        <v>1</v>
      </c>
      <c r="M406" s="311">
        <v>115.2</v>
      </c>
      <c r="N406" s="311">
        <v>539</v>
      </c>
      <c r="O406" s="311" t="s">
        <v>16279</v>
      </c>
      <c r="P406" s="311" t="s">
        <v>14604</v>
      </c>
      <c r="Q406" s="311">
        <v>2012</v>
      </c>
      <c r="R406" s="324">
        <v>41271</v>
      </c>
      <c r="S406" s="311" t="s">
        <v>14676</v>
      </c>
      <c r="T406" s="312">
        <v>41640</v>
      </c>
      <c r="U406" s="312">
        <v>44197</v>
      </c>
      <c r="V406" s="318"/>
      <c r="W406" s="318"/>
      <c r="X406" s="318"/>
      <c r="Y406" s="318"/>
      <c r="Z406" s="318"/>
      <c r="AA406" s="327"/>
      <c r="AB406" s="326">
        <v>1</v>
      </c>
      <c r="AC406" s="303">
        <v>1</v>
      </c>
      <c r="AD406" s="305"/>
      <c r="AE406" s="322"/>
      <c r="AF406" s="318"/>
      <c r="AG406" s="323"/>
      <c r="AH406" s="323"/>
      <c r="AI406" s="323"/>
      <c r="AJ406" s="323"/>
      <c r="AK406" s="323"/>
      <c r="AL406" s="323"/>
      <c r="AM406" s="323"/>
      <c r="AN406" s="323"/>
    </row>
    <row r="407" spans="1:40" ht="12.75">
      <c r="A407" s="307">
        <v>1222085508</v>
      </c>
      <c r="B407" s="311">
        <v>405</v>
      </c>
      <c r="C407" s="311" t="s">
        <v>16075</v>
      </c>
      <c r="D407" s="311" t="s">
        <v>16076</v>
      </c>
      <c r="E407" s="311" t="s">
        <v>14595</v>
      </c>
      <c r="F407" s="310" t="s">
        <v>1576</v>
      </c>
      <c r="G407" s="311" t="s">
        <v>14671</v>
      </c>
      <c r="H407" s="310" t="s">
        <v>1593</v>
      </c>
      <c r="I407" s="311" t="s">
        <v>9786</v>
      </c>
      <c r="J407" s="311" t="s">
        <v>14677</v>
      </c>
      <c r="K407" s="317"/>
      <c r="L407" s="304">
        <v>1</v>
      </c>
      <c r="M407" s="311">
        <v>39.4</v>
      </c>
      <c r="N407" s="311">
        <v>11</v>
      </c>
      <c r="O407" s="311" t="s">
        <v>16280</v>
      </c>
      <c r="P407" s="311" t="s">
        <v>14122</v>
      </c>
      <c r="Q407" s="311">
        <v>2012</v>
      </c>
      <c r="R407" s="324">
        <v>41271</v>
      </c>
      <c r="S407" s="311" t="s">
        <v>14673</v>
      </c>
      <c r="T407" s="312">
        <v>41640</v>
      </c>
      <c r="U407" s="312">
        <v>44197</v>
      </c>
      <c r="V407" s="318"/>
      <c r="W407" s="318"/>
      <c r="X407" s="318"/>
      <c r="Y407" s="318"/>
      <c r="Z407" s="318"/>
      <c r="AA407" s="327"/>
      <c r="AB407" s="326">
        <v>1</v>
      </c>
      <c r="AC407" s="306"/>
      <c r="AD407" s="305"/>
      <c r="AE407" s="322"/>
      <c r="AF407" s="318"/>
      <c r="AG407" s="323"/>
      <c r="AH407" s="323"/>
      <c r="AI407" s="323"/>
      <c r="AJ407" s="323"/>
      <c r="AK407" s="323"/>
      <c r="AL407" s="323"/>
      <c r="AM407" s="323"/>
      <c r="AN407" s="323"/>
    </row>
    <row r="408" spans="1:40" ht="12.75">
      <c r="A408" s="307">
        <v>1222085509</v>
      </c>
      <c r="B408" s="311">
        <v>406</v>
      </c>
      <c r="C408" s="311" t="s">
        <v>16075</v>
      </c>
      <c r="D408" s="311" t="s">
        <v>16076</v>
      </c>
      <c r="E408" s="311" t="s">
        <v>14595</v>
      </c>
      <c r="F408" s="310" t="s">
        <v>1576</v>
      </c>
      <c r="G408" s="311" t="s">
        <v>14671</v>
      </c>
      <c r="H408" s="310" t="s">
        <v>1594</v>
      </c>
      <c r="I408" s="311" t="s">
        <v>9786</v>
      </c>
      <c r="J408" s="311" t="s">
        <v>14590</v>
      </c>
      <c r="K408" s="317"/>
      <c r="L408" s="304">
        <v>1</v>
      </c>
      <c r="M408" s="311">
        <v>40.200000000000003</v>
      </c>
      <c r="N408" s="311">
        <v>60</v>
      </c>
      <c r="O408" s="311" t="s">
        <v>16281</v>
      </c>
      <c r="P408" s="311" t="s">
        <v>14122</v>
      </c>
      <c r="Q408" s="311">
        <v>2012</v>
      </c>
      <c r="R408" s="324">
        <v>41271</v>
      </c>
      <c r="S408" s="311" t="s">
        <v>14673</v>
      </c>
      <c r="T408" s="312">
        <v>41640</v>
      </c>
      <c r="U408" s="312">
        <v>44197</v>
      </c>
      <c r="V408" s="318"/>
      <c r="W408" s="318"/>
      <c r="X408" s="318"/>
      <c r="Y408" s="318"/>
      <c r="Z408" s="318"/>
      <c r="AA408" s="327"/>
      <c r="AB408" s="326">
        <v>1</v>
      </c>
      <c r="AC408" s="306"/>
      <c r="AD408" s="305"/>
      <c r="AE408" s="322"/>
      <c r="AF408" s="318"/>
      <c r="AG408" s="323"/>
      <c r="AH408" s="323"/>
      <c r="AI408" s="323"/>
      <c r="AJ408" s="323"/>
      <c r="AK408" s="323"/>
      <c r="AL408" s="323"/>
      <c r="AM408" s="323"/>
      <c r="AN408" s="323"/>
    </row>
    <row r="409" spans="1:40" ht="12.75">
      <c r="A409" s="307">
        <v>1222085503</v>
      </c>
      <c r="B409" s="311">
        <v>407</v>
      </c>
      <c r="C409" s="311" t="s">
        <v>16075</v>
      </c>
      <c r="D409" s="311" t="s">
        <v>16076</v>
      </c>
      <c r="E409" s="311" t="s">
        <v>14595</v>
      </c>
      <c r="F409" s="310" t="s">
        <v>1576</v>
      </c>
      <c r="G409" s="311" t="s">
        <v>14671</v>
      </c>
      <c r="H409" s="310" t="s">
        <v>1595</v>
      </c>
      <c r="I409" s="311" t="s">
        <v>9786</v>
      </c>
      <c r="J409" s="311" t="s">
        <v>14678</v>
      </c>
      <c r="K409" s="317"/>
      <c r="L409" s="304">
        <v>1</v>
      </c>
      <c r="M409" s="311">
        <v>28</v>
      </c>
      <c r="N409" s="311">
        <v>18</v>
      </c>
      <c r="O409" s="311" t="s">
        <v>16282</v>
      </c>
      <c r="P409" s="311" t="s">
        <v>14623</v>
      </c>
      <c r="Q409" s="311">
        <v>2012</v>
      </c>
      <c r="R409" s="324">
        <v>41271</v>
      </c>
      <c r="S409" s="311" t="s">
        <v>14673</v>
      </c>
      <c r="T409" s="312">
        <v>41640</v>
      </c>
      <c r="U409" s="312">
        <v>44197</v>
      </c>
      <c r="V409" s="318"/>
      <c r="W409" s="318"/>
      <c r="X409" s="318"/>
      <c r="Y409" s="318"/>
      <c r="Z409" s="318"/>
      <c r="AA409" s="327"/>
      <c r="AB409" s="326">
        <v>1</v>
      </c>
      <c r="AC409" s="306"/>
      <c r="AD409" s="305"/>
      <c r="AE409" s="322"/>
      <c r="AF409" s="318"/>
      <c r="AG409" s="323"/>
      <c r="AH409" s="323"/>
      <c r="AI409" s="323"/>
      <c r="AJ409" s="323"/>
      <c r="AK409" s="323"/>
      <c r="AL409" s="323"/>
      <c r="AM409" s="323"/>
      <c r="AN409" s="323"/>
    </row>
    <row r="410" spans="1:40" ht="12.75">
      <c r="A410" s="307">
        <v>1222081001</v>
      </c>
      <c r="B410" s="311">
        <v>408</v>
      </c>
      <c r="C410" s="311" t="s">
        <v>16075</v>
      </c>
      <c r="D410" s="311" t="s">
        <v>16076</v>
      </c>
      <c r="E410" s="311" t="s">
        <v>14595</v>
      </c>
      <c r="F410" s="310" t="s">
        <v>1601</v>
      </c>
      <c r="G410" s="311" t="s">
        <v>14679</v>
      </c>
      <c r="H410" s="310" t="s">
        <v>1625</v>
      </c>
      <c r="I410" s="311" t="s">
        <v>9786</v>
      </c>
      <c r="J410" s="311" t="s">
        <v>14680</v>
      </c>
      <c r="K410" s="317"/>
      <c r="L410" s="304">
        <v>1</v>
      </c>
      <c r="M410" s="311">
        <v>504.9</v>
      </c>
      <c r="N410" s="311">
        <v>1996</v>
      </c>
      <c r="O410" s="311" t="s">
        <v>16283</v>
      </c>
      <c r="P410" s="311" t="s">
        <v>14063</v>
      </c>
      <c r="Q410" s="311">
        <v>2012</v>
      </c>
      <c r="R410" s="324">
        <v>41271</v>
      </c>
      <c r="S410" s="311" t="s">
        <v>14681</v>
      </c>
      <c r="T410" s="312">
        <v>41640</v>
      </c>
      <c r="U410" s="312">
        <v>44197</v>
      </c>
      <c r="V410" s="318"/>
      <c r="W410" s="318"/>
      <c r="X410" s="318"/>
      <c r="Y410" s="318"/>
      <c r="Z410" s="318"/>
      <c r="AA410" s="327"/>
      <c r="AB410" s="326">
        <v>1</v>
      </c>
      <c r="AC410" s="303">
        <v>1</v>
      </c>
      <c r="AD410" s="305"/>
      <c r="AE410" s="322"/>
      <c r="AF410" s="318"/>
      <c r="AG410" s="323"/>
      <c r="AH410" s="323"/>
      <c r="AI410" s="323"/>
      <c r="AJ410" s="323"/>
      <c r="AK410" s="323"/>
      <c r="AL410" s="323"/>
      <c r="AM410" s="323"/>
      <c r="AN410" s="323"/>
    </row>
    <row r="411" spans="1:40" ht="12.75">
      <c r="A411" s="307">
        <v>1222086002</v>
      </c>
      <c r="B411" s="311">
        <v>409</v>
      </c>
      <c r="C411" s="311" t="s">
        <v>16075</v>
      </c>
      <c r="D411" s="311" t="s">
        <v>16076</v>
      </c>
      <c r="E411" s="311" t="s">
        <v>14595</v>
      </c>
      <c r="F411" s="310" t="s">
        <v>1601</v>
      </c>
      <c r="G411" s="311" t="s">
        <v>14682</v>
      </c>
      <c r="H411" s="310" t="s">
        <v>1603</v>
      </c>
      <c r="I411" s="311" t="s">
        <v>9786</v>
      </c>
      <c r="J411" s="311" t="s">
        <v>14683</v>
      </c>
      <c r="K411" s="317"/>
      <c r="L411" s="304">
        <v>1</v>
      </c>
      <c r="M411" s="311">
        <v>99.1</v>
      </c>
      <c r="N411" s="311">
        <v>56</v>
      </c>
      <c r="O411" s="311" t="s">
        <v>16284</v>
      </c>
      <c r="P411" s="311" t="s">
        <v>14604</v>
      </c>
      <c r="Q411" s="311">
        <v>2012</v>
      </c>
      <c r="R411" s="324">
        <v>41271</v>
      </c>
      <c r="S411" s="311" t="s">
        <v>14684</v>
      </c>
      <c r="T411" s="312">
        <v>41640</v>
      </c>
      <c r="U411" s="312">
        <v>44197</v>
      </c>
      <c r="V411" s="318"/>
      <c r="W411" s="318"/>
      <c r="X411" s="318"/>
      <c r="Y411" s="318"/>
      <c r="Z411" s="318"/>
      <c r="AA411" s="327"/>
      <c r="AB411" s="326">
        <v>1</v>
      </c>
      <c r="AC411" s="306"/>
      <c r="AD411" s="305"/>
      <c r="AE411" s="322"/>
      <c r="AF411" s="318"/>
      <c r="AG411" s="323"/>
      <c r="AH411" s="323"/>
      <c r="AI411" s="323"/>
      <c r="AJ411" s="323"/>
      <c r="AK411" s="323"/>
      <c r="AL411" s="323"/>
      <c r="AM411" s="323"/>
      <c r="AN411" s="323"/>
    </row>
    <row r="412" spans="1:40" ht="12.75">
      <c r="A412" s="307">
        <v>1222086003</v>
      </c>
      <c r="B412" s="311">
        <v>410</v>
      </c>
      <c r="C412" s="311" t="s">
        <v>16075</v>
      </c>
      <c r="D412" s="311" t="s">
        <v>16076</v>
      </c>
      <c r="E412" s="311" t="s">
        <v>14595</v>
      </c>
      <c r="F412" s="310" t="s">
        <v>1303</v>
      </c>
      <c r="G412" s="311" t="s">
        <v>14682</v>
      </c>
      <c r="H412" s="310" t="s">
        <v>1316</v>
      </c>
      <c r="I412" s="311" t="s">
        <v>9786</v>
      </c>
      <c r="J412" s="311" t="s">
        <v>14685</v>
      </c>
      <c r="K412" s="317"/>
      <c r="L412" s="304">
        <v>1</v>
      </c>
      <c r="M412" s="311">
        <v>176.2</v>
      </c>
      <c r="N412" s="311">
        <v>67</v>
      </c>
      <c r="O412" s="311" t="s">
        <v>16285</v>
      </c>
      <c r="P412" s="311" t="s">
        <v>14063</v>
      </c>
      <c r="Q412" s="311">
        <v>2012</v>
      </c>
      <c r="R412" s="324">
        <v>41271</v>
      </c>
      <c r="S412" s="311" t="s">
        <v>14686</v>
      </c>
      <c r="T412" s="312">
        <v>41640</v>
      </c>
      <c r="U412" s="312">
        <v>44197</v>
      </c>
      <c r="V412" s="318"/>
      <c r="W412" s="318"/>
      <c r="X412" s="318"/>
      <c r="Y412" s="318"/>
      <c r="Z412" s="318"/>
      <c r="AA412" s="327"/>
      <c r="AB412" s="326">
        <v>1</v>
      </c>
      <c r="AC412" s="306"/>
      <c r="AD412" s="305"/>
      <c r="AE412" s="322"/>
      <c r="AF412" s="318"/>
      <c r="AG412" s="323"/>
      <c r="AH412" s="323"/>
      <c r="AI412" s="323"/>
      <c r="AJ412" s="323"/>
      <c r="AK412" s="323"/>
      <c r="AL412" s="323"/>
      <c r="AM412" s="323"/>
      <c r="AN412" s="323"/>
    </row>
    <row r="413" spans="1:40" ht="12.75">
      <c r="A413" s="307">
        <v>1222086004</v>
      </c>
      <c r="B413" s="311">
        <v>411</v>
      </c>
      <c r="C413" s="311" t="s">
        <v>16075</v>
      </c>
      <c r="D413" s="311" t="s">
        <v>16076</v>
      </c>
      <c r="E413" s="311" t="s">
        <v>14595</v>
      </c>
      <c r="F413" s="310" t="s">
        <v>1245</v>
      </c>
      <c r="G413" s="311" t="s">
        <v>14682</v>
      </c>
      <c r="H413" s="310" t="s">
        <v>1246</v>
      </c>
      <c r="I413" s="311" t="s">
        <v>9786</v>
      </c>
      <c r="J413" s="311" t="s">
        <v>14419</v>
      </c>
      <c r="K413" s="317"/>
      <c r="L413" s="304">
        <v>1</v>
      </c>
      <c r="M413" s="311">
        <v>1.1100000000000001</v>
      </c>
      <c r="N413" s="311">
        <v>21</v>
      </c>
      <c r="O413" s="311" t="s">
        <v>16286</v>
      </c>
      <c r="P413" s="311" t="s">
        <v>14122</v>
      </c>
      <c r="Q413" s="311">
        <v>2012</v>
      </c>
      <c r="R413" s="324">
        <v>41271</v>
      </c>
      <c r="S413" s="311" t="s">
        <v>14687</v>
      </c>
      <c r="T413" s="312">
        <v>41640</v>
      </c>
      <c r="U413" s="312">
        <v>44197</v>
      </c>
      <c r="V413" s="318"/>
      <c r="W413" s="318"/>
      <c r="X413" s="318"/>
      <c r="Y413" s="318"/>
      <c r="Z413" s="318"/>
      <c r="AA413" s="327"/>
      <c r="AB413" s="326">
        <v>1</v>
      </c>
      <c r="AC413" s="306"/>
      <c r="AD413" s="305"/>
      <c r="AE413" s="322"/>
      <c r="AF413" s="318"/>
      <c r="AG413" s="323"/>
      <c r="AH413" s="323"/>
      <c r="AI413" s="323"/>
      <c r="AJ413" s="323"/>
      <c r="AK413" s="323"/>
      <c r="AL413" s="323"/>
      <c r="AM413" s="323"/>
      <c r="AN413" s="323"/>
    </row>
    <row r="414" spans="1:40" ht="12.75">
      <c r="A414" s="307">
        <v>1222086005</v>
      </c>
      <c r="B414" s="311">
        <v>412</v>
      </c>
      <c r="C414" s="311" t="s">
        <v>16075</v>
      </c>
      <c r="D414" s="311" t="s">
        <v>16076</v>
      </c>
      <c r="E414" s="311" t="s">
        <v>14595</v>
      </c>
      <c r="F414" s="310" t="s">
        <v>1601</v>
      </c>
      <c r="G414" s="311" t="s">
        <v>14682</v>
      </c>
      <c r="H414" s="310" t="s">
        <v>1613</v>
      </c>
      <c r="I414" s="311" t="s">
        <v>9786</v>
      </c>
      <c r="J414" s="311" t="s">
        <v>14688</v>
      </c>
      <c r="K414" s="317"/>
      <c r="L414" s="304">
        <v>1</v>
      </c>
      <c r="M414" s="311">
        <v>85</v>
      </c>
      <c r="N414" s="311">
        <v>27</v>
      </c>
      <c r="O414" s="311" t="s">
        <v>16287</v>
      </c>
      <c r="P414" s="311" t="s">
        <v>14604</v>
      </c>
      <c r="Q414" s="311">
        <v>2012</v>
      </c>
      <c r="R414" s="324">
        <v>41271</v>
      </c>
      <c r="S414" s="311" t="s">
        <v>14689</v>
      </c>
      <c r="T414" s="312">
        <v>41640</v>
      </c>
      <c r="U414" s="312">
        <v>44197</v>
      </c>
      <c r="V414" s="318"/>
      <c r="W414" s="318"/>
      <c r="X414" s="318"/>
      <c r="Y414" s="318"/>
      <c r="Z414" s="318"/>
      <c r="AA414" s="327"/>
      <c r="AB414" s="326">
        <v>1</v>
      </c>
      <c r="AC414" s="306"/>
      <c r="AD414" s="305"/>
      <c r="AE414" s="322"/>
      <c r="AF414" s="318"/>
      <c r="AG414" s="323"/>
      <c r="AH414" s="323"/>
      <c r="AI414" s="323"/>
      <c r="AJ414" s="323"/>
      <c r="AK414" s="323"/>
      <c r="AL414" s="323"/>
      <c r="AM414" s="323"/>
      <c r="AN414" s="323"/>
    </row>
    <row r="415" spans="1:40" ht="12.75">
      <c r="A415" s="307">
        <v>1222086006</v>
      </c>
      <c r="B415" s="311">
        <v>413</v>
      </c>
      <c r="C415" s="311" t="s">
        <v>16075</v>
      </c>
      <c r="D415" s="311" t="s">
        <v>16076</v>
      </c>
      <c r="E415" s="311" t="s">
        <v>14595</v>
      </c>
      <c r="F415" s="310" t="s">
        <v>1601</v>
      </c>
      <c r="G415" s="311" t="s">
        <v>14682</v>
      </c>
      <c r="H415" s="310" t="s">
        <v>1622</v>
      </c>
      <c r="I415" s="311" t="s">
        <v>9786</v>
      </c>
      <c r="J415" s="311" t="s">
        <v>13486</v>
      </c>
      <c r="K415" s="317"/>
      <c r="L415" s="304">
        <v>1</v>
      </c>
      <c r="M415" s="311">
        <v>115.4</v>
      </c>
      <c r="N415" s="311">
        <v>104</v>
      </c>
      <c r="O415" s="311" t="s">
        <v>16288</v>
      </c>
      <c r="P415" s="311" t="s">
        <v>14604</v>
      </c>
      <c r="Q415" s="311">
        <v>2012</v>
      </c>
      <c r="R415" s="324">
        <v>41271</v>
      </c>
      <c r="S415" s="311" t="s">
        <v>14690</v>
      </c>
      <c r="T415" s="312">
        <v>41640</v>
      </c>
      <c r="U415" s="312">
        <v>44197</v>
      </c>
      <c r="V415" s="318"/>
      <c r="W415" s="318"/>
      <c r="X415" s="318"/>
      <c r="Y415" s="318"/>
      <c r="Z415" s="318"/>
      <c r="AA415" s="327"/>
      <c r="AB415" s="326">
        <v>1</v>
      </c>
      <c r="AC415" s="306"/>
      <c r="AD415" s="305"/>
      <c r="AE415" s="322"/>
      <c r="AF415" s="318"/>
      <c r="AG415" s="323"/>
      <c r="AH415" s="323"/>
      <c r="AI415" s="323"/>
      <c r="AJ415" s="323"/>
      <c r="AK415" s="323"/>
      <c r="AL415" s="323"/>
      <c r="AM415" s="323"/>
      <c r="AN415" s="323"/>
    </row>
    <row r="416" spans="1:40" ht="12.75">
      <c r="A416" s="307">
        <v>1222086007</v>
      </c>
      <c r="B416" s="311">
        <v>414</v>
      </c>
      <c r="C416" s="311" t="s">
        <v>16075</v>
      </c>
      <c r="D416" s="311" t="s">
        <v>16076</v>
      </c>
      <c r="E416" s="311" t="s">
        <v>14595</v>
      </c>
      <c r="F416" s="310" t="s">
        <v>1601</v>
      </c>
      <c r="G416" s="311" t="s">
        <v>14682</v>
      </c>
      <c r="H416" s="310" t="s">
        <v>1623</v>
      </c>
      <c r="I416" s="311" t="s">
        <v>9786</v>
      </c>
      <c r="J416" s="311" t="s">
        <v>14691</v>
      </c>
      <c r="K416" s="317"/>
      <c r="L416" s="304">
        <v>1</v>
      </c>
      <c r="M416" s="311">
        <v>178.2</v>
      </c>
      <c r="N416" s="311">
        <v>98</v>
      </c>
      <c r="O416" s="311" t="s">
        <v>16289</v>
      </c>
      <c r="P416" s="311" t="s">
        <v>14063</v>
      </c>
      <c r="Q416" s="311">
        <v>2012</v>
      </c>
      <c r="R416" s="324">
        <v>41271</v>
      </c>
      <c r="S416" s="311" t="s">
        <v>14692</v>
      </c>
      <c r="T416" s="312">
        <v>41640</v>
      </c>
      <c r="U416" s="312">
        <v>44197</v>
      </c>
      <c r="V416" s="318"/>
      <c r="W416" s="318"/>
      <c r="X416" s="318"/>
      <c r="Y416" s="318"/>
      <c r="Z416" s="318"/>
      <c r="AA416" s="327"/>
      <c r="AB416" s="326">
        <v>1</v>
      </c>
      <c r="AC416" s="306"/>
      <c r="AD416" s="305"/>
      <c r="AE416" s="322"/>
      <c r="AF416" s="318"/>
      <c r="AG416" s="323"/>
      <c r="AH416" s="323"/>
      <c r="AI416" s="323"/>
      <c r="AJ416" s="323"/>
      <c r="AK416" s="323"/>
      <c r="AL416" s="323"/>
      <c r="AM416" s="323"/>
      <c r="AN416" s="323"/>
    </row>
    <row r="417" spans="1:40" ht="12.75">
      <c r="A417" s="307">
        <v>1222086001</v>
      </c>
      <c r="B417" s="311">
        <v>415</v>
      </c>
      <c r="C417" s="311" t="s">
        <v>16075</v>
      </c>
      <c r="D417" s="311" t="s">
        <v>16076</v>
      </c>
      <c r="E417" s="311" t="s">
        <v>14595</v>
      </c>
      <c r="F417" s="310" t="s">
        <v>1445</v>
      </c>
      <c r="G417" s="311" t="s">
        <v>14682</v>
      </c>
      <c r="H417" s="310" t="s">
        <v>1462</v>
      </c>
      <c r="I417" s="311" t="s">
        <v>9786</v>
      </c>
      <c r="J417" s="311" t="s">
        <v>14693</v>
      </c>
      <c r="K417" s="317"/>
      <c r="L417" s="304">
        <v>1</v>
      </c>
      <c r="M417" s="311">
        <v>620.79999999999995</v>
      </c>
      <c r="N417" s="311">
        <v>1600</v>
      </c>
      <c r="O417" s="311" t="s">
        <v>16290</v>
      </c>
      <c r="P417" s="311" t="s">
        <v>14063</v>
      </c>
      <c r="Q417" s="311">
        <v>2012</v>
      </c>
      <c r="R417" s="324">
        <v>41271</v>
      </c>
      <c r="S417" s="311" t="s">
        <v>14694</v>
      </c>
      <c r="T417" s="312">
        <v>41640</v>
      </c>
      <c r="U417" s="312">
        <v>44197</v>
      </c>
      <c r="V417" s="318"/>
      <c r="W417" s="318"/>
      <c r="X417" s="318"/>
      <c r="Y417" s="318"/>
      <c r="Z417" s="318"/>
      <c r="AA417" s="327"/>
      <c r="AB417" s="326">
        <v>1</v>
      </c>
      <c r="AC417" s="303">
        <v>1</v>
      </c>
      <c r="AD417" s="305"/>
      <c r="AE417" s="322"/>
      <c r="AF417" s="318"/>
      <c r="AG417" s="323"/>
      <c r="AH417" s="323"/>
      <c r="AI417" s="323"/>
      <c r="AJ417" s="323"/>
      <c r="AK417" s="323"/>
      <c r="AL417" s="323"/>
      <c r="AM417" s="323"/>
      <c r="AN417" s="323"/>
    </row>
    <row r="418" spans="1:40" ht="12.75">
      <c r="A418" s="307">
        <v>1222086203</v>
      </c>
      <c r="B418" s="311">
        <v>416</v>
      </c>
      <c r="C418" s="311" t="s">
        <v>16075</v>
      </c>
      <c r="D418" s="311" t="s">
        <v>16076</v>
      </c>
      <c r="E418" s="311" t="s">
        <v>14595</v>
      </c>
      <c r="F418" s="310" t="s">
        <v>1390</v>
      </c>
      <c r="G418" s="311" t="s">
        <v>14695</v>
      </c>
      <c r="H418" s="310" t="s">
        <v>1398</v>
      </c>
      <c r="I418" s="311" t="s">
        <v>10299</v>
      </c>
      <c r="J418" s="311" t="s">
        <v>10664</v>
      </c>
      <c r="K418" s="317"/>
      <c r="L418" s="304">
        <v>1</v>
      </c>
      <c r="M418" s="311">
        <v>51.3</v>
      </c>
      <c r="N418" s="311">
        <v>225</v>
      </c>
      <c r="O418" s="311" t="s">
        <v>16291</v>
      </c>
      <c r="P418" s="311" t="s">
        <v>14122</v>
      </c>
      <c r="Q418" s="311">
        <v>2012</v>
      </c>
      <c r="R418" s="324">
        <v>41271</v>
      </c>
      <c r="S418" s="311" t="s">
        <v>14696</v>
      </c>
      <c r="T418" s="312">
        <v>41640</v>
      </c>
      <c r="U418" s="312">
        <v>44197</v>
      </c>
      <c r="V418" s="318"/>
      <c r="W418" s="318"/>
      <c r="X418" s="318"/>
      <c r="Y418" s="318"/>
      <c r="Z418" s="318"/>
      <c r="AA418" s="327"/>
      <c r="AB418" s="326">
        <v>1</v>
      </c>
      <c r="AC418" s="303">
        <v>1</v>
      </c>
      <c r="AD418" s="305"/>
      <c r="AE418" s="322"/>
      <c r="AF418" s="318"/>
      <c r="AG418" s="323"/>
      <c r="AH418" s="323"/>
      <c r="AI418" s="323"/>
      <c r="AJ418" s="323"/>
      <c r="AK418" s="323"/>
      <c r="AL418" s="323"/>
      <c r="AM418" s="323"/>
      <c r="AN418" s="323"/>
    </row>
    <row r="419" spans="1:40" ht="12.75">
      <c r="A419" s="307">
        <v>1222086201</v>
      </c>
      <c r="B419" s="311">
        <v>417</v>
      </c>
      <c r="C419" s="311" t="s">
        <v>16075</v>
      </c>
      <c r="D419" s="311" t="s">
        <v>16076</v>
      </c>
      <c r="E419" s="311" t="s">
        <v>14595</v>
      </c>
      <c r="F419" s="310" t="s">
        <v>1601</v>
      </c>
      <c r="G419" s="311" t="s">
        <v>14695</v>
      </c>
      <c r="H419" s="310" t="s">
        <v>1629</v>
      </c>
      <c r="I419" s="311" t="s">
        <v>9786</v>
      </c>
      <c r="J419" s="311" t="s">
        <v>14053</v>
      </c>
      <c r="K419" s="317"/>
      <c r="L419" s="304">
        <v>1</v>
      </c>
      <c r="M419" s="311">
        <v>168.4</v>
      </c>
      <c r="N419" s="311">
        <v>971</v>
      </c>
      <c r="O419" s="311" t="s">
        <v>16292</v>
      </c>
      <c r="P419" s="311" t="s">
        <v>14063</v>
      </c>
      <c r="Q419" s="311">
        <v>2012</v>
      </c>
      <c r="R419" s="324">
        <v>41271</v>
      </c>
      <c r="S419" s="311" t="s">
        <v>14696</v>
      </c>
      <c r="T419" s="312">
        <v>41640</v>
      </c>
      <c r="U419" s="312">
        <v>44197</v>
      </c>
      <c r="V419" s="318"/>
      <c r="W419" s="318"/>
      <c r="X419" s="318"/>
      <c r="Y419" s="318"/>
      <c r="Z419" s="318"/>
      <c r="AA419" s="327"/>
      <c r="AB419" s="326">
        <v>1</v>
      </c>
      <c r="AC419" s="303">
        <v>1</v>
      </c>
      <c r="AD419" s="305"/>
      <c r="AE419" s="322"/>
      <c r="AF419" s="318"/>
      <c r="AG419" s="323"/>
      <c r="AH419" s="323"/>
      <c r="AI419" s="323"/>
      <c r="AJ419" s="323"/>
      <c r="AK419" s="323"/>
      <c r="AL419" s="323"/>
      <c r="AM419" s="323"/>
      <c r="AN419" s="323"/>
    </row>
    <row r="420" spans="1:40" ht="12.75">
      <c r="A420" s="307">
        <v>1222086502</v>
      </c>
      <c r="B420" s="311">
        <v>418</v>
      </c>
      <c r="C420" s="311" t="s">
        <v>16075</v>
      </c>
      <c r="D420" s="311" t="s">
        <v>16076</v>
      </c>
      <c r="E420" s="311" t="s">
        <v>14595</v>
      </c>
      <c r="F420" s="310" t="s">
        <v>1601</v>
      </c>
      <c r="G420" s="311" t="s">
        <v>14697</v>
      </c>
      <c r="H420" s="310" t="s">
        <v>1611</v>
      </c>
      <c r="I420" s="311" t="s">
        <v>9786</v>
      </c>
      <c r="J420" s="311" t="s">
        <v>14698</v>
      </c>
      <c r="K420" s="317"/>
      <c r="L420" s="304">
        <v>1</v>
      </c>
      <c r="M420" s="311">
        <v>107.9</v>
      </c>
      <c r="N420" s="311">
        <v>149</v>
      </c>
      <c r="O420" s="311" t="s">
        <v>16293</v>
      </c>
      <c r="P420" s="311" t="s">
        <v>14604</v>
      </c>
      <c r="Q420" s="311">
        <v>2012</v>
      </c>
      <c r="R420" s="324">
        <v>41271</v>
      </c>
      <c r="S420" s="311" t="s">
        <v>14699</v>
      </c>
      <c r="T420" s="312">
        <v>41640</v>
      </c>
      <c r="U420" s="312">
        <v>44197</v>
      </c>
      <c r="V420" s="318"/>
      <c r="W420" s="318"/>
      <c r="X420" s="318"/>
      <c r="Y420" s="318"/>
      <c r="Z420" s="318"/>
      <c r="AA420" s="327"/>
      <c r="AB420" s="326">
        <v>1</v>
      </c>
      <c r="AC420" s="303">
        <v>1</v>
      </c>
      <c r="AD420" s="305"/>
      <c r="AE420" s="322"/>
      <c r="AF420" s="318"/>
      <c r="AG420" s="323"/>
      <c r="AH420" s="323"/>
      <c r="AI420" s="323"/>
      <c r="AJ420" s="323"/>
      <c r="AK420" s="323"/>
      <c r="AL420" s="323"/>
      <c r="AM420" s="323"/>
      <c r="AN420" s="323"/>
    </row>
    <row r="421" spans="1:40" ht="12.75">
      <c r="A421" s="307">
        <v>1222086503</v>
      </c>
      <c r="B421" s="311">
        <v>419</v>
      </c>
      <c r="C421" s="311" t="s">
        <v>16075</v>
      </c>
      <c r="D421" s="311" t="s">
        <v>16076</v>
      </c>
      <c r="E421" s="311" t="s">
        <v>14595</v>
      </c>
      <c r="F421" s="310" t="s">
        <v>1601</v>
      </c>
      <c r="G421" s="311" t="s">
        <v>14697</v>
      </c>
      <c r="H421" s="310" t="s">
        <v>1612</v>
      </c>
      <c r="I421" s="311" t="s">
        <v>9786</v>
      </c>
      <c r="J421" s="311" t="s">
        <v>14700</v>
      </c>
      <c r="K421" s="317"/>
      <c r="L421" s="304">
        <v>1</v>
      </c>
      <c r="M421" s="311">
        <v>56.5</v>
      </c>
      <c r="N421" s="311">
        <v>66</v>
      </c>
      <c r="O421" s="311" t="s">
        <v>16183</v>
      </c>
      <c r="P421" s="311" t="s">
        <v>14122</v>
      </c>
      <c r="Q421" s="311">
        <v>2012</v>
      </c>
      <c r="R421" s="324">
        <v>41271</v>
      </c>
      <c r="S421" s="311" t="s">
        <v>14699</v>
      </c>
      <c r="T421" s="312">
        <v>41640</v>
      </c>
      <c r="U421" s="312">
        <v>44197</v>
      </c>
      <c r="V421" s="318"/>
      <c r="W421" s="318"/>
      <c r="X421" s="318"/>
      <c r="Y421" s="318"/>
      <c r="Z421" s="318"/>
      <c r="AA421" s="327"/>
      <c r="AB421" s="326">
        <v>1</v>
      </c>
      <c r="AC421" s="306"/>
      <c r="AD421" s="305"/>
      <c r="AE421" s="322"/>
      <c r="AF421" s="318"/>
      <c r="AG421" s="323"/>
      <c r="AH421" s="323"/>
      <c r="AI421" s="323"/>
      <c r="AJ421" s="323"/>
      <c r="AK421" s="323"/>
      <c r="AL421" s="323"/>
      <c r="AM421" s="323"/>
      <c r="AN421" s="323"/>
    </row>
    <row r="422" spans="1:40" ht="12.75">
      <c r="A422" s="307">
        <v>1222086501</v>
      </c>
      <c r="B422" s="311">
        <v>420</v>
      </c>
      <c r="C422" s="311" t="s">
        <v>16075</v>
      </c>
      <c r="D422" s="311" t="s">
        <v>16076</v>
      </c>
      <c r="E422" s="311" t="s">
        <v>14595</v>
      </c>
      <c r="F422" s="310" t="s">
        <v>1601</v>
      </c>
      <c r="G422" s="311" t="s">
        <v>14697</v>
      </c>
      <c r="H422" s="310" t="s">
        <v>1631</v>
      </c>
      <c r="I422" s="311" t="s">
        <v>9786</v>
      </c>
      <c r="J422" s="311" t="s">
        <v>14701</v>
      </c>
      <c r="K422" s="317"/>
      <c r="L422" s="304">
        <v>1</v>
      </c>
      <c r="M422" s="311">
        <v>272</v>
      </c>
      <c r="N422" s="311">
        <v>909</v>
      </c>
      <c r="O422" s="311" t="s">
        <v>16294</v>
      </c>
      <c r="P422" s="311" t="s">
        <v>14604</v>
      </c>
      <c r="Q422" s="311">
        <v>2012</v>
      </c>
      <c r="R422" s="324">
        <v>41271</v>
      </c>
      <c r="S422" s="311" t="s">
        <v>14699</v>
      </c>
      <c r="T422" s="312">
        <v>41640</v>
      </c>
      <c r="U422" s="312">
        <v>44197</v>
      </c>
      <c r="V422" s="318"/>
      <c r="W422" s="318"/>
      <c r="X422" s="318"/>
      <c r="Y422" s="318"/>
      <c r="Z422" s="318"/>
      <c r="AA422" s="327"/>
      <c r="AB422" s="326">
        <v>1</v>
      </c>
      <c r="AC422" s="303">
        <v>1</v>
      </c>
      <c r="AD422" s="305"/>
      <c r="AE422" s="322"/>
      <c r="AF422" s="318"/>
      <c r="AG422" s="323"/>
      <c r="AH422" s="323"/>
      <c r="AI422" s="323"/>
      <c r="AJ422" s="323"/>
      <c r="AK422" s="323"/>
      <c r="AL422" s="323"/>
      <c r="AM422" s="323"/>
      <c r="AN422" s="323"/>
    </row>
    <row r="423" spans="1:40" ht="12.75">
      <c r="A423" s="307">
        <v>1222088603</v>
      </c>
      <c r="B423" s="311">
        <v>421</v>
      </c>
      <c r="C423" s="311" t="s">
        <v>16075</v>
      </c>
      <c r="D423" s="311" t="s">
        <v>16076</v>
      </c>
      <c r="E423" s="311" t="s">
        <v>14595</v>
      </c>
      <c r="F423" s="310" t="s">
        <v>1601</v>
      </c>
      <c r="G423" s="311" t="s">
        <v>14702</v>
      </c>
      <c r="H423" s="310" t="s">
        <v>1604</v>
      </c>
      <c r="I423" s="311" t="s">
        <v>9786</v>
      </c>
      <c r="J423" s="311" t="s">
        <v>11173</v>
      </c>
      <c r="K423" s="317"/>
      <c r="L423" s="304">
        <v>1</v>
      </c>
      <c r="M423" s="311">
        <v>80.099999999999994</v>
      </c>
      <c r="N423" s="311">
        <v>156</v>
      </c>
      <c r="O423" s="311" t="s">
        <v>16295</v>
      </c>
      <c r="P423" s="311" t="s">
        <v>14604</v>
      </c>
      <c r="Q423" s="311">
        <v>2012</v>
      </c>
      <c r="R423" s="324">
        <v>41271</v>
      </c>
      <c r="S423" s="311" t="s">
        <v>14703</v>
      </c>
      <c r="T423" s="312">
        <v>41640</v>
      </c>
      <c r="U423" s="312">
        <v>44197</v>
      </c>
      <c r="V423" s="318"/>
      <c r="W423" s="318"/>
      <c r="X423" s="318"/>
      <c r="Y423" s="318"/>
      <c r="Z423" s="318"/>
      <c r="AA423" s="327"/>
      <c r="AB423" s="326">
        <v>1</v>
      </c>
      <c r="AC423" s="303">
        <v>1</v>
      </c>
      <c r="AD423" s="305"/>
      <c r="AE423" s="322"/>
      <c r="AF423" s="318"/>
      <c r="AG423" s="323"/>
      <c r="AH423" s="323"/>
      <c r="AI423" s="323"/>
      <c r="AJ423" s="323"/>
      <c r="AK423" s="323"/>
      <c r="AL423" s="323"/>
      <c r="AM423" s="323"/>
      <c r="AN423" s="323"/>
    </row>
    <row r="424" spans="1:40" ht="12.75">
      <c r="A424" s="307">
        <v>1222088605</v>
      </c>
      <c r="B424" s="311">
        <v>422</v>
      </c>
      <c r="C424" s="311" t="s">
        <v>16075</v>
      </c>
      <c r="D424" s="311" t="s">
        <v>16076</v>
      </c>
      <c r="E424" s="311" t="s">
        <v>14595</v>
      </c>
      <c r="F424" s="310" t="s">
        <v>1363</v>
      </c>
      <c r="G424" s="311" t="s">
        <v>14702</v>
      </c>
      <c r="H424" s="310" t="s">
        <v>1368</v>
      </c>
      <c r="I424" s="311" t="s">
        <v>9786</v>
      </c>
      <c r="J424" s="311" t="s">
        <v>12196</v>
      </c>
      <c r="K424" s="317"/>
      <c r="L424" s="304">
        <v>1</v>
      </c>
      <c r="M424" s="311">
        <v>13.5</v>
      </c>
      <c r="N424" s="311">
        <v>7</v>
      </c>
      <c r="O424" s="311" t="s">
        <v>16296</v>
      </c>
      <c r="P424" s="311" t="s">
        <v>14122</v>
      </c>
      <c r="Q424" s="311">
        <v>2012</v>
      </c>
      <c r="R424" s="324">
        <v>41271</v>
      </c>
      <c r="S424" s="311" t="s">
        <v>14703</v>
      </c>
      <c r="T424" s="312">
        <v>41640</v>
      </c>
      <c r="U424" s="312">
        <v>44197</v>
      </c>
      <c r="V424" s="318"/>
      <c r="W424" s="318"/>
      <c r="X424" s="318"/>
      <c r="Y424" s="318"/>
      <c r="Z424" s="318"/>
      <c r="AA424" s="327"/>
      <c r="AB424" s="326">
        <v>1</v>
      </c>
      <c r="AC424" s="306"/>
      <c r="AD424" s="305"/>
      <c r="AE424" s="322"/>
      <c r="AF424" s="318"/>
      <c r="AG424" s="323"/>
      <c r="AH424" s="323"/>
      <c r="AI424" s="323"/>
      <c r="AJ424" s="323"/>
      <c r="AK424" s="323"/>
      <c r="AL424" s="323"/>
      <c r="AM424" s="323"/>
      <c r="AN424" s="323"/>
    </row>
    <row r="425" spans="1:40" ht="12.75">
      <c r="A425" s="307">
        <v>1222088607</v>
      </c>
      <c r="B425" s="311">
        <v>423</v>
      </c>
      <c r="C425" s="311" t="s">
        <v>16075</v>
      </c>
      <c r="D425" s="311" t="s">
        <v>16076</v>
      </c>
      <c r="E425" s="311" t="s">
        <v>14595</v>
      </c>
      <c r="F425" s="310" t="s">
        <v>1601</v>
      </c>
      <c r="G425" s="311" t="s">
        <v>14702</v>
      </c>
      <c r="H425" s="310" t="s">
        <v>1607</v>
      </c>
      <c r="I425" s="311" t="s">
        <v>9786</v>
      </c>
      <c r="J425" s="311" t="s">
        <v>14704</v>
      </c>
      <c r="K425" s="317"/>
      <c r="L425" s="304">
        <v>1</v>
      </c>
      <c r="M425" s="311">
        <v>68.7</v>
      </c>
      <c r="N425" s="311">
        <v>112</v>
      </c>
      <c r="O425" s="311" t="s">
        <v>16252</v>
      </c>
      <c r="P425" s="311" t="s">
        <v>14122</v>
      </c>
      <c r="Q425" s="311">
        <v>2012</v>
      </c>
      <c r="R425" s="324">
        <v>41271</v>
      </c>
      <c r="S425" s="311" t="s">
        <v>14703</v>
      </c>
      <c r="T425" s="312">
        <v>41640</v>
      </c>
      <c r="U425" s="312">
        <v>44197</v>
      </c>
      <c r="V425" s="318"/>
      <c r="W425" s="318"/>
      <c r="X425" s="318"/>
      <c r="Y425" s="318"/>
      <c r="Z425" s="318"/>
      <c r="AA425" s="327"/>
      <c r="AB425" s="326">
        <v>1</v>
      </c>
      <c r="AC425" s="303">
        <v>1</v>
      </c>
      <c r="AD425" s="305"/>
      <c r="AE425" s="322"/>
      <c r="AF425" s="318"/>
      <c r="AG425" s="323"/>
      <c r="AH425" s="323"/>
      <c r="AI425" s="323"/>
      <c r="AJ425" s="323"/>
      <c r="AK425" s="323"/>
      <c r="AL425" s="323"/>
      <c r="AM425" s="323"/>
      <c r="AN425" s="323"/>
    </row>
    <row r="426" spans="1:40" ht="12.75">
      <c r="A426" s="307">
        <v>1222088609</v>
      </c>
      <c r="B426" s="311">
        <v>424</v>
      </c>
      <c r="C426" s="311" t="s">
        <v>16075</v>
      </c>
      <c r="D426" s="311" t="s">
        <v>16076</v>
      </c>
      <c r="E426" s="311" t="s">
        <v>14595</v>
      </c>
      <c r="F426" s="310" t="s">
        <v>1601</v>
      </c>
      <c r="G426" s="311" t="s">
        <v>14702</v>
      </c>
      <c r="H426" s="310" t="s">
        <v>1620</v>
      </c>
      <c r="I426" s="311" t="s">
        <v>9786</v>
      </c>
      <c r="J426" s="311" t="s">
        <v>13602</v>
      </c>
      <c r="K426" s="317"/>
      <c r="L426" s="304">
        <v>1</v>
      </c>
      <c r="M426" s="311">
        <v>43.7</v>
      </c>
      <c r="N426" s="311">
        <v>163</v>
      </c>
      <c r="O426" s="311" t="s">
        <v>16297</v>
      </c>
      <c r="P426" s="311" t="s">
        <v>14122</v>
      </c>
      <c r="Q426" s="311">
        <v>2012</v>
      </c>
      <c r="R426" s="324">
        <v>41271</v>
      </c>
      <c r="S426" s="311" t="s">
        <v>14703</v>
      </c>
      <c r="T426" s="312">
        <v>41640</v>
      </c>
      <c r="U426" s="312">
        <v>44197</v>
      </c>
      <c r="V426" s="318"/>
      <c r="W426" s="318"/>
      <c r="X426" s="318"/>
      <c r="Y426" s="318"/>
      <c r="Z426" s="318"/>
      <c r="AA426" s="327"/>
      <c r="AB426" s="326">
        <v>1</v>
      </c>
      <c r="AC426" s="303">
        <v>1</v>
      </c>
      <c r="AD426" s="305"/>
      <c r="AE426" s="322"/>
      <c r="AF426" s="318"/>
      <c r="AG426" s="323"/>
      <c r="AH426" s="323"/>
      <c r="AI426" s="323"/>
      <c r="AJ426" s="323"/>
      <c r="AK426" s="323"/>
      <c r="AL426" s="323"/>
      <c r="AM426" s="323"/>
      <c r="AN426" s="323"/>
    </row>
    <row r="427" spans="1:40" ht="12.75">
      <c r="A427" s="307">
        <v>1222088601</v>
      </c>
      <c r="B427" s="311">
        <v>425</v>
      </c>
      <c r="C427" s="311" t="s">
        <v>16075</v>
      </c>
      <c r="D427" s="311" t="s">
        <v>16076</v>
      </c>
      <c r="E427" s="311" t="s">
        <v>14595</v>
      </c>
      <c r="F427" s="310" t="s">
        <v>1363</v>
      </c>
      <c r="G427" s="311" t="s">
        <v>14702</v>
      </c>
      <c r="H427" s="310" t="s">
        <v>1378</v>
      </c>
      <c r="I427" s="311" t="s">
        <v>9786</v>
      </c>
      <c r="J427" s="311" t="s">
        <v>12730</v>
      </c>
      <c r="K427" s="317"/>
      <c r="L427" s="304">
        <v>1</v>
      </c>
      <c r="M427" s="311">
        <v>79</v>
      </c>
      <c r="N427" s="311">
        <v>452</v>
      </c>
      <c r="O427" s="311" t="s">
        <v>16298</v>
      </c>
      <c r="P427" s="311" t="s">
        <v>14122</v>
      </c>
      <c r="Q427" s="311">
        <v>2013</v>
      </c>
      <c r="R427" s="312">
        <v>41451</v>
      </c>
      <c r="S427" s="311" t="s">
        <v>14705</v>
      </c>
      <c r="T427" s="312">
        <v>41640</v>
      </c>
      <c r="U427" s="312">
        <v>44197</v>
      </c>
      <c r="V427" s="318"/>
      <c r="W427" s="318"/>
      <c r="X427" s="318"/>
      <c r="Y427" s="318"/>
      <c r="Z427" s="318"/>
      <c r="AA427" s="327"/>
      <c r="AB427" s="326">
        <v>1</v>
      </c>
      <c r="AC427" s="303">
        <v>1</v>
      </c>
      <c r="AD427" s="305"/>
      <c r="AE427" s="322"/>
      <c r="AF427" s="318"/>
      <c r="AG427" s="323"/>
      <c r="AH427" s="323"/>
      <c r="AI427" s="323"/>
      <c r="AJ427" s="323"/>
      <c r="AK427" s="323"/>
      <c r="AL427" s="323"/>
      <c r="AM427" s="323"/>
      <c r="AN427" s="323"/>
    </row>
    <row r="428" spans="1:40" ht="12.75">
      <c r="A428" s="307">
        <v>1222055700</v>
      </c>
      <c r="B428" s="311">
        <v>426</v>
      </c>
      <c r="C428" s="311" t="s">
        <v>16075</v>
      </c>
      <c r="D428" s="311" t="s">
        <v>16076</v>
      </c>
      <c r="E428" s="311" t="s">
        <v>14595</v>
      </c>
      <c r="F428" s="310" t="s">
        <v>1476</v>
      </c>
      <c r="G428" s="311" t="s">
        <v>15930</v>
      </c>
      <c r="H428" s="310" t="s">
        <v>1477</v>
      </c>
      <c r="I428" s="311" t="s">
        <v>10789</v>
      </c>
      <c r="J428" s="311" t="s">
        <v>14625</v>
      </c>
      <c r="K428" s="317"/>
      <c r="L428" s="304">
        <v>1</v>
      </c>
      <c r="M428" s="311">
        <v>417.2</v>
      </c>
      <c r="N428" s="311">
        <v>3500</v>
      </c>
      <c r="O428" s="311" t="s">
        <v>16299</v>
      </c>
      <c r="P428" s="311" t="s">
        <v>14063</v>
      </c>
      <c r="Q428" s="311">
        <v>2012</v>
      </c>
      <c r="R428" s="324">
        <v>41271</v>
      </c>
      <c r="S428" s="311" t="s">
        <v>15931</v>
      </c>
      <c r="T428" s="312">
        <v>41640</v>
      </c>
      <c r="U428" s="312">
        <v>44197</v>
      </c>
      <c r="V428" s="318"/>
      <c r="W428" s="318"/>
      <c r="X428" s="318"/>
      <c r="Y428" s="318"/>
      <c r="Z428" s="318"/>
      <c r="AA428" s="327"/>
      <c r="AB428" s="326">
        <v>1</v>
      </c>
      <c r="AC428" s="303">
        <v>1</v>
      </c>
      <c r="AD428" s="305"/>
      <c r="AE428" s="322"/>
      <c r="AF428" s="318"/>
      <c r="AG428" s="323"/>
      <c r="AH428" s="323"/>
      <c r="AI428" s="323"/>
      <c r="AJ428" s="323"/>
      <c r="AK428" s="323"/>
      <c r="AL428" s="323"/>
      <c r="AM428" s="323"/>
      <c r="AN428" s="323"/>
    </row>
    <row r="429" spans="1:40" ht="12.75">
      <c r="A429" s="307">
        <v>1222055701</v>
      </c>
      <c r="B429" s="311">
        <v>427</v>
      </c>
      <c r="C429" s="311" t="s">
        <v>16075</v>
      </c>
      <c r="D429" s="311" t="s">
        <v>16076</v>
      </c>
      <c r="E429" s="311" t="s">
        <v>14595</v>
      </c>
      <c r="F429" s="310" t="s">
        <v>1245</v>
      </c>
      <c r="G429" s="311" t="s">
        <v>15930</v>
      </c>
      <c r="H429" s="310" t="s">
        <v>1247</v>
      </c>
      <c r="I429" s="311" t="s">
        <v>9786</v>
      </c>
      <c r="J429" s="311" t="s">
        <v>12620</v>
      </c>
      <c r="K429" s="317"/>
      <c r="L429" s="304">
        <v>1</v>
      </c>
      <c r="M429" s="311">
        <v>20.399999999999999</v>
      </c>
      <c r="N429" s="311">
        <v>17</v>
      </c>
      <c r="O429" s="311" t="s">
        <v>16300</v>
      </c>
      <c r="P429" s="311" t="s">
        <v>14122</v>
      </c>
      <c r="Q429" s="311">
        <v>2012</v>
      </c>
      <c r="R429" s="324">
        <v>41271</v>
      </c>
      <c r="S429" s="311" t="s">
        <v>15931</v>
      </c>
      <c r="T429" s="312">
        <v>41640</v>
      </c>
      <c r="U429" s="312">
        <v>44197</v>
      </c>
      <c r="V429" s="318"/>
      <c r="W429" s="318"/>
      <c r="X429" s="318"/>
      <c r="Y429" s="318"/>
      <c r="Z429" s="318"/>
      <c r="AA429" s="327"/>
      <c r="AB429" s="326">
        <v>1</v>
      </c>
      <c r="AC429" s="306"/>
      <c r="AD429" s="305"/>
      <c r="AE429" s="322"/>
      <c r="AF429" s="318"/>
      <c r="AG429" s="323"/>
      <c r="AH429" s="323"/>
      <c r="AI429" s="323"/>
      <c r="AJ429" s="323"/>
      <c r="AK429" s="323"/>
      <c r="AL429" s="323"/>
      <c r="AM429" s="323"/>
      <c r="AN429" s="323"/>
    </row>
    <row r="430" spans="1:40" ht="12.75">
      <c r="A430" s="307">
        <v>1222055702</v>
      </c>
      <c r="B430" s="311">
        <v>428</v>
      </c>
      <c r="C430" s="311" t="s">
        <v>16075</v>
      </c>
      <c r="D430" s="311" t="s">
        <v>16076</v>
      </c>
      <c r="E430" s="311" t="s">
        <v>14595</v>
      </c>
      <c r="F430" s="310" t="s">
        <v>1303</v>
      </c>
      <c r="G430" s="311" t="s">
        <v>15930</v>
      </c>
      <c r="H430" s="310" t="s">
        <v>1307</v>
      </c>
      <c r="I430" s="311" t="s">
        <v>9786</v>
      </c>
      <c r="J430" s="311" t="s">
        <v>14062</v>
      </c>
      <c r="K430" s="317"/>
      <c r="L430" s="304">
        <v>1</v>
      </c>
      <c r="M430" s="311">
        <v>120.5</v>
      </c>
      <c r="N430" s="311">
        <v>605</v>
      </c>
      <c r="O430" s="311" t="s">
        <v>16301</v>
      </c>
      <c r="P430" s="311" t="s">
        <v>14604</v>
      </c>
      <c r="Q430" s="311">
        <v>2012</v>
      </c>
      <c r="R430" s="324">
        <v>41271</v>
      </c>
      <c r="S430" s="311" t="s">
        <v>15931</v>
      </c>
      <c r="T430" s="312">
        <v>41640</v>
      </c>
      <c r="U430" s="312">
        <v>44197</v>
      </c>
      <c r="V430" s="318"/>
      <c r="W430" s="318"/>
      <c r="X430" s="318"/>
      <c r="Y430" s="318"/>
      <c r="Z430" s="318"/>
      <c r="AA430" s="327"/>
      <c r="AB430" s="326">
        <v>1</v>
      </c>
      <c r="AC430" s="303">
        <v>1</v>
      </c>
      <c r="AD430" s="305"/>
      <c r="AE430" s="322"/>
      <c r="AF430" s="318"/>
      <c r="AG430" s="323"/>
      <c r="AH430" s="323"/>
      <c r="AI430" s="323"/>
      <c r="AJ430" s="323"/>
      <c r="AK430" s="323"/>
      <c r="AL430" s="323"/>
      <c r="AM430" s="323"/>
      <c r="AN430" s="323"/>
    </row>
    <row r="431" spans="1:40" ht="12.75">
      <c r="A431" s="307">
        <v>1222055703</v>
      </c>
      <c r="B431" s="311">
        <v>429</v>
      </c>
      <c r="C431" s="311" t="s">
        <v>16075</v>
      </c>
      <c r="D431" s="311" t="s">
        <v>16076</v>
      </c>
      <c r="E431" s="311" t="s">
        <v>14595</v>
      </c>
      <c r="F431" s="310" t="s">
        <v>1476</v>
      </c>
      <c r="G431" s="311" t="s">
        <v>15930</v>
      </c>
      <c r="H431" s="310" t="s">
        <v>1490</v>
      </c>
      <c r="I431" s="311" t="s">
        <v>9786</v>
      </c>
      <c r="J431" s="311" t="s">
        <v>14706</v>
      </c>
      <c r="K431" s="317"/>
      <c r="L431" s="304">
        <v>1</v>
      </c>
      <c r="M431" s="311">
        <v>31.6</v>
      </c>
      <c r="N431" s="311">
        <v>17</v>
      </c>
      <c r="O431" s="311" t="s">
        <v>16302</v>
      </c>
      <c r="P431" s="311" t="s">
        <v>14122</v>
      </c>
      <c r="Q431" s="311">
        <v>2012</v>
      </c>
      <c r="R431" s="324">
        <v>41271</v>
      </c>
      <c r="S431" s="311" t="s">
        <v>15931</v>
      </c>
      <c r="T431" s="312">
        <v>41640</v>
      </c>
      <c r="U431" s="312">
        <v>44197</v>
      </c>
      <c r="V431" s="318"/>
      <c r="W431" s="318"/>
      <c r="X431" s="318"/>
      <c r="Y431" s="318"/>
      <c r="Z431" s="318"/>
      <c r="AA431" s="327"/>
      <c r="AB431" s="326">
        <v>1</v>
      </c>
      <c r="AC431" s="306"/>
      <c r="AD431" s="305"/>
      <c r="AE431" s="322"/>
      <c r="AF431" s="318"/>
      <c r="AG431" s="323"/>
      <c r="AH431" s="323"/>
      <c r="AI431" s="323"/>
      <c r="AJ431" s="323"/>
      <c r="AK431" s="323"/>
      <c r="AL431" s="323"/>
      <c r="AM431" s="323"/>
      <c r="AN431" s="323"/>
    </row>
    <row r="432" spans="1:40" ht="12.75">
      <c r="A432" s="307">
        <v>1222055704</v>
      </c>
      <c r="B432" s="311">
        <v>430</v>
      </c>
      <c r="C432" s="311" t="s">
        <v>16075</v>
      </c>
      <c r="D432" s="311" t="s">
        <v>16076</v>
      </c>
      <c r="E432" s="311" t="s">
        <v>14595</v>
      </c>
      <c r="F432" s="310" t="s">
        <v>1476</v>
      </c>
      <c r="G432" s="311" t="s">
        <v>15930</v>
      </c>
      <c r="H432" s="310" t="s">
        <v>1491</v>
      </c>
      <c r="I432" s="311" t="s">
        <v>9786</v>
      </c>
      <c r="J432" s="311" t="s">
        <v>14490</v>
      </c>
      <c r="K432" s="317"/>
      <c r="L432" s="304">
        <v>1</v>
      </c>
      <c r="M432" s="311">
        <v>14.9</v>
      </c>
      <c r="N432" s="311">
        <v>40</v>
      </c>
      <c r="O432" s="311" t="s">
        <v>16303</v>
      </c>
      <c r="P432" s="311" t="s">
        <v>14122</v>
      </c>
      <c r="Q432" s="311">
        <v>2012</v>
      </c>
      <c r="R432" s="324">
        <v>41271</v>
      </c>
      <c r="S432" s="311" t="s">
        <v>15931</v>
      </c>
      <c r="T432" s="312">
        <v>41640</v>
      </c>
      <c r="U432" s="312">
        <v>44197</v>
      </c>
      <c r="V432" s="318"/>
      <c r="W432" s="318"/>
      <c r="X432" s="318"/>
      <c r="Y432" s="318"/>
      <c r="Z432" s="318"/>
      <c r="AA432" s="327"/>
      <c r="AB432" s="326">
        <v>1</v>
      </c>
      <c r="AC432" s="306"/>
      <c r="AD432" s="305"/>
      <c r="AE432" s="322"/>
      <c r="AF432" s="318"/>
      <c r="AG432" s="323"/>
      <c r="AH432" s="323"/>
      <c r="AI432" s="323"/>
      <c r="AJ432" s="323"/>
      <c r="AK432" s="323"/>
      <c r="AL432" s="323"/>
      <c r="AM432" s="323"/>
      <c r="AN432" s="323"/>
    </row>
    <row r="433" spans="1:40" ht="12.75">
      <c r="A433" s="307">
        <v>1222055705</v>
      </c>
      <c r="B433" s="311">
        <v>431</v>
      </c>
      <c r="C433" s="311" t="s">
        <v>16075</v>
      </c>
      <c r="D433" s="311" t="s">
        <v>16076</v>
      </c>
      <c r="E433" s="311" t="s">
        <v>14595</v>
      </c>
      <c r="F433" s="310" t="s">
        <v>1390</v>
      </c>
      <c r="G433" s="311" t="s">
        <v>15930</v>
      </c>
      <c r="H433" s="310" t="s">
        <v>1420</v>
      </c>
      <c r="I433" s="311" t="s">
        <v>9786</v>
      </c>
      <c r="J433" s="311" t="s">
        <v>11757</v>
      </c>
      <c r="K433" s="317"/>
      <c r="L433" s="304">
        <v>1</v>
      </c>
      <c r="M433" s="311">
        <v>67.8</v>
      </c>
      <c r="N433" s="311">
        <v>206</v>
      </c>
      <c r="O433" s="311">
        <v>410</v>
      </c>
      <c r="P433" s="311" t="s">
        <v>14122</v>
      </c>
      <c r="Q433" s="311">
        <v>2012</v>
      </c>
      <c r="R433" s="324">
        <v>41271</v>
      </c>
      <c r="S433" s="311" t="s">
        <v>15931</v>
      </c>
      <c r="T433" s="312">
        <v>41640</v>
      </c>
      <c r="U433" s="312">
        <v>44197</v>
      </c>
      <c r="V433" s="318"/>
      <c r="W433" s="318"/>
      <c r="X433" s="318"/>
      <c r="Y433" s="318"/>
      <c r="Z433" s="318"/>
      <c r="AA433" s="327"/>
      <c r="AB433" s="326">
        <v>1</v>
      </c>
      <c r="AC433" s="303">
        <v>1</v>
      </c>
      <c r="AD433" s="305"/>
      <c r="AE433" s="322"/>
      <c r="AF433" s="318"/>
      <c r="AG433" s="323"/>
      <c r="AH433" s="323"/>
      <c r="AI433" s="323"/>
      <c r="AJ433" s="323"/>
      <c r="AK433" s="323"/>
      <c r="AL433" s="323"/>
      <c r="AM433" s="323"/>
      <c r="AN433" s="323"/>
    </row>
    <row r="434" spans="1:40" ht="12.75">
      <c r="A434" s="307">
        <v>1222055706</v>
      </c>
      <c r="B434" s="311">
        <v>432</v>
      </c>
      <c r="C434" s="311" t="s">
        <v>16075</v>
      </c>
      <c r="D434" s="311" t="s">
        <v>16076</v>
      </c>
      <c r="E434" s="311" t="s">
        <v>14595</v>
      </c>
      <c r="F434" s="310" t="s">
        <v>1476</v>
      </c>
      <c r="G434" s="311" t="s">
        <v>15930</v>
      </c>
      <c r="H434" s="310" t="s">
        <v>1499</v>
      </c>
      <c r="I434" s="311" t="s">
        <v>9786</v>
      </c>
      <c r="J434" s="311" t="s">
        <v>10777</v>
      </c>
      <c r="K434" s="317"/>
      <c r="L434" s="304">
        <v>1</v>
      </c>
      <c r="M434" s="311">
        <v>151.6</v>
      </c>
      <c r="N434" s="311">
        <v>249</v>
      </c>
      <c r="O434" s="311" t="s">
        <v>16253</v>
      </c>
      <c r="P434" s="311" t="s">
        <v>14063</v>
      </c>
      <c r="Q434" s="311">
        <v>2012</v>
      </c>
      <c r="R434" s="324">
        <v>41271</v>
      </c>
      <c r="S434" s="311" t="s">
        <v>15931</v>
      </c>
      <c r="T434" s="312">
        <v>41640</v>
      </c>
      <c r="U434" s="312">
        <v>44197</v>
      </c>
      <c r="V434" s="318"/>
      <c r="W434" s="318"/>
      <c r="X434" s="318"/>
      <c r="Y434" s="318"/>
      <c r="Z434" s="318"/>
      <c r="AA434" s="327"/>
      <c r="AB434" s="326">
        <v>1</v>
      </c>
      <c r="AC434" s="303">
        <v>1</v>
      </c>
      <c r="AD434" s="305"/>
      <c r="AE434" s="322"/>
      <c r="AF434" s="318"/>
      <c r="AG434" s="323"/>
      <c r="AH434" s="323"/>
      <c r="AI434" s="323"/>
      <c r="AJ434" s="323"/>
      <c r="AK434" s="323"/>
      <c r="AL434" s="323"/>
      <c r="AM434" s="323"/>
      <c r="AN434" s="323"/>
    </row>
    <row r="435" spans="1:40" ht="12.75">
      <c r="A435" s="307">
        <v>1222055707</v>
      </c>
      <c r="B435" s="311">
        <v>433</v>
      </c>
      <c r="C435" s="311" t="s">
        <v>16075</v>
      </c>
      <c r="D435" s="311" t="s">
        <v>16076</v>
      </c>
      <c r="E435" s="311" t="s">
        <v>14595</v>
      </c>
      <c r="F435" s="310" t="s">
        <v>1476</v>
      </c>
      <c r="G435" s="311" t="s">
        <v>15930</v>
      </c>
      <c r="H435" s="310" t="s">
        <v>1502</v>
      </c>
      <c r="I435" s="311" t="s">
        <v>9786</v>
      </c>
      <c r="J435" s="311" t="s">
        <v>14707</v>
      </c>
      <c r="K435" s="317"/>
      <c r="L435" s="304">
        <v>1</v>
      </c>
      <c r="M435" s="311">
        <v>77.599999999999994</v>
      </c>
      <c r="N435" s="311">
        <v>202</v>
      </c>
      <c r="O435" s="311" t="s">
        <v>16304</v>
      </c>
      <c r="P435" s="311" t="s">
        <v>14122</v>
      </c>
      <c r="Q435" s="311">
        <v>2012</v>
      </c>
      <c r="R435" s="324">
        <v>41271</v>
      </c>
      <c r="S435" s="311" t="s">
        <v>15931</v>
      </c>
      <c r="T435" s="312">
        <v>41640</v>
      </c>
      <c r="U435" s="312">
        <v>44197</v>
      </c>
      <c r="V435" s="318"/>
      <c r="W435" s="318"/>
      <c r="X435" s="318"/>
      <c r="Y435" s="318"/>
      <c r="Z435" s="318"/>
      <c r="AA435" s="327"/>
      <c r="AB435" s="326">
        <v>1</v>
      </c>
      <c r="AC435" s="306"/>
      <c r="AD435" s="305"/>
      <c r="AE435" s="322"/>
      <c r="AF435" s="318"/>
      <c r="AG435" s="323"/>
      <c r="AH435" s="323"/>
      <c r="AI435" s="323"/>
      <c r="AJ435" s="323"/>
      <c r="AK435" s="323"/>
      <c r="AL435" s="323"/>
      <c r="AM435" s="323"/>
      <c r="AN435" s="323"/>
    </row>
    <row r="436" spans="1:40" ht="12.75">
      <c r="A436" s="307">
        <v>1222055708</v>
      </c>
      <c r="B436" s="311">
        <v>434</v>
      </c>
      <c r="C436" s="311" t="s">
        <v>16075</v>
      </c>
      <c r="D436" s="311" t="s">
        <v>16076</v>
      </c>
      <c r="E436" s="311" t="s">
        <v>14595</v>
      </c>
      <c r="F436" s="310" t="s">
        <v>1476</v>
      </c>
      <c r="G436" s="311" t="s">
        <v>15930</v>
      </c>
      <c r="H436" s="310" t="s">
        <v>1504</v>
      </c>
      <c r="I436" s="311" t="s">
        <v>9786</v>
      </c>
      <c r="J436" s="311" t="s">
        <v>14535</v>
      </c>
      <c r="K436" s="317"/>
      <c r="L436" s="304">
        <v>1</v>
      </c>
      <c r="M436" s="311">
        <v>52.8</v>
      </c>
      <c r="N436" s="311">
        <v>103</v>
      </c>
      <c r="O436" s="311" t="s">
        <v>16305</v>
      </c>
      <c r="P436" s="311" t="s">
        <v>14122</v>
      </c>
      <c r="Q436" s="311">
        <v>2012</v>
      </c>
      <c r="R436" s="324">
        <v>41271</v>
      </c>
      <c r="S436" s="311" t="s">
        <v>15931</v>
      </c>
      <c r="T436" s="312">
        <v>41640</v>
      </c>
      <c r="U436" s="312">
        <v>44197</v>
      </c>
      <c r="V436" s="318"/>
      <c r="W436" s="318"/>
      <c r="X436" s="318"/>
      <c r="Y436" s="318"/>
      <c r="Z436" s="318"/>
      <c r="AA436" s="327"/>
      <c r="AB436" s="326">
        <v>1</v>
      </c>
      <c r="AC436" s="306"/>
      <c r="AD436" s="305"/>
      <c r="AE436" s="322"/>
      <c r="AF436" s="318"/>
      <c r="AG436" s="323"/>
      <c r="AH436" s="323"/>
      <c r="AI436" s="323"/>
      <c r="AJ436" s="323"/>
      <c r="AK436" s="323"/>
      <c r="AL436" s="323"/>
      <c r="AM436" s="323"/>
      <c r="AN436" s="323"/>
    </row>
    <row r="437" spans="1:40" ht="12.75">
      <c r="A437" s="328">
        <v>1222381101</v>
      </c>
      <c r="B437" s="311">
        <v>435</v>
      </c>
      <c r="C437" s="329" t="s">
        <v>16306</v>
      </c>
      <c r="D437" s="329" t="s">
        <v>14708</v>
      </c>
      <c r="E437" s="329" t="s">
        <v>14712</v>
      </c>
      <c r="F437" s="330" t="s">
        <v>1996</v>
      </c>
      <c r="G437" s="329" t="s">
        <v>16307</v>
      </c>
      <c r="H437" s="330" t="s">
        <v>1998</v>
      </c>
      <c r="I437" s="329" t="s">
        <v>9786</v>
      </c>
      <c r="J437" s="329" t="s">
        <v>10783</v>
      </c>
      <c r="K437" s="317"/>
      <c r="L437" s="304">
        <v>1</v>
      </c>
      <c r="M437" s="311">
        <v>431.26740000000001</v>
      </c>
      <c r="N437" s="311">
        <v>772</v>
      </c>
      <c r="O437" s="311" t="s">
        <v>16308</v>
      </c>
      <c r="P437" s="311" t="s">
        <v>14063</v>
      </c>
      <c r="Q437" s="311">
        <v>2012</v>
      </c>
      <c r="R437" s="324">
        <v>41269</v>
      </c>
      <c r="S437" s="311" t="s">
        <v>15932</v>
      </c>
      <c r="T437" s="312">
        <v>41640</v>
      </c>
      <c r="U437" s="312">
        <v>44197</v>
      </c>
      <c r="V437" s="304">
        <v>1</v>
      </c>
      <c r="W437" s="318"/>
      <c r="X437" s="318"/>
      <c r="Y437" s="318"/>
      <c r="Z437" s="318"/>
      <c r="AA437" s="327"/>
      <c r="AB437" s="326">
        <v>1</v>
      </c>
      <c r="AC437" s="303">
        <v>1</v>
      </c>
      <c r="AD437" s="304">
        <v>1</v>
      </c>
      <c r="AE437" s="322"/>
      <c r="AF437" s="318"/>
      <c r="AG437" s="323"/>
      <c r="AH437" s="323"/>
      <c r="AI437" s="323"/>
      <c r="AJ437" s="323"/>
      <c r="AK437" s="323"/>
      <c r="AL437" s="323"/>
      <c r="AM437" s="323"/>
      <c r="AN437" s="323"/>
    </row>
    <row r="438" spans="1:40" ht="12.75">
      <c r="A438" s="328">
        <v>1222381103</v>
      </c>
      <c r="B438" s="311">
        <v>436</v>
      </c>
      <c r="C438" s="329" t="s">
        <v>16306</v>
      </c>
      <c r="D438" s="329" t="s">
        <v>14708</v>
      </c>
      <c r="E438" s="329" t="s">
        <v>14712</v>
      </c>
      <c r="F438" s="330" t="s">
        <v>1996</v>
      </c>
      <c r="G438" s="329" t="s">
        <v>16307</v>
      </c>
      <c r="H438" s="330" t="s">
        <v>2001</v>
      </c>
      <c r="I438" s="329" t="s">
        <v>9786</v>
      </c>
      <c r="J438" s="329" t="s">
        <v>14710</v>
      </c>
      <c r="K438" s="317"/>
      <c r="L438" s="304">
        <v>1</v>
      </c>
      <c r="M438" s="311">
        <v>282.1019</v>
      </c>
      <c r="N438" s="311">
        <v>270</v>
      </c>
      <c r="O438" s="311" t="s">
        <v>16058</v>
      </c>
      <c r="P438" s="311" t="s">
        <v>14063</v>
      </c>
      <c r="Q438" s="311">
        <v>2012</v>
      </c>
      <c r="R438" s="324">
        <v>41269</v>
      </c>
      <c r="S438" s="311" t="s">
        <v>15932</v>
      </c>
      <c r="T438" s="312">
        <v>41640</v>
      </c>
      <c r="U438" s="312">
        <v>44197</v>
      </c>
      <c r="V438" s="304">
        <v>1</v>
      </c>
      <c r="W438" s="318"/>
      <c r="X438" s="318"/>
      <c r="Y438" s="318"/>
      <c r="Z438" s="318"/>
      <c r="AA438" s="327"/>
      <c r="AB438" s="326">
        <v>1</v>
      </c>
      <c r="AC438" s="303">
        <v>1</v>
      </c>
      <c r="AD438" s="304">
        <v>1</v>
      </c>
      <c r="AE438" s="322"/>
      <c r="AF438" s="318"/>
      <c r="AG438" s="323"/>
      <c r="AH438" s="323"/>
      <c r="AI438" s="323"/>
      <c r="AJ438" s="323"/>
      <c r="AK438" s="323"/>
      <c r="AL438" s="323"/>
      <c r="AM438" s="323"/>
      <c r="AN438" s="323"/>
    </row>
    <row r="439" spans="1:40" ht="12.75">
      <c r="A439" s="328">
        <v>1222381105</v>
      </c>
      <c r="B439" s="311">
        <v>437</v>
      </c>
      <c r="C439" s="329" t="s">
        <v>16306</v>
      </c>
      <c r="D439" s="329" t="s">
        <v>14708</v>
      </c>
      <c r="E439" s="329" t="s">
        <v>14712</v>
      </c>
      <c r="F439" s="330" t="s">
        <v>1996</v>
      </c>
      <c r="G439" s="329" t="s">
        <v>16307</v>
      </c>
      <c r="H439" s="330" t="s">
        <v>2002</v>
      </c>
      <c r="I439" s="329" t="s">
        <v>9786</v>
      </c>
      <c r="J439" s="329" t="s">
        <v>14711</v>
      </c>
      <c r="K439" s="317"/>
      <c r="L439" s="304">
        <v>1</v>
      </c>
      <c r="M439" s="311">
        <v>327.1918</v>
      </c>
      <c r="N439" s="311">
        <v>730</v>
      </c>
      <c r="O439" s="311" t="s">
        <v>16309</v>
      </c>
      <c r="P439" s="311" t="s">
        <v>14063</v>
      </c>
      <c r="Q439" s="311">
        <v>2012</v>
      </c>
      <c r="R439" s="324">
        <v>41269</v>
      </c>
      <c r="S439" s="311" t="s">
        <v>15932</v>
      </c>
      <c r="T439" s="312">
        <v>41640</v>
      </c>
      <c r="U439" s="312">
        <v>44197</v>
      </c>
      <c r="V439" s="304">
        <v>1</v>
      </c>
      <c r="W439" s="318"/>
      <c r="X439" s="318"/>
      <c r="Y439" s="318"/>
      <c r="Z439" s="318"/>
      <c r="AA439" s="327"/>
      <c r="AB439" s="326">
        <v>1</v>
      </c>
      <c r="AC439" s="303">
        <v>1</v>
      </c>
      <c r="AD439" s="304">
        <v>1</v>
      </c>
      <c r="AE439" s="322"/>
      <c r="AF439" s="318"/>
      <c r="AG439" s="323"/>
      <c r="AH439" s="323"/>
      <c r="AI439" s="323"/>
      <c r="AJ439" s="323"/>
      <c r="AK439" s="323"/>
      <c r="AL439" s="323"/>
      <c r="AM439" s="323"/>
      <c r="AN439" s="323"/>
    </row>
    <row r="440" spans="1:40" ht="12.75">
      <c r="A440" s="328">
        <v>1222381501</v>
      </c>
      <c r="B440" s="311">
        <v>438</v>
      </c>
      <c r="C440" s="329" t="s">
        <v>16306</v>
      </c>
      <c r="D440" s="329" t="s">
        <v>14708</v>
      </c>
      <c r="E440" s="329" t="s">
        <v>14712</v>
      </c>
      <c r="F440" s="330" t="s">
        <v>2053</v>
      </c>
      <c r="G440" s="329" t="s">
        <v>14713</v>
      </c>
      <c r="H440" s="330" t="s">
        <v>2055</v>
      </c>
      <c r="I440" s="329" t="s">
        <v>9786</v>
      </c>
      <c r="J440" s="329" t="s">
        <v>14714</v>
      </c>
      <c r="K440" s="317"/>
      <c r="L440" s="304">
        <v>1</v>
      </c>
      <c r="M440" s="311">
        <v>1134.4360999999999</v>
      </c>
      <c r="N440" s="311">
        <v>1288</v>
      </c>
      <c r="O440" s="311" t="s">
        <v>16310</v>
      </c>
      <c r="P440" s="311" t="s">
        <v>14063</v>
      </c>
      <c r="Q440" s="311">
        <v>2012</v>
      </c>
      <c r="R440" s="324">
        <v>41270</v>
      </c>
      <c r="S440" s="311" t="s">
        <v>14715</v>
      </c>
      <c r="T440" s="312">
        <v>41640</v>
      </c>
      <c r="U440" s="312">
        <v>44197</v>
      </c>
      <c r="V440" s="305"/>
      <c r="W440" s="318"/>
      <c r="X440" s="318"/>
      <c r="Y440" s="318"/>
      <c r="Z440" s="318"/>
      <c r="AA440" s="327"/>
      <c r="AB440" s="326">
        <v>1</v>
      </c>
      <c r="AC440" s="303">
        <v>1</v>
      </c>
      <c r="AD440" s="304">
        <v>1</v>
      </c>
      <c r="AE440" s="322"/>
      <c r="AF440" s="318"/>
      <c r="AG440" s="323"/>
      <c r="AH440" s="323"/>
      <c r="AI440" s="323"/>
      <c r="AJ440" s="323"/>
      <c r="AK440" s="323"/>
      <c r="AL440" s="323"/>
      <c r="AM440" s="323"/>
      <c r="AN440" s="323"/>
    </row>
    <row r="441" spans="1:40" ht="12.75">
      <c r="A441" s="328">
        <v>1222382001</v>
      </c>
      <c r="B441" s="311">
        <v>439</v>
      </c>
      <c r="C441" s="329" t="s">
        <v>16306</v>
      </c>
      <c r="D441" s="329" t="s">
        <v>14708</v>
      </c>
      <c r="E441" s="329" t="s">
        <v>14712</v>
      </c>
      <c r="F441" s="330" t="s">
        <v>2053</v>
      </c>
      <c r="G441" s="329" t="s">
        <v>14716</v>
      </c>
      <c r="H441" s="330" t="s">
        <v>2056</v>
      </c>
      <c r="I441" s="329" t="s">
        <v>9786</v>
      </c>
      <c r="J441" s="329" t="s">
        <v>14717</v>
      </c>
      <c r="K441" s="317"/>
      <c r="L441" s="304">
        <v>1</v>
      </c>
      <c r="M441" s="311">
        <v>1259.8900000000001</v>
      </c>
      <c r="N441" s="311">
        <v>1280</v>
      </c>
      <c r="O441" s="311" t="s">
        <v>16311</v>
      </c>
      <c r="P441" s="311" t="s">
        <v>14063</v>
      </c>
      <c r="Q441" s="311">
        <v>2012</v>
      </c>
      <c r="R441" s="324">
        <v>41270</v>
      </c>
      <c r="S441" s="311" t="s">
        <v>14718</v>
      </c>
      <c r="T441" s="312">
        <v>41640</v>
      </c>
      <c r="U441" s="312">
        <v>44197</v>
      </c>
      <c r="V441" s="305"/>
      <c r="W441" s="318"/>
      <c r="X441" s="318"/>
      <c r="Y441" s="318"/>
      <c r="Z441" s="318"/>
      <c r="AA441" s="327"/>
      <c r="AB441" s="326">
        <v>1</v>
      </c>
      <c r="AC441" s="303">
        <v>1</v>
      </c>
      <c r="AD441" s="304">
        <v>1</v>
      </c>
      <c r="AE441" s="322"/>
      <c r="AF441" s="318"/>
      <c r="AG441" s="323"/>
      <c r="AH441" s="323"/>
      <c r="AI441" s="323"/>
      <c r="AJ441" s="323"/>
      <c r="AK441" s="323"/>
      <c r="AL441" s="323"/>
      <c r="AM441" s="323"/>
      <c r="AN441" s="323"/>
    </row>
    <row r="442" spans="1:40" ht="12.75">
      <c r="A442" s="328">
        <v>1222383001</v>
      </c>
      <c r="B442" s="311">
        <v>440</v>
      </c>
      <c r="C442" s="329" t="s">
        <v>16306</v>
      </c>
      <c r="D442" s="329" t="s">
        <v>14708</v>
      </c>
      <c r="E442" s="329" t="s">
        <v>14712</v>
      </c>
      <c r="F442" s="330" t="s">
        <v>2053</v>
      </c>
      <c r="G442" s="329" t="s">
        <v>14719</v>
      </c>
      <c r="H442" s="330" t="s">
        <v>2057</v>
      </c>
      <c r="I442" s="329" t="s">
        <v>9786</v>
      </c>
      <c r="J442" s="329" t="s">
        <v>14720</v>
      </c>
      <c r="K442" s="317"/>
      <c r="L442" s="304">
        <v>1</v>
      </c>
      <c r="M442" s="311">
        <v>396.71</v>
      </c>
      <c r="N442" s="311">
        <v>560</v>
      </c>
      <c r="O442" s="311" t="s">
        <v>16312</v>
      </c>
      <c r="P442" s="311" t="s">
        <v>14063</v>
      </c>
      <c r="Q442" s="311">
        <v>2012</v>
      </c>
      <c r="R442" s="324">
        <v>41270</v>
      </c>
      <c r="S442" s="311" t="s">
        <v>14721</v>
      </c>
      <c r="T442" s="312">
        <v>41640</v>
      </c>
      <c r="U442" s="312">
        <v>44197</v>
      </c>
      <c r="V442" s="305"/>
      <c r="W442" s="318"/>
      <c r="X442" s="318"/>
      <c r="Y442" s="318"/>
      <c r="Z442" s="318"/>
      <c r="AA442" s="327"/>
      <c r="AB442" s="326">
        <v>1</v>
      </c>
      <c r="AC442" s="303">
        <v>1</v>
      </c>
      <c r="AD442" s="304">
        <v>1</v>
      </c>
      <c r="AE442" s="322"/>
      <c r="AF442" s="318"/>
      <c r="AG442" s="323"/>
      <c r="AH442" s="323"/>
      <c r="AI442" s="323"/>
      <c r="AJ442" s="323"/>
      <c r="AK442" s="323"/>
      <c r="AL442" s="323"/>
      <c r="AM442" s="323"/>
      <c r="AN442" s="323"/>
    </row>
    <row r="443" spans="1:40" ht="12.75">
      <c r="A443" s="328">
        <v>1222383002</v>
      </c>
      <c r="B443" s="311">
        <v>441</v>
      </c>
      <c r="C443" s="329" t="s">
        <v>16306</v>
      </c>
      <c r="D443" s="329" t="s">
        <v>14708</v>
      </c>
      <c r="E443" s="329" t="s">
        <v>14712</v>
      </c>
      <c r="F443" s="330" t="s">
        <v>2053</v>
      </c>
      <c r="G443" s="329" t="s">
        <v>14719</v>
      </c>
      <c r="H443" s="330" t="s">
        <v>2058</v>
      </c>
      <c r="I443" s="329" t="s">
        <v>9786</v>
      </c>
      <c r="J443" s="329" t="s">
        <v>14722</v>
      </c>
      <c r="K443" s="317"/>
      <c r="L443" s="304">
        <v>1</v>
      </c>
      <c r="M443" s="311">
        <v>116.5</v>
      </c>
      <c r="N443" s="311">
        <v>87</v>
      </c>
      <c r="O443" s="311" t="s">
        <v>16020</v>
      </c>
      <c r="P443" s="317"/>
      <c r="Q443" s="311">
        <v>2012</v>
      </c>
      <c r="R443" s="324">
        <v>41270</v>
      </c>
      <c r="S443" s="311" t="s">
        <v>14721</v>
      </c>
      <c r="T443" s="312">
        <v>41640</v>
      </c>
      <c r="U443" s="312">
        <v>44197</v>
      </c>
      <c r="V443" s="305"/>
      <c r="W443" s="318"/>
      <c r="X443" s="318"/>
      <c r="Y443" s="318"/>
      <c r="Z443" s="318"/>
      <c r="AA443" s="327"/>
      <c r="AB443" s="326">
        <v>1</v>
      </c>
      <c r="AC443" s="303">
        <v>1</v>
      </c>
      <c r="AD443" s="304">
        <v>1</v>
      </c>
      <c r="AE443" s="322"/>
      <c r="AF443" s="318"/>
      <c r="AG443" s="323"/>
      <c r="AH443" s="323"/>
      <c r="AI443" s="323"/>
      <c r="AJ443" s="323"/>
      <c r="AK443" s="323"/>
      <c r="AL443" s="323"/>
      <c r="AM443" s="323"/>
      <c r="AN443" s="323"/>
    </row>
    <row r="444" spans="1:40" ht="12.75">
      <c r="A444" s="328">
        <v>1222383003</v>
      </c>
      <c r="B444" s="311">
        <v>442</v>
      </c>
      <c r="C444" s="329" t="s">
        <v>16306</v>
      </c>
      <c r="D444" s="329" t="s">
        <v>14708</v>
      </c>
      <c r="E444" s="329" t="s">
        <v>14712</v>
      </c>
      <c r="F444" s="330" t="s">
        <v>2053</v>
      </c>
      <c r="G444" s="329" t="s">
        <v>14719</v>
      </c>
      <c r="H444" s="330" t="s">
        <v>2059</v>
      </c>
      <c r="I444" s="329" t="s">
        <v>9786</v>
      </c>
      <c r="J444" s="329" t="s">
        <v>14723</v>
      </c>
      <c r="K444" s="317"/>
      <c r="L444" s="304">
        <v>1</v>
      </c>
      <c r="M444" s="311">
        <v>235.79</v>
      </c>
      <c r="N444" s="311">
        <v>221</v>
      </c>
      <c r="O444" s="311" t="s">
        <v>15953</v>
      </c>
      <c r="P444" s="311" t="s">
        <v>14063</v>
      </c>
      <c r="Q444" s="311">
        <v>2012</v>
      </c>
      <c r="R444" s="324">
        <v>41270</v>
      </c>
      <c r="S444" s="311" t="s">
        <v>14721</v>
      </c>
      <c r="T444" s="312">
        <v>41640</v>
      </c>
      <c r="U444" s="312">
        <v>44197</v>
      </c>
      <c r="V444" s="305"/>
      <c r="W444" s="318"/>
      <c r="X444" s="318"/>
      <c r="Y444" s="318"/>
      <c r="Z444" s="318"/>
      <c r="AA444" s="327"/>
      <c r="AB444" s="326">
        <v>1</v>
      </c>
      <c r="AC444" s="303">
        <v>1</v>
      </c>
      <c r="AD444" s="304">
        <v>1</v>
      </c>
      <c r="AE444" s="322"/>
      <c r="AF444" s="318"/>
      <c r="AG444" s="323"/>
      <c r="AH444" s="323"/>
      <c r="AI444" s="323"/>
      <c r="AJ444" s="323"/>
      <c r="AK444" s="323"/>
      <c r="AL444" s="323"/>
      <c r="AM444" s="323"/>
      <c r="AN444" s="323"/>
    </row>
    <row r="445" spans="1:40" ht="12.75">
      <c r="A445" s="328">
        <v>1222383004</v>
      </c>
      <c r="B445" s="311">
        <v>443</v>
      </c>
      <c r="C445" s="329" t="s">
        <v>16306</v>
      </c>
      <c r="D445" s="329" t="s">
        <v>14708</v>
      </c>
      <c r="E445" s="329" t="s">
        <v>14712</v>
      </c>
      <c r="F445" s="330" t="s">
        <v>2053</v>
      </c>
      <c r="G445" s="329" t="s">
        <v>14719</v>
      </c>
      <c r="H445" s="330" t="s">
        <v>2060</v>
      </c>
      <c r="I445" s="329" t="s">
        <v>9786</v>
      </c>
      <c r="J445" s="329" t="s">
        <v>14724</v>
      </c>
      <c r="K445" s="317"/>
      <c r="L445" s="304">
        <v>1</v>
      </c>
      <c r="M445" s="311">
        <v>385.14</v>
      </c>
      <c r="N445" s="311">
        <v>420</v>
      </c>
      <c r="O445" s="311" t="s">
        <v>16311</v>
      </c>
      <c r="P445" s="311" t="s">
        <v>14063</v>
      </c>
      <c r="Q445" s="311">
        <v>2012</v>
      </c>
      <c r="R445" s="324">
        <v>41270</v>
      </c>
      <c r="S445" s="311" t="s">
        <v>14721</v>
      </c>
      <c r="T445" s="312">
        <v>41640</v>
      </c>
      <c r="U445" s="312">
        <v>44197</v>
      </c>
      <c r="V445" s="305"/>
      <c r="W445" s="318"/>
      <c r="X445" s="318"/>
      <c r="Y445" s="318"/>
      <c r="Z445" s="318"/>
      <c r="AA445" s="327"/>
      <c r="AB445" s="326">
        <v>1</v>
      </c>
      <c r="AC445" s="303">
        <v>1</v>
      </c>
      <c r="AD445" s="304">
        <v>1</v>
      </c>
      <c r="AE445" s="322"/>
      <c r="AF445" s="318"/>
      <c r="AG445" s="323"/>
      <c r="AH445" s="323"/>
      <c r="AI445" s="323"/>
      <c r="AJ445" s="323"/>
      <c r="AK445" s="323"/>
      <c r="AL445" s="323"/>
      <c r="AM445" s="323"/>
      <c r="AN445" s="323"/>
    </row>
    <row r="446" spans="1:40" ht="12.75">
      <c r="A446" s="328">
        <v>1222384002</v>
      </c>
      <c r="B446" s="311">
        <v>444</v>
      </c>
      <c r="C446" s="329" t="s">
        <v>16306</v>
      </c>
      <c r="D446" s="329" t="s">
        <v>14708</v>
      </c>
      <c r="E446" s="329" t="s">
        <v>14712</v>
      </c>
      <c r="F446" s="330" t="s">
        <v>1996</v>
      </c>
      <c r="G446" s="329" t="s">
        <v>16313</v>
      </c>
      <c r="H446" s="330" t="s">
        <v>1999</v>
      </c>
      <c r="I446" s="329" t="s">
        <v>9786</v>
      </c>
      <c r="J446" s="329" t="s">
        <v>14725</v>
      </c>
      <c r="K446" s="317"/>
      <c r="L446" s="304">
        <v>1</v>
      </c>
      <c r="M446" s="311">
        <v>156.12260000000001</v>
      </c>
      <c r="N446" s="311">
        <v>164</v>
      </c>
      <c r="O446" s="311" t="s">
        <v>15953</v>
      </c>
      <c r="P446" s="311" t="s">
        <v>14063</v>
      </c>
      <c r="Q446" s="311">
        <v>2012</v>
      </c>
      <c r="R446" s="324">
        <v>41270</v>
      </c>
      <c r="S446" s="311" t="s">
        <v>15933</v>
      </c>
      <c r="T446" s="312">
        <v>41640</v>
      </c>
      <c r="U446" s="312">
        <v>44197</v>
      </c>
      <c r="V446" s="304">
        <v>1</v>
      </c>
      <c r="W446" s="318"/>
      <c r="X446" s="318"/>
      <c r="Y446" s="318"/>
      <c r="Z446" s="318"/>
      <c r="AA446" s="327"/>
      <c r="AB446" s="326">
        <v>1</v>
      </c>
      <c r="AC446" s="303">
        <v>1</v>
      </c>
      <c r="AD446" s="304">
        <v>1</v>
      </c>
      <c r="AE446" s="322"/>
      <c r="AF446" s="318"/>
      <c r="AG446" s="323"/>
      <c r="AH446" s="323"/>
      <c r="AI446" s="323"/>
      <c r="AJ446" s="323"/>
      <c r="AK446" s="323"/>
      <c r="AL446" s="323"/>
      <c r="AM446" s="323"/>
      <c r="AN446" s="323"/>
    </row>
    <row r="447" spans="1:40" ht="12.75">
      <c r="A447" s="328">
        <v>1222384001</v>
      </c>
      <c r="B447" s="311">
        <v>445</v>
      </c>
      <c r="C447" s="329" t="s">
        <v>16306</v>
      </c>
      <c r="D447" s="329" t="s">
        <v>14708</v>
      </c>
      <c r="E447" s="329" t="s">
        <v>14712</v>
      </c>
      <c r="F447" s="330" t="s">
        <v>1996</v>
      </c>
      <c r="G447" s="329" t="s">
        <v>16313</v>
      </c>
      <c r="H447" s="330" t="s">
        <v>1997</v>
      </c>
      <c r="I447" s="329" t="s">
        <v>9786</v>
      </c>
      <c r="J447" s="329" t="s">
        <v>14726</v>
      </c>
      <c r="K447" s="317"/>
      <c r="L447" s="304">
        <v>1</v>
      </c>
      <c r="M447" s="311">
        <v>687.71759999999995</v>
      </c>
      <c r="N447" s="311">
        <v>2517</v>
      </c>
      <c r="O447" s="311" t="s">
        <v>16314</v>
      </c>
      <c r="P447" s="311" t="s">
        <v>14063</v>
      </c>
      <c r="Q447" s="311">
        <v>2012</v>
      </c>
      <c r="R447" s="324">
        <v>41270</v>
      </c>
      <c r="S447" s="311" t="s">
        <v>15933</v>
      </c>
      <c r="T447" s="312">
        <v>41640</v>
      </c>
      <c r="U447" s="312">
        <v>44197</v>
      </c>
      <c r="V447" s="304">
        <v>1</v>
      </c>
      <c r="W447" s="318"/>
      <c r="X447" s="318"/>
      <c r="Y447" s="318"/>
      <c r="Z447" s="318"/>
      <c r="AA447" s="327"/>
      <c r="AB447" s="326">
        <v>1</v>
      </c>
      <c r="AC447" s="303">
        <v>1</v>
      </c>
      <c r="AD447" s="304">
        <v>1</v>
      </c>
      <c r="AE447" s="322"/>
      <c r="AF447" s="318"/>
      <c r="AG447" s="323"/>
      <c r="AH447" s="323"/>
      <c r="AI447" s="323"/>
      <c r="AJ447" s="323"/>
      <c r="AK447" s="323"/>
      <c r="AL447" s="323"/>
      <c r="AM447" s="323"/>
      <c r="AN447" s="323"/>
    </row>
    <row r="448" spans="1:40" ht="12.75">
      <c r="A448" s="328">
        <v>1222386502</v>
      </c>
      <c r="B448" s="311">
        <v>446</v>
      </c>
      <c r="C448" s="311" t="s">
        <v>16306</v>
      </c>
      <c r="D448" s="311" t="s">
        <v>14408</v>
      </c>
      <c r="E448" s="311" t="s">
        <v>14712</v>
      </c>
      <c r="F448" s="330" t="s">
        <v>1245</v>
      </c>
      <c r="G448" s="311" t="s">
        <v>16315</v>
      </c>
      <c r="H448" s="330" t="s">
        <v>1247</v>
      </c>
      <c r="I448" s="311" t="s">
        <v>9786</v>
      </c>
      <c r="J448" s="311" t="s">
        <v>12620</v>
      </c>
      <c r="K448" s="317"/>
      <c r="L448" s="304">
        <v>1</v>
      </c>
      <c r="M448" s="311">
        <v>40.5</v>
      </c>
      <c r="N448" s="311">
        <v>26</v>
      </c>
      <c r="O448" s="311">
        <v>570</v>
      </c>
      <c r="P448" s="311" t="s">
        <v>14122</v>
      </c>
      <c r="Q448" s="311">
        <v>2012</v>
      </c>
      <c r="R448" s="324">
        <v>41269</v>
      </c>
      <c r="S448" s="311" t="s">
        <v>14727</v>
      </c>
      <c r="T448" s="312">
        <v>41640</v>
      </c>
      <c r="U448" s="312">
        <v>44197</v>
      </c>
      <c r="V448" s="305"/>
      <c r="W448" s="318"/>
      <c r="X448" s="318"/>
      <c r="Y448" s="318"/>
      <c r="Z448" s="318"/>
      <c r="AA448" s="327"/>
      <c r="AB448" s="326">
        <v>1</v>
      </c>
      <c r="AC448" s="303">
        <v>1</v>
      </c>
      <c r="AD448" s="304">
        <v>1</v>
      </c>
      <c r="AE448" s="322"/>
      <c r="AF448" s="318"/>
      <c r="AG448" s="323"/>
      <c r="AH448" s="323"/>
      <c r="AI448" s="323"/>
      <c r="AJ448" s="323"/>
      <c r="AK448" s="323"/>
      <c r="AL448" s="323"/>
      <c r="AM448" s="323"/>
      <c r="AN448" s="323"/>
    </row>
    <row r="449" spans="1:40" ht="12.75">
      <c r="A449" s="328">
        <v>1222386503</v>
      </c>
      <c r="B449" s="311">
        <v>447</v>
      </c>
      <c r="C449" s="311" t="s">
        <v>16306</v>
      </c>
      <c r="D449" s="311" t="s">
        <v>14408</v>
      </c>
      <c r="E449" s="311" t="s">
        <v>14712</v>
      </c>
      <c r="F449" s="330" t="s">
        <v>1390</v>
      </c>
      <c r="G449" s="311" t="s">
        <v>16315</v>
      </c>
      <c r="H449" s="330" t="s">
        <v>1398</v>
      </c>
      <c r="I449" s="311" t="s">
        <v>9786</v>
      </c>
      <c r="J449" s="311" t="s">
        <v>10664</v>
      </c>
      <c r="K449" s="317"/>
      <c r="L449" s="304">
        <v>1</v>
      </c>
      <c r="M449" s="311">
        <v>28.3</v>
      </c>
      <c r="N449" s="311">
        <v>3</v>
      </c>
      <c r="O449" s="311">
        <v>170</v>
      </c>
      <c r="P449" s="311" t="s">
        <v>14122</v>
      </c>
      <c r="Q449" s="311">
        <v>2012</v>
      </c>
      <c r="R449" s="324">
        <v>41269</v>
      </c>
      <c r="S449" s="311" t="s">
        <v>14727</v>
      </c>
      <c r="T449" s="312">
        <v>41640</v>
      </c>
      <c r="U449" s="312">
        <v>44197</v>
      </c>
      <c r="V449" s="305"/>
      <c r="W449" s="318"/>
      <c r="X449" s="318"/>
      <c r="Y449" s="318"/>
      <c r="Z449" s="318"/>
      <c r="AA449" s="327"/>
      <c r="AB449" s="326">
        <v>1</v>
      </c>
      <c r="AC449" s="303">
        <v>1</v>
      </c>
      <c r="AD449" s="304">
        <v>1</v>
      </c>
      <c r="AE449" s="322"/>
      <c r="AF449" s="318"/>
      <c r="AG449" s="323"/>
      <c r="AH449" s="323"/>
      <c r="AI449" s="323"/>
      <c r="AJ449" s="323"/>
      <c r="AK449" s="323"/>
      <c r="AL449" s="323"/>
      <c r="AM449" s="323"/>
      <c r="AN449" s="323"/>
    </row>
    <row r="450" spans="1:40" ht="12.75">
      <c r="A450" s="328">
        <v>1222386504</v>
      </c>
      <c r="B450" s="311">
        <v>448</v>
      </c>
      <c r="C450" s="311" t="s">
        <v>16306</v>
      </c>
      <c r="D450" s="311" t="s">
        <v>14408</v>
      </c>
      <c r="E450" s="311" t="s">
        <v>14712</v>
      </c>
      <c r="F450" s="330" t="s">
        <v>1339</v>
      </c>
      <c r="G450" s="311" t="s">
        <v>16315</v>
      </c>
      <c r="H450" s="330" t="s">
        <v>1343</v>
      </c>
      <c r="I450" s="311" t="s">
        <v>9786</v>
      </c>
      <c r="J450" s="311" t="s">
        <v>11339</v>
      </c>
      <c r="K450" s="317"/>
      <c r="L450" s="304">
        <v>1</v>
      </c>
      <c r="M450" s="311">
        <v>98.12</v>
      </c>
      <c r="N450" s="311">
        <v>150</v>
      </c>
      <c r="O450" s="311" t="s">
        <v>16058</v>
      </c>
      <c r="P450" s="311" t="s">
        <v>14063</v>
      </c>
      <c r="Q450" s="311">
        <v>2012</v>
      </c>
      <c r="R450" s="324">
        <v>41269</v>
      </c>
      <c r="S450" s="311" t="s">
        <v>14728</v>
      </c>
      <c r="T450" s="312">
        <v>41640</v>
      </c>
      <c r="U450" s="312">
        <v>44197</v>
      </c>
      <c r="V450" s="305"/>
      <c r="W450" s="318"/>
      <c r="X450" s="318"/>
      <c r="Y450" s="318"/>
      <c r="Z450" s="318"/>
      <c r="AA450" s="327"/>
      <c r="AB450" s="326">
        <v>1</v>
      </c>
      <c r="AC450" s="303">
        <v>1</v>
      </c>
      <c r="AD450" s="304">
        <v>1</v>
      </c>
      <c r="AE450" s="322"/>
      <c r="AF450" s="318"/>
      <c r="AG450" s="323"/>
      <c r="AH450" s="323"/>
      <c r="AI450" s="323"/>
      <c r="AJ450" s="323"/>
      <c r="AK450" s="323"/>
      <c r="AL450" s="323"/>
      <c r="AM450" s="323"/>
      <c r="AN450" s="323"/>
    </row>
    <row r="451" spans="1:40" ht="12.75">
      <c r="A451" s="328">
        <v>1222386505</v>
      </c>
      <c r="B451" s="311">
        <v>449</v>
      </c>
      <c r="C451" s="311" t="s">
        <v>16306</v>
      </c>
      <c r="D451" s="311" t="s">
        <v>14408</v>
      </c>
      <c r="E451" s="311" t="s">
        <v>14712</v>
      </c>
      <c r="F451" s="330" t="s">
        <v>1467</v>
      </c>
      <c r="G451" s="311" t="s">
        <v>16315</v>
      </c>
      <c r="H451" s="330" t="s">
        <v>1471</v>
      </c>
      <c r="I451" s="311" t="s">
        <v>9786</v>
      </c>
      <c r="J451" s="311" t="s">
        <v>14729</v>
      </c>
      <c r="K451" s="317"/>
      <c r="L451" s="304">
        <v>1</v>
      </c>
      <c r="M451" s="311">
        <v>111.6</v>
      </c>
      <c r="N451" s="311">
        <v>52</v>
      </c>
      <c r="O451" s="311" t="s">
        <v>16316</v>
      </c>
      <c r="P451" s="311" t="s">
        <v>14122</v>
      </c>
      <c r="Q451" s="311">
        <v>2012</v>
      </c>
      <c r="R451" s="324">
        <v>41269</v>
      </c>
      <c r="S451" s="311" t="s">
        <v>14727</v>
      </c>
      <c r="T451" s="312">
        <v>41640</v>
      </c>
      <c r="U451" s="312">
        <v>44197</v>
      </c>
      <c r="V451" s="305"/>
      <c r="W451" s="318"/>
      <c r="X451" s="318"/>
      <c r="Y451" s="318"/>
      <c r="Z451" s="318"/>
      <c r="AA451" s="327"/>
      <c r="AB451" s="326">
        <v>1</v>
      </c>
      <c r="AC451" s="303">
        <v>1</v>
      </c>
      <c r="AD451" s="304">
        <v>1</v>
      </c>
      <c r="AE451" s="322"/>
      <c r="AF451" s="318"/>
      <c r="AG451" s="323"/>
      <c r="AH451" s="323"/>
      <c r="AI451" s="323"/>
      <c r="AJ451" s="323"/>
      <c r="AK451" s="323"/>
      <c r="AL451" s="323"/>
      <c r="AM451" s="323"/>
      <c r="AN451" s="323"/>
    </row>
    <row r="452" spans="1:40" ht="12.75">
      <c r="A452" s="328">
        <v>1222386506</v>
      </c>
      <c r="B452" s="311">
        <v>450</v>
      </c>
      <c r="C452" s="311" t="s">
        <v>16306</v>
      </c>
      <c r="D452" s="311" t="s">
        <v>14408</v>
      </c>
      <c r="E452" s="311" t="s">
        <v>14712</v>
      </c>
      <c r="F452" s="330" t="s">
        <v>1467</v>
      </c>
      <c r="G452" s="311" t="s">
        <v>16315</v>
      </c>
      <c r="H452" s="330" t="s">
        <v>1472</v>
      </c>
      <c r="I452" s="311" t="s">
        <v>9786</v>
      </c>
      <c r="J452" s="311" t="s">
        <v>14730</v>
      </c>
      <c r="K452" s="317"/>
      <c r="L452" s="304">
        <v>1</v>
      </c>
      <c r="M452" s="311">
        <v>71.7</v>
      </c>
      <c r="N452" s="311">
        <v>91</v>
      </c>
      <c r="O452" s="311" t="s">
        <v>16147</v>
      </c>
      <c r="P452" s="311" t="s">
        <v>14122</v>
      </c>
      <c r="Q452" s="311">
        <v>2012</v>
      </c>
      <c r="R452" s="324">
        <v>41269</v>
      </c>
      <c r="S452" s="311" t="s">
        <v>14727</v>
      </c>
      <c r="T452" s="312">
        <v>41640</v>
      </c>
      <c r="U452" s="312">
        <v>44197</v>
      </c>
      <c r="V452" s="305"/>
      <c r="W452" s="318"/>
      <c r="X452" s="318"/>
      <c r="Y452" s="318"/>
      <c r="Z452" s="318"/>
      <c r="AA452" s="327"/>
      <c r="AB452" s="326">
        <v>1</v>
      </c>
      <c r="AC452" s="303">
        <v>1</v>
      </c>
      <c r="AD452" s="304">
        <v>1</v>
      </c>
      <c r="AE452" s="322"/>
      <c r="AF452" s="318"/>
      <c r="AG452" s="323"/>
      <c r="AH452" s="323"/>
      <c r="AI452" s="323"/>
      <c r="AJ452" s="323"/>
      <c r="AK452" s="323"/>
      <c r="AL452" s="323"/>
      <c r="AM452" s="323"/>
      <c r="AN452" s="323"/>
    </row>
    <row r="453" spans="1:40" ht="12.75">
      <c r="A453" s="328">
        <v>1222386501</v>
      </c>
      <c r="B453" s="311">
        <v>451</v>
      </c>
      <c r="C453" s="311" t="s">
        <v>16306</v>
      </c>
      <c r="D453" s="311" t="s">
        <v>14408</v>
      </c>
      <c r="E453" s="311" t="s">
        <v>14712</v>
      </c>
      <c r="F453" s="330" t="s">
        <v>1467</v>
      </c>
      <c r="G453" s="311" t="s">
        <v>16315</v>
      </c>
      <c r="H453" s="330" t="s">
        <v>1473</v>
      </c>
      <c r="I453" s="311" t="s">
        <v>9786</v>
      </c>
      <c r="J453" s="311" t="s">
        <v>14731</v>
      </c>
      <c r="K453" s="317"/>
      <c r="L453" s="304">
        <v>1</v>
      </c>
      <c r="M453" s="311">
        <v>251.61</v>
      </c>
      <c r="N453" s="311">
        <v>400</v>
      </c>
      <c r="O453" s="311" t="s">
        <v>16317</v>
      </c>
      <c r="P453" s="311" t="s">
        <v>14063</v>
      </c>
      <c r="Q453" s="311">
        <v>2012</v>
      </c>
      <c r="R453" s="324">
        <v>41269</v>
      </c>
      <c r="S453" s="311" t="s">
        <v>14728</v>
      </c>
      <c r="T453" s="312">
        <v>41640</v>
      </c>
      <c r="U453" s="312">
        <v>44197</v>
      </c>
      <c r="V453" s="305"/>
      <c r="W453" s="318"/>
      <c r="X453" s="318"/>
      <c r="Y453" s="318"/>
      <c r="Z453" s="318"/>
      <c r="AA453" s="327"/>
      <c r="AB453" s="326">
        <v>1</v>
      </c>
      <c r="AC453" s="303">
        <v>1</v>
      </c>
      <c r="AD453" s="304">
        <v>1</v>
      </c>
      <c r="AE453" s="322"/>
      <c r="AF453" s="318"/>
      <c r="AG453" s="323"/>
      <c r="AH453" s="323"/>
      <c r="AI453" s="323"/>
      <c r="AJ453" s="323"/>
      <c r="AK453" s="323"/>
      <c r="AL453" s="323"/>
      <c r="AM453" s="323"/>
      <c r="AN453" s="323"/>
    </row>
    <row r="454" spans="1:40" ht="12.75">
      <c r="A454" s="328">
        <v>1222386507</v>
      </c>
      <c r="B454" s="311">
        <v>452</v>
      </c>
      <c r="C454" s="311" t="s">
        <v>16306</v>
      </c>
      <c r="D454" s="311" t="s">
        <v>14408</v>
      </c>
      <c r="E454" s="311" t="s">
        <v>14712</v>
      </c>
      <c r="F454" s="330" t="s">
        <v>1467</v>
      </c>
      <c r="G454" s="311" t="s">
        <v>16315</v>
      </c>
      <c r="H454" s="330" t="s">
        <v>1474</v>
      </c>
      <c r="I454" s="311" t="s">
        <v>9786</v>
      </c>
      <c r="J454" s="311" t="s">
        <v>14732</v>
      </c>
      <c r="K454" s="317"/>
      <c r="L454" s="304">
        <v>1</v>
      </c>
      <c r="M454" s="311">
        <v>292.77999999999997</v>
      </c>
      <c r="N454" s="311">
        <v>453</v>
      </c>
      <c r="O454" s="311" t="s">
        <v>16024</v>
      </c>
      <c r="P454" s="311" t="s">
        <v>14063</v>
      </c>
      <c r="Q454" s="311">
        <v>2012</v>
      </c>
      <c r="R454" s="324">
        <v>41269</v>
      </c>
      <c r="S454" s="311" t="s">
        <v>14728</v>
      </c>
      <c r="T454" s="312">
        <v>41640</v>
      </c>
      <c r="U454" s="312">
        <v>44197</v>
      </c>
      <c r="V454" s="305"/>
      <c r="W454" s="318"/>
      <c r="X454" s="318"/>
      <c r="Y454" s="318"/>
      <c r="Z454" s="318"/>
      <c r="AA454" s="327"/>
      <c r="AB454" s="326">
        <v>1</v>
      </c>
      <c r="AC454" s="303">
        <v>1</v>
      </c>
      <c r="AD454" s="304">
        <v>1</v>
      </c>
      <c r="AE454" s="322"/>
      <c r="AF454" s="318"/>
      <c r="AG454" s="323"/>
      <c r="AH454" s="323"/>
      <c r="AI454" s="323"/>
      <c r="AJ454" s="323"/>
      <c r="AK454" s="323"/>
      <c r="AL454" s="323"/>
      <c r="AM454" s="323"/>
      <c r="AN454" s="323"/>
    </row>
    <row r="455" spans="1:40" ht="12.75">
      <c r="A455" s="328">
        <v>1222386802</v>
      </c>
      <c r="B455" s="311">
        <v>453</v>
      </c>
      <c r="C455" s="329" t="s">
        <v>16306</v>
      </c>
      <c r="D455" s="329" t="s">
        <v>14708</v>
      </c>
      <c r="E455" s="329" t="s">
        <v>14712</v>
      </c>
      <c r="F455" s="330" t="s">
        <v>1996</v>
      </c>
      <c r="G455" s="329" t="s">
        <v>16318</v>
      </c>
      <c r="H455" s="330" t="s">
        <v>2000</v>
      </c>
      <c r="I455" s="329" t="s">
        <v>9786</v>
      </c>
      <c r="J455" s="329" t="s">
        <v>14733</v>
      </c>
      <c r="K455" s="317"/>
      <c r="L455" s="304">
        <v>1</v>
      </c>
      <c r="M455" s="311">
        <v>82.5</v>
      </c>
      <c r="N455" s="311">
        <v>133</v>
      </c>
      <c r="O455" s="311">
        <v>860</v>
      </c>
      <c r="P455" s="311" t="s">
        <v>14122</v>
      </c>
      <c r="Q455" s="311">
        <v>2012</v>
      </c>
      <c r="R455" s="324">
        <v>41270</v>
      </c>
      <c r="S455" s="311" t="s">
        <v>15934</v>
      </c>
      <c r="T455" s="312">
        <v>41640</v>
      </c>
      <c r="U455" s="312">
        <v>44197</v>
      </c>
      <c r="V455" s="304">
        <v>1</v>
      </c>
      <c r="W455" s="318"/>
      <c r="X455" s="318"/>
      <c r="Y455" s="318"/>
      <c r="Z455" s="318"/>
      <c r="AA455" s="327"/>
      <c r="AB455" s="326">
        <v>1</v>
      </c>
      <c r="AC455" s="303">
        <v>1</v>
      </c>
      <c r="AD455" s="304">
        <v>1</v>
      </c>
      <c r="AE455" s="322"/>
      <c r="AF455" s="318"/>
      <c r="AG455" s="323"/>
      <c r="AH455" s="323"/>
      <c r="AI455" s="323"/>
      <c r="AJ455" s="323"/>
      <c r="AK455" s="323"/>
      <c r="AL455" s="323"/>
      <c r="AM455" s="323"/>
      <c r="AN455" s="323"/>
    </row>
    <row r="456" spans="1:40" ht="12.75">
      <c r="A456" s="328">
        <v>1222386805</v>
      </c>
      <c r="B456" s="311">
        <v>454</v>
      </c>
      <c r="C456" s="329" t="s">
        <v>16306</v>
      </c>
      <c r="D456" s="329" t="s">
        <v>14708</v>
      </c>
      <c r="E456" s="329" t="s">
        <v>14712</v>
      </c>
      <c r="F456" s="330" t="s">
        <v>1830</v>
      </c>
      <c r="G456" s="329" t="s">
        <v>16318</v>
      </c>
      <c r="H456" s="330" t="s">
        <v>1834</v>
      </c>
      <c r="I456" s="329" t="s">
        <v>9786</v>
      </c>
      <c r="J456" s="329" t="s">
        <v>13412</v>
      </c>
      <c r="K456" s="317"/>
      <c r="L456" s="304">
        <v>1</v>
      </c>
      <c r="M456" s="311">
        <v>71.88</v>
      </c>
      <c r="N456" s="311">
        <v>170</v>
      </c>
      <c r="O456" s="311" t="s">
        <v>16319</v>
      </c>
      <c r="P456" s="311" t="s">
        <v>14063</v>
      </c>
      <c r="Q456" s="311">
        <v>2012</v>
      </c>
      <c r="R456" s="324">
        <v>41270</v>
      </c>
      <c r="S456" s="311" t="s">
        <v>15935</v>
      </c>
      <c r="T456" s="312">
        <v>41640</v>
      </c>
      <c r="U456" s="312">
        <v>44197</v>
      </c>
      <c r="V456" s="304">
        <v>1</v>
      </c>
      <c r="W456" s="318"/>
      <c r="X456" s="318"/>
      <c r="Y456" s="318"/>
      <c r="Z456" s="318"/>
      <c r="AA456" s="327"/>
      <c r="AB456" s="326">
        <v>1</v>
      </c>
      <c r="AC456" s="303">
        <v>1</v>
      </c>
      <c r="AD456" s="304">
        <v>1</v>
      </c>
      <c r="AE456" s="322"/>
      <c r="AF456" s="318"/>
      <c r="AG456" s="323"/>
      <c r="AH456" s="323"/>
      <c r="AI456" s="323"/>
      <c r="AJ456" s="323"/>
      <c r="AK456" s="323"/>
      <c r="AL456" s="323"/>
      <c r="AM456" s="323"/>
      <c r="AN456" s="323"/>
    </row>
    <row r="457" spans="1:40" ht="12.75">
      <c r="A457" s="328">
        <v>1222386801</v>
      </c>
      <c r="B457" s="311">
        <v>455</v>
      </c>
      <c r="C457" s="329" t="s">
        <v>16306</v>
      </c>
      <c r="D457" s="329" t="s">
        <v>14708</v>
      </c>
      <c r="E457" s="329" t="s">
        <v>14712</v>
      </c>
      <c r="F457" s="330" t="s">
        <v>1996</v>
      </c>
      <c r="G457" s="329" t="s">
        <v>16318</v>
      </c>
      <c r="H457" s="330" t="s">
        <v>2003</v>
      </c>
      <c r="I457" s="329" t="s">
        <v>10299</v>
      </c>
      <c r="J457" s="329" t="s">
        <v>14734</v>
      </c>
      <c r="K457" s="317"/>
      <c r="L457" s="304">
        <v>1</v>
      </c>
      <c r="M457" s="311">
        <v>244.55</v>
      </c>
      <c r="N457" s="311">
        <v>830</v>
      </c>
      <c r="O457" s="311" t="s">
        <v>16320</v>
      </c>
      <c r="P457" s="311" t="s">
        <v>14063</v>
      </c>
      <c r="Q457" s="311">
        <v>2012</v>
      </c>
      <c r="R457" s="324">
        <v>41270</v>
      </c>
      <c r="S457" s="311" t="s">
        <v>15935</v>
      </c>
      <c r="T457" s="312">
        <v>41640</v>
      </c>
      <c r="U457" s="312">
        <v>44197</v>
      </c>
      <c r="V457" s="304">
        <v>1</v>
      </c>
      <c r="W457" s="318"/>
      <c r="X457" s="318"/>
      <c r="Y457" s="318"/>
      <c r="Z457" s="318"/>
      <c r="AA457" s="327"/>
      <c r="AB457" s="326">
        <v>1</v>
      </c>
      <c r="AC457" s="303">
        <v>1</v>
      </c>
      <c r="AD457" s="304">
        <v>1</v>
      </c>
      <c r="AE457" s="322"/>
      <c r="AF457" s="318"/>
      <c r="AG457" s="323"/>
      <c r="AH457" s="323"/>
      <c r="AI457" s="323"/>
      <c r="AJ457" s="323"/>
      <c r="AK457" s="323"/>
      <c r="AL457" s="323"/>
      <c r="AM457" s="323"/>
      <c r="AN457" s="323"/>
    </row>
    <row r="458" spans="1:40" ht="12.75">
      <c r="A458" s="328">
        <v>1222387203</v>
      </c>
      <c r="B458" s="311">
        <v>456</v>
      </c>
      <c r="C458" s="329" t="s">
        <v>16306</v>
      </c>
      <c r="D458" s="329" t="s">
        <v>14708</v>
      </c>
      <c r="E458" s="329" t="s">
        <v>14712</v>
      </c>
      <c r="F458" s="330" t="s">
        <v>2053</v>
      </c>
      <c r="G458" s="329" t="s">
        <v>14735</v>
      </c>
      <c r="H458" s="330" t="s">
        <v>2061</v>
      </c>
      <c r="I458" s="329" t="s">
        <v>9786</v>
      </c>
      <c r="J458" s="329" t="s">
        <v>14736</v>
      </c>
      <c r="K458" s="317"/>
      <c r="L458" s="304">
        <v>1</v>
      </c>
      <c r="M458" s="311">
        <v>639.04999999999995</v>
      </c>
      <c r="N458" s="311">
        <v>216</v>
      </c>
      <c r="O458" s="311" t="s">
        <v>16263</v>
      </c>
      <c r="P458" s="311" t="s">
        <v>14122</v>
      </c>
      <c r="Q458" s="311">
        <v>2012</v>
      </c>
      <c r="R458" s="312">
        <v>41023</v>
      </c>
      <c r="S458" s="311" t="s">
        <v>14737</v>
      </c>
      <c r="T458" s="312">
        <v>41275</v>
      </c>
      <c r="U458" s="312">
        <v>44197</v>
      </c>
      <c r="V458" s="305"/>
      <c r="W458" s="318"/>
      <c r="X458" s="318"/>
      <c r="Y458" s="318"/>
      <c r="Z458" s="318"/>
      <c r="AA458" s="327"/>
      <c r="AB458" s="326">
        <v>1</v>
      </c>
      <c r="AC458" s="303">
        <v>1</v>
      </c>
      <c r="AD458" s="304">
        <v>1</v>
      </c>
      <c r="AE458" s="322"/>
      <c r="AF458" s="318"/>
      <c r="AG458" s="323"/>
      <c r="AH458" s="323"/>
      <c r="AI458" s="323"/>
      <c r="AJ458" s="323"/>
      <c r="AK458" s="323"/>
      <c r="AL458" s="323"/>
      <c r="AM458" s="323"/>
      <c r="AN458" s="323"/>
    </row>
    <row r="459" spans="1:40" ht="12.75">
      <c r="A459" s="328">
        <v>1222387201</v>
      </c>
      <c r="B459" s="311">
        <v>457</v>
      </c>
      <c r="C459" s="329" t="s">
        <v>16306</v>
      </c>
      <c r="D459" s="329" t="s">
        <v>14708</v>
      </c>
      <c r="E459" s="329" t="s">
        <v>14712</v>
      </c>
      <c r="F459" s="330" t="s">
        <v>2053</v>
      </c>
      <c r="G459" s="329" t="s">
        <v>14735</v>
      </c>
      <c r="H459" s="330" t="s">
        <v>2054</v>
      </c>
      <c r="I459" s="329" t="s">
        <v>9786</v>
      </c>
      <c r="J459" s="329" t="s">
        <v>14738</v>
      </c>
      <c r="K459" s="317"/>
      <c r="L459" s="304">
        <v>1</v>
      </c>
      <c r="M459" s="311">
        <v>975.06</v>
      </c>
      <c r="N459" s="311">
        <v>905</v>
      </c>
      <c r="O459" s="311" t="s">
        <v>16321</v>
      </c>
      <c r="P459" s="311" t="s">
        <v>14122</v>
      </c>
      <c r="Q459" s="311">
        <v>2012</v>
      </c>
      <c r="R459" s="312">
        <v>41023</v>
      </c>
      <c r="S459" s="311" t="s">
        <v>14739</v>
      </c>
      <c r="T459" s="312">
        <v>41275</v>
      </c>
      <c r="U459" s="312">
        <v>44197</v>
      </c>
      <c r="V459" s="305"/>
      <c r="W459" s="318"/>
      <c r="X459" s="318"/>
      <c r="Y459" s="318"/>
      <c r="Z459" s="318"/>
      <c r="AA459" s="327"/>
      <c r="AB459" s="326">
        <v>1</v>
      </c>
      <c r="AC459" s="303">
        <v>1</v>
      </c>
      <c r="AD459" s="304">
        <v>1</v>
      </c>
      <c r="AE459" s="322"/>
      <c r="AF459" s="318"/>
      <c r="AG459" s="323"/>
      <c r="AH459" s="323"/>
      <c r="AI459" s="323"/>
      <c r="AJ459" s="323"/>
      <c r="AK459" s="323"/>
      <c r="AL459" s="323"/>
      <c r="AM459" s="323"/>
      <c r="AN459" s="323"/>
    </row>
    <row r="460" spans="1:40" ht="12.75">
      <c r="A460" s="328">
        <v>1222382502</v>
      </c>
      <c r="B460" s="311">
        <v>458</v>
      </c>
      <c r="C460" s="329" t="s">
        <v>16306</v>
      </c>
      <c r="D460" s="329" t="s">
        <v>14708</v>
      </c>
      <c r="E460" s="329" t="s">
        <v>14708</v>
      </c>
      <c r="F460" s="330" t="s">
        <v>2004</v>
      </c>
      <c r="G460" s="329" t="s">
        <v>14740</v>
      </c>
      <c r="H460" s="330" t="s">
        <v>2007</v>
      </c>
      <c r="I460" s="329" t="s">
        <v>9786</v>
      </c>
      <c r="J460" s="329" t="s">
        <v>14741</v>
      </c>
      <c r="K460" s="302">
        <v>1</v>
      </c>
      <c r="L460" s="316"/>
      <c r="M460" s="317"/>
      <c r="N460" s="311">
        <v>38</v>
      </c>
      <c r="O460" s="317"/>
      <c r="P460" s="302" t="s">
        <v>14742</v>
      </c>
      <c r="Q460" s="311">
        <v>2023</v>
      </c>
      <c r="R460" s="312">
        <v>45082</v>
      </c>
      <c r="S460" s="311" t="s">
        <v>14743</v>
      </c>
      <c r="T460" s="312">
        <v>45292</v>
      </c>
      <c r="U460" s="312">
        <v>47849</v>
      </c>
      <c r="V460" s="305"/>
      <c r="W460" s="302" t="s">
        <v>11018</v>
      </c>
      <c r="X460" s="312">
        <v>45160</v>
      </c>
      <c r="Y460" s="311" t="s">
        <v>2754</v>
      </c>
      <c r="Z460" s="302">
        <v>1</v>
      </c>
      <c r="AA460" s="327"/>
      <c r="AB460" s="333"/>
      <c r="AC460" s="303">
        <v>1</v>
      </c>
      <c r="AD460" s="304">
        <v>1</v>
      </c>
      <c r="AE460" s="322"/>
      <c r="AF460" s="318"/>
      <c r="AG460" s="323"/>
      <c r="AH460" s="323"/>
      <c r="AI460" s="323"/>
      <c r="AJ460" s="323"/>
      <c r="AK460" s="323"/>
      <c r="AL460" s="323"/>
      <c r="AM460" s="323"/>
      <c r="AN460" s="323"/>
    </row>
    <row r="461" spans="1:40" ht="12.75">
      <c r="A461" s="328">
        <v>1222382503</v>
      </c>
      <c r="B461" s="311">
        <v>459</v>
      </c>
      <c r="C461" s="329" t="s">
        <v>16306</v>
      </c>
      <c r="D461" s="329" t="s">
        <v>14708</v>
      </c>
      <c r="E461" s="329" t="s">
        <v>14708</v>
      </c>
      <c r="F461" s="330" t="s">
        <v>2004</v>
      </c>
      <c r="G461" s="329" t="s">
        <v>14740</v>
      </c>
      <c r="H461" s="330" t="s">
        <v>2008</v>
      </c>
      <c r="I461" s="329" t="s">
        <v>9786</v>
      </c>
      <c r="J461" s="329" t="s">
        <v>14744</v>
      </c>
      <c r="K461" s="302">
        <v>1</v>
      </c>
      <c r="L461" s="316"/>
      <c r="M461" s="317"/>
      <c r="N461" s="311">
        <v>129</v>
      </c>
      <c r="O461" s="317"/>
      <c r="P461" s="302" t="s">
        <v>14742</v>
      </c>
      <c r="Q461" s="311">
        <v>2023</v>
      </c>
      <c r="R461" s="312">
        <v>45082</v>
      </c>
      <c r="S461" s="311" t="s">
        <v>14743</v>
      </c>
      <c r="T461" s="312">
        <v>45292</v>
      </c>
      <c r="U461" s="312">
        <v>47849</v>
      </c>
      <c r="V461" s="305"/>
      <c r="W461" s="302" t="s">
        <v>11018</v>
      </c>
      <c r="X461" s="312">
        <v>45160</v>
      </c>
      <c r="Y461" s="311" t="s">
        <v>2754</v>
      </c>
      <c r="Z461" s="302">
        <v>1</v>
      </c>
      <c r="AA461" s="327"/>
      <c r="AB461" s="321"/>
      <c r="AC461" s="303">
        <v>1</v>
      </c>
      <c r="AD461" s="304">
        <v>1</v>
      </c>
      <c r="AE461" s="322"/>
      <c r="AF461" s="318"/>
      <c r="AG461" s="323"/>
      <c r="AH461" s="323"/>
      <c r="AI461" s="323"/>
      <c r="AJ461" s="323"/>
      <c r="AK461" s="323"/>
      <c r="AL461" s="323"/>
      <c r="AM461" s="323"/>
      <c r="AN461" s="323"/>
    </row>
    <row r="462" spans="1:40" ht="12.75">
      <c r="A462" s="328">
        <v>1222382504</v>
      </c>
      <c r="B462" s="311">
        <v>460</v>
      </c>
      <c r="C462" s="329" t="s">
        <v>16306</v>
      </c>
      <c r="D462" s="329" t="s">
        <v>14708</v>
      </c>
      <c r="E462" s="329" t="s">
        <v>14708</v>
      </c>
      <c r="F462" s="330" t="s">
        <v>2004</v>
      </c>
      <c r="G462" s="329" t="s">
        <v>14740</v>
      </c>
      <c r="H462" s="330" t="s">
        <v>2010</v>
      </c>
      <c r="I462" s="329" t="s">
        <v>9786</v>
      </c>
      <c r="J462" s="329" t="s">
        <v>14745</v>
      </c>
      <c r="K462" s="302">
        <v>1</v>
      </c>
      <c r="L462" s="316"/>
      <c r="M462" s="317"/>
      <c r="N462" s="311">
        <v>183</v>
      </c>
      <c r="O462" s="317"/>
      <c r="P462" s="302" t="s">
        <v>14742</v>
      </c>
      <c r="Q462" s="311">
        <v>2023</v>
      </c>
      <c r="R462" s="312">
        <v>45082</v>
      </c>
      <c r="S462" s="311" t="s">
        <v>14743</v>
      </c>
      <c r="T462" s="312">
        <v>45292</v>
      </c>
      <c r="U462" s="312">
        <v>47849</v>
      </c>
      <c r="V462" s="305"/>
      <c r="W462" s="302" t="s">
        <v>11018</v>
      </c>
      <c r="X462" s="312">
        <v>45160</v>
      </c>
      <c r="Y462" s="311" t="s">
        <v>2754</v>
      </c>
      <c r="Z462" s="302">
        <v>1</v>
      </c>
      <c r="AA462" s="327"/>
      <c r="AB462" s="321"/>
      <c r="AC462" s="303">
        <v>1</v>
      </c>
      <c r="AD462" s="304">
        <v>1</v>
      </c>
      <c r="AE462" s="322"/>
      <c r="AF462" s="318"/>
      <c r="AG462" s="323"/>
      <c r="AH462" s="323"/>
      <c r="AI462" s="323"/>
      <c r="AJ462" s="323"/>
      <c r="AK462" s="323"/>
      <c r="AL462" s="323"/>
      <c r="AM462" s="323"/>
      <c r="AN462" s="323"/>
    </row>
    <row r="463" spans="1:40" ht="12.75">
      <c r="A463" s="328">
        <v>1222382501</v>
      </c>
      <c r="B463" s="311">
        <v>461</v>
      </c>
      <c r="C463" s="329" t="s">
        <v>16306</v>
      </c>
      <c r="D463" s="329" t="s">
        <v>14708</v>
      </c>
      <c r="E463" s="329" t="s">
        <v>14708</v>
      </c>
      <c r="F463" s="330" t="s">
        <v>2004</v>
      </c>
      <c r="G463" s="329" t="s">
        <v>14740</v>
      </c>
      <c r="H463" s="330" t="s">
        <v>2012</v>
      </c>
      <c r="I463" s="329" t="s">
        <v>9786</v>
      </c>
      <c r="J463" s="329" t="s">
        <v>14746</v>
      </c>
      <c r="K463" s="302">
        <v>1</v>
      </c>
      <c r="L463" s="316"/>
      <c r="M463" s="317"/>
      <c r="N463" s="311">
        <v>989</v>
      </c>
      <c r="O463" s="317"/>
      <c r="P463" s="302" t="s">
        <v>14742</v>
      </c>
      <c r="Q463" s="311">
        <v>2023</v>
      </c>
      <c r="R463" s="312">
        <v>45082</v>
      </c>
      <c r="S463" s="311" t="s">
        <v>14743</v>
      </c>
      <c r="T463" s="312">
        <v>45292</v>
      </c>
      <c r="U463" s="312">
        <v>47849</v>
      </c>
      <c r="V463" s="305"/>
      <c r="W463" s="302" t="s">
        <v>11018</v>
      </c>
      <c r="X463" s="312">
        <v>45160</v>
      </c>
      <c r="Y463" s="311" t="s">
        <v>2754</v>
      </c>
      <c r="Z463" s="302">
        <v>1</v>
      </c>
      <c r="AA463" s="327"/>
      <c r="AB463" s="333"/>
      <c r="AC463" s="303">
        <v>1</v>
      </c>
      <c r="AD463" s="304">
        <v>1</v>
      </c>
      <c r="AE463" s="322"/>
      <c r="AF463" s="318"/>
      <c r="AG463" s="323"/>
      <c r="AH463" s="323"/>
      <c r="AI463" s="323"/>
      <c r="AJ463" s="323"/>
      <c r="AK463" s="323"/>
      <c r="AL463" s="323"/>
      <c r="AM463" s="323"/>
      <c r="AN463" s="323"/>
    </row>
    <row r="464" spans="1:40" ht="12.75">
      <c r="A464" s="328">
        <v>1222382505</v>
      </c>
      <c r="B464" s="311">
        <v>462</v>
      </c>
      <c r="C464" s="329" t="s">
        <v>16306</v>
      </c>
      <c r="D464" s="329" t="s">
        <v>14708</v>
      </c>
      <c r="E464" s="329" t="s">
        <v>14708</v>
      </c>
      <c r="F464" s="330" t="s">
        <v>2004</v>
      </c>
      <c r="G464" s="329" t="s">
        <v>14740</v>
      </c>
      <c r="H464" s="330" t="s">
        <v>2016</v>
      </c>
      <c r="I464" s="329" t="s">
        <v>9786</v>
      </c>
      <c r="J464" s="329" t="s">
        <v>14747</v>
      </c>
      <c r="K464" s="302">
        <v>1</v>
      </c>
      <c r="L464" s="316"/>
      <c r="M464" s="317"/>
      <c r="N464" s="311">
        <v>272</v>
      </c>
      <c r="O464" s="317"/>
      <c r="P464" s="302" t="s">
        <v>14742</v>
      </c>
      <c r="Q464" s="311">
        <v>2023</v>
      </c>
      <c r="R464" s="312">
        <v>45082</v>
      </c>
      <c r="S464" s="311" t="s">
        <v>14743</v>
      </c>
      <c r="T464" s="312">
        <v>45292</v>
      </c>
      <c r="U464" s="312">
        <v>47849</v>
      </c>
      <c r="V464" s="305"/>
      <c r="W464" s="302" t="s">
        <v>11018</v>
      </c>
      <c r="X464" s="312">
        <v>45160</v>
      </c>
      <c r="Y464" s="311" t="s">
        <v>2754</v>
      </c>
      <c r="Z464" s="302">
        <v>1</v>
      </c>
      <c r="AA464" s="327"/>
      <c r="AB464" s="321"/>
      <c r="AC464" s="303">
        <v>1</v>
      </c>
      <c r="AD464" s="304">
        <v>1</v>
      </c>
      <c r="AE464" s="322"/>
      <c r="AF464" s="318"/>
      <c r="AG464" s="323"/>
      <c r="AH464" s="323"/>
      <c r="AI464" s="323"/>
      <c r="AJ464" s="323"/>
      <c r="AK464" s="323"/>
      <c r="AL464" s="323"/>
      <c r="AM464" s="323"/>
      <c r="AN464" s="323"/>
    </row>
    <row r="465" spans="1:40" ht="12.75">
      <c r="A465" s="328">
        <v>1222383301</v>
      </c>
      <c r="B465" s="311">
        <v>463</v>
      </c>
      <c r="C465" s="329" t="s">
        <v>16306</v>
      </c>
      <c r="D465" s="329" t="s">
        <v>14708</v>
      </c>
      <c r="E465" s="329" t="s">
        <v>14708</v>
      </c>
      <c r="F465" s="330" t="s">
        <v>2004</v>
      </c>
      <c r="G465" s="329" t="s">
        <v>14740</v>
      </c>
      <c r="H465" s="330" t="s">
        <v>2013</v>
      </c>
      <c r="I465" s="329" t="s">
        <v>9786</v>
      </c>
      <c r="J465" s="329" t="s">
        <v>14748</v>
      </c>
      <c r="K465" s="302">
        <v>1</v>
      </c>
      <c r="L465" s="316"/>
      <c r="M465" s="317"/>
      <c r="N465" s="311">
        <v>917</v>
      </c>
      <c r="O465" s="317"/>
      <c r="P465" s="302" t="s">
        <v>14742</v>
      </c>
      <c r="Q465" s="311">
        <v>2023</v>
      </c>
      <c r="R465" s="312">
        <v>45082</v>
      </c>
      <c r="S465" s="311" t="s">
        <v>14743</v>
      </c>
      <c r="T465" s="312">
        <v>45292</v>
      </c>
      <c r="U465" s="312">
        <v>47849</v>
      </c>
      <c r="V465" s="305"/>
      <c r="W465" s="302" t="s">
        <v>11018</v>
      </c>
      <c r="X465" s="312">
        <v>45160</v>
      </c>
      <c r="Y465" s="311" t="s">
        <v>2754</v>
      </c>
      <c r="Z465" s="302">
        <v>1</v>
      </c>
      <c r="AA465" s="327"/>
      <c r="AB465" s="321"/>
      <c r="AC465" s="303">
        <v>1</v>
      </c>
      <c r="AD465" s="304">
        <v>1</v>
      </c>
      <c r="AE465" s="322"/>
      <c r="AF465" s="318"/>
      <c r="AG465" s="323"/>
      <c r="AH465" s="323"/>
      <c r="AI465" s="323"/>
      <c r="AJ465" s="323"/>
      <c r="AK465" s="323"/>
      <c r="AL465" s="323"/>
      <c r="AM465" s="323"/>
      <c r="AN465" s="323"/>
    </row>
    <row r="466" spans="1:40" ht="12.75">
      <c r="A466" s="328">
        <v>1222383501</v>
      </c>
      <c r="B466" s="311">
        <v>464</v>
      </c>
      <c r="C466" s="329" t="s">
        <v>16306</v>
      </c>
      <c r="D466" s="329" t="s">
        <v>14708</v>
      </c>
      <c r="E466" s="329" t="s">
        <v>14708</v>
      </c>
      <c r="F466" s="330" t="s">
        <v>2004</v>
      </c>
      <c r="G466" s="329" t="s">
        <v>14740</v>
      </c>
      <c r="H466" s="330" t="s">
        <v>2015</v>
      </c>
      <c r="I466" s="329" t="s">
        <v>9786</v>
      </c>
      <c r="J466" s="329" t="s">
        <v>14749</v>
      </c>
      <c r="K466" s="302">
        <v>1</v>
      </c>
      <c r="L466" s="316"/>
      <c r="M466" s="317"/>
      <c r="N466" s="311">
        <v>2267</v>
      </c>
      <c r="O466" s="317"/>
      <c r="P466" s="302" t="s">
        <v>14742</v>
      </c>
      <c r="Q466" s="311">
        <v>2023</v>
      </c>
      <c r="R466" s="312">
        <v>45082</v>
      </c>
      <c r="S466" s="311" t="s">
        <v>14743</v>
      </c>
      <c r="T466" s="312">
        <v>45292</v>
      </c>
      <c r="U466" s="312">
        <v>47849</v>
      </c>
      <c r="V466" s="316"/>
      <c r="W466" s="302" t="s">
        <v>11018</v>
      </c>
      <c r="X466" s="312">
        <v>45160</v>
      </c>
      <c r="Y466" s="311" t="s">
        <v>2754</v>
      </c>
      <c r="Z466" s="302">
        <v>1</v>
      </c>
      <c r="AA466" s="325"/>
      <c r="AB466" s="321"/>
      <c r="AC466" s="303">
        <v>1</v>
      </c>
      <c r="AD466" s="304">
        <v>1</v>
      </c>
      <c r="AE466" s="322"/>
      <c r="AF466" s="318"/>
      <c r="AG466" s="323"/>
      <c r="AH466" s="323"/>
      <c r="AI466" s="323"/>
      <c r="AJ466" s="323"/>
      <c r="AK466" s="323"/>
      <c r="AL466" s="323"/>
      <c r="AM466" s="323"/>
      <c r="AN466" s="323"/>
    </row>
    <row r="467" spans="1:40" ht="12.75">
      <c r="A467" s="328">
        <v>1222383502</v>
      </c>
      <c r="B467" s="311">
        <v>465</v>
      </c>
      <c r="C467" s="329" t="s">
        <v>16306</v>
      </c>
      <c r="D467" s="329" t="s">
        <v>14708</v>
      </c>
      <c r="E467" s="329" t="s">
        <v>14708</v>
      </c>
      <c r="F467" s="330" t="s">
        <v>1601</v>
      </c>
      <c r="G467" s="329" t="s">
        <v>14740</v>
      </c>
      <c r="H467" s="330" t="s">
        <v>1626</v>
      </c>
      <c r="I467" s="329" t="s">
        <v>9786</v>
      </c>
      <c r="J467" s="329" t="s">
        <v>14661</v>
      </c>
      <c r="K467" s="302">
        <v>1</v>
      </c>
      <c r="L467" s="305"/>
      <c r="M467" s="317"/>
      <c r="N467" s="311">
        <v>174</v>
      </c>
      <c r="O467" s="317"/>
      <c r="P467" s="302" t="s">
        <v>14742</v>
      </c>
      <c r="Q467" s="311">
        <v>2023</v>
      </c>
      <c r="R467" s="312">
        <v>45082</v>
      </c>
      <c r="S467" s="311" t="s">
        <v>14743</v>
      </c>
      <c r="T467" s="312">
        <v>45292</v>
      </c>
      <c r="U467" s="312">
        <v>47849</v>
      </c>
      <c r="V467" s="316"/>
      <c r="W467" s="302" t="s">
        <v>11018</v>
      </c>
      <c r="X467" s="312">
        <v>45160</v>
      </c>
      <c r="Y467" s="311" t="s">
        <v>2754</v>
      </c>
      <c r="Z467" s="302">
        <v>1</v>
      </c>
      <c r="AA467" s="325"/>
      <c r="AB467" s="321"/>
      <c r="AC467" s="303">
        <v>1</v>
      </c>
      <c r="AD467" s="304">
        <v>1</v>
      </c>
      <c r="AE467" s="322"/>
      <c r="AF467" s="318"/>
      <c r="AG467" s="323"/>
      <c r="AH467" s="323"/>
      <c r="AI467" s="323"/>
      <c r="AJ467" s="323"/>
      <c r="AK467" s="323"/>
      <c r="AL467" s="323"/>
      <c r="AM467" s="323"/>
      <c r="AN467" s="323"/>
    </row>
    <row r="468" spans="1:40" ht="12.75">
      <c r="A468" s="328">
        <v>1222355101</v>
      </c>
      <c r="B468" s="311">
        <v>466</v>
      </c>
      <c r="C468" s="329" t="s">
        <v>16306</v>
      </c>
      <c r="D468" s="329" t="s">
        <v>14708</v>
      </c>
      <c r="E468" s="329" t="s">
        <v>14708</v>
      </c>
      <c r="F468" s="330" t="s">
        <v>2004</v>
      </c>
      <c r="G468" s="329" t="s">
        <v>14740</v>
      </c>
      <c r="H468" s="330" t="s">
        <v>2009</v>
      </c>
      <c r="I468" s="329" t="s">
        <v>9786</v>
      </c>
      <c r="J468" s="329" t="s">
        <v>14750</v>
      </c>
      <c r="K468" s="302">
        <v>1</v>
      </c>
      <c r="L468" s="305"/>
      <c r="M468" s="317"/>
      <c r="N468" s="311">
        <v>195</v>
      </c>
      <c r="O468" s="317"/>
      <c r="P468" s="302" t="s">
        <v>14742</v>
      </c>
      <c r="Q468" s="311">
        <v>2023</v>
      </c>
      <c r="R468" s="312">
        <v>45082</v>
      </c>
      <c r="S468" s="311" t="s">
        <v>14743</v>
      </c>
      <c r="T468" s="312">
        <v>45292</v>
      </c>
      <c r="U468" s="312">
        <v>47849</v>
      </c>
      <c r="V468" s="316"/>
      <c r="W468" s="302" t="s">
        <v>11018</v>
      </c>
      <c r="X468" s="312">
        <v>45160</v>
      </c>
      <c r="Y468" s="311" t="s">
        <v>2754</v>
      </c>
      <c r="Z468" s="302">
        <v>1</v>
      </c>
      <c r="AA468" s="325"/>
      <c r="AB468" s="321"/>
      <c r="AC468" s="303">
        <v>1</v>
      </c>
      <c r="AD468" s="304">
        <v>1</v>
      </c>
      <c r="AE468" s="322"/>
      <c r="AF468" s="318"/>
      <c r="AG468" s="323"/>
      <c r="AH468" s="323"/>
      <c r="AI468" s="323"/>
      <c r="AJ468" s="323"/>
      <c r="AK468" s="323"/>
      <c r="AL468" s="323"/>
      <c r="AM468" s="323"/>
      <c r="AN468" s="323"/>
    </row>
    <row r="469" spans="1:40" ht="12.75">
      <c r="A469" s="328">
        <v>1222355102</v>
      </c>
      <c r="B469" s="311">
        <v>467</v>
      </c>
      <c r="C469" s="329" t="s">
        <v>16306</v>
      </c>
      <c r="D469" s="329" t="s">
        <v>14708</v>
      </c>
      <c r="E469" s="329" t="s">
        <v>14708</v>
      </c>
      <c r="F469" s="330" t="s">
        <v>2004</v>
      </c>
      <c r="G469" s="329" t="s">
        <v>14740</v>
      </c>
      <c r="H469" s="330" t="s">
        <v>2014</v>
      </c>
      <c r="I469" s="329" t="s">
        <v>9786</v>
      </c>
      <c r="J469" s="329" t="s">
        <v>14751</v>
      </c>
      <c r="K469" s="302">
        <v>1</v>
      </c>
      <c r="L469" s="305"/>
      <c r="M469" s="317"/>
      <c r="N469" s="311">
        <v>386</v>
      </c>
      <c r="O469" s="317"/>
      <c r="P469" s="302" t="s">
        <v>14742</v>
      </c>
      <c r="Q469" s="311">
        <v>2023</v>
      </c>
      <c r="R469" s="312">
        <v>45082</v>
      </c>
      <c r="S469" s="311" t="s">
        <v>14743</v>
      </c>
      <c r="T469" s="312">
        <v>45292</v>
      </c>
      <c r="U469" s="312">
        <v>47849</v>
      </c>
      <c r="V469" s="316"/>
      <c r="W469" s="302" t="s">
        <v>11018</v>
      </c>
      <c r="X469" s="312">
        <v>45160</v>
      </c>
      <c r="Y469" s="311" t="s">
        <v>2754</v>
      </c>
      <c r="Z469" s="302">
        <v>1</v>
      </c>
      <c r="AA469" s="325"/>
      <c r="AB469" s="321"/>
      <c r="AC469" s="303">
        <v>1</v>
      </c>
      <c r="AD469" s="304">
        <v>1</v>
      </c>
      <c r="AE469" s="322"/>
      <c r="AF469" s="318"/>
      <c r="AG469" s="323"/>
      <c r="AH469" s="323"/>
      <c r="AI469" s="323"/>
      <c r="AJ469" s="323"/>
      <c r="AK469" s="323"/>
      <c r="AL469" s="323"/>
      <c r="AM469" s="323"/>
      <c r="AN469" s="323"/>
    </row>
    <row r="470" spans="1:40" ht="12.75">
      <c r="A470" s="328">
        <v>1222384501</v>
      </c>
      <c r="B470" s="311">
        <v>468</v>
      </c>
      <c r="C470" s="329" t="s">
        <v>16306</v>
      </c>
      <c r="D470" s="329" t="s">
        <v>14708</v>
      </c>
      <c r="E470" s="329" t="s">
        <v>14708</v>
      </c>
      <c r="F470" s="329" t="s">
        <v>2004</v>
      </c>
      <c r="G470" s="329" t="s">
        <v>14740</v>
      </c>
      <c r="H470" s="330" t="s">
        <v>2018</v>
      </c>
      <c r="I470" s="329" t="s">
        <v>9786</v>
      </c>
      <c r="J470" s="329" t="s">
        <v>14752</v>
      </c>
      <c r="K470" s="302">
        <v>1</v>
      </c>
      <c r="L470" s="305"/>
      <c r="M470" s="317"/>
      <c r="N470" s="311">
        <v>499</v>
      </c>
      <c r="O470" s="317"/>
      <c r="P470" s="302" t="s">
        <v>14742</v>
      </c>
      <c r="Q470" s="311">
        <v>2023</v>
      </c>
      <c r="R470" s="312">
        <v>45082</v>
      </c>
      <c r="S470" s="311" t="s">
        <v>14743</v>
      </c>
      <c r="T470" s="312">
        <v>45292</v>
      </c>
      <c r="U470" s="312">
        <v>47849</v>
      </c>
      <c r="V470" s="316"/>
      <c r="W470" s="302" t="s">
        <v>11018</v>
      </c>
      <c r="X470" s="312">
        <v>45160</v>
      </c>
      <c r="Y470" s="311" t="s">
        <v>2754</v>
      </c>
      <c r="Z470" s="302">
        <v>1</v>
      </c>
      <c r="AA470" s="325"/>
      <c r="AB470" s="321"/>
      <c r="AC470" s="303">
        <v>1</v>
      </c>
      <c r="AD470" s="304">
        <v>1</v>
      </c>
      <c r="AE470" s="322"/>
      <c r="AF470" s="318"/>
      <c r="AG470" s="323"/>
      <c r="AH470" s="323"/>
      <c r="AI470" s="323"/>
      <c r="AJ470" s="323"/>
      <c r="AK470" s="323"/>
      <c r="AL470" s="323"/>
      <c r="AM470" s="323"/>
      <c r="AN470" s="323"/>
    </row>
    <row r="471" spans="1:40" ht="12.75">
      <c r="A471" s="328">
        <v>1222384503</v>
      </c>
      <c r="B471" s="311">
        <v>469</v>
      </c>
      <c r="C471" s="329" t="s">
        <v>16306</v>
      </c>
      <c r="D471" s="329" t="s">
        <v>14708</v>
      </c>
      <c r="E471" s="329" t="s">
        <v>14708</v>
      </c>
      <c r="F471" s="330" t="s">
        <v>2004</v>
      </c>
      <c r="G471" s="329" t="s">
        <v>14740</v>
      </c>
      <c r="H471" s="330" t="s">
        <v>2019</v>
      </c>
      <c r="I471" s="329" t="s">
        <v>9786</v>
      </c>
      <c r="J471" s="329" t="s">
        <v>14753</v>
      </c>
      <c r="K471" s="302">
        <v>1</v>
      </c>
      <c r="L471" s="305"/>
      <c r="M471" s="317"/>
      <c r="N471" s="311">
        <v>27</v>
      </c>
      <c r="O471" s="317"/>
      <c r="P471" s="302" t="s">
        <v>14742</v>
      </c>
      <c r="Q471" s="311">
        <v>2023</v>
      </c>
      <c r="R471" s="312">
        <v>45082</v>
      </c>
      <c r="S471" s="311" t="s">
        <v>14743</v>
      </c>
      <c r="T471" s="312">
        <v>45292</v>
      </c>
      <c r="U471" s="312">
        <v>47849</v>
      </c>
      <c r="V471" s="316"/>
      <c r="W471" s="302" t="s">
        <v>11018</v>
      </c>
      <c r="X471" s="312">
        <v>45160</v>
      </c>
      <c r="Y471" s="311" t="s">
        <v>2754</v>
      </c>
      <c r="Z471" s="302">
        <v>1</v>
      </c>
      <c r="AA471" s="325"/>
      <c r="AB471" s="321"/>
      <c r="AC471" s="303">
        <v>1</v>
      </c>
      <c r="AD471" s="304">
        <v>1</v>
      </c>
      <c r="AE471" s="322"/>
      <c r="AF471" s="318"/>
      <c r="AG471" s="323"/>
      <c r="AH471" s="323"/>
      <c r="AI471" s="323"/>
      <c r="AJ471" s="323"/>
      <c r="AK471" s="323"/>
      <c r="AL471" s="323"/>
      <c r="AM471" s="323"/>
      <c r="AN471" s="323"/>
    </row>
    <row r="472" spans="1:40" ht="12.75">
      <c r="A472" s="328">
        <v>1222384505</v>
      </c>
      <c r="B472" s="311">
        <v>470</v>
      </c>
      <c r="C472" s="329" t="s">
        <v>16306</v>
      </c>
      <c r="D472" s="329" t="s">
        <v>14708</v>
      </c>
      <c r="E472" s="329" t="s">
        <v>14708</v>
      </c>
      <c r="F472" s="330" t="s">
        <v>1390</v>
      </c>
      <c r="G472" s="329" t="s">
        <v>14740</v>
      </c>
      <c r="H472" s="330" t="s">
        <v>1433</v>
      </c>
      <c r="I472" s="329" t="s">
        <v>9786</v>
      </c>
      <c r="J472" s="329" t="s">
        <v>14754</v>
      </c>
      <c r="K472" s="302">
        <v>1</v>
      </c>
      <c r="L472" s="316"/>
      <c r="M472" s="317"/>
      <c r="N472" s="311">
        <v>33</v>
      </c>
      <c r="O472" s="317"/>
      <c r="P472" s="302" t="s">
        <v>14742</v>
      </c>
      <c r="Q472" s="311">
        <v>2023</v>
      </c>
      <c r="R472" s="312">
        <v>45082</v>
      </c>
      <c r="S472" s="311" t="s">
        <v>14743</v>
      </c>
      <c r="T472" s="312">
        <v>45292</v>
      </c>
      <c r="U472" s="312">
        <v>47849</v>
      </c>
      <c r="V472" s="305"/>
      <c r="W472" s="302" t="s">
        <v>11018</v>
      </c>
      <c r="X472" s="312">
        <v>45160</v>
      </c>
      <c r="Y472" s="311" t="s">
        <v>2754</v>
      </c>
      <c r="Z472" s="302">
        <v>1</v>
      </c>
      <c r="AA472" s="327"/>
      <c r="AB472" s="321"/>
      <c r="AC472" s="303">
        <v>1</v>
      </c>
      <c r="AD472" s="304">
        <v>1</v>
      </c>
      <c r="AE472" s="322"/>
      <c r="AF472" s="318"/>
      <c r="AG472" s="323"/>
      <c r="AH472" s="323"/>
      <c r="AI472" s="323"/>
      <c r="AJ472" s="323"/>
      <c r="AK472" s="323"/>
      <c r="AL472" s="323"/>
      <c r="AM472" s="323"/>
      <c r="AN472" s="323"/>
    </row>
    <row r="473" spans="1:40" ht="12.75">
      <c r="A473" s="328">
        <v>1222385002</v>
      </c>
      <c r="B473" s="311">
        <v>471</v>
      </c>
      <c r="C473" s="329" t="s">
        <v>16306</v>
      </c>
      <c r="D473" s="329" t="s">
        <v>14708</v>
      </c>
      <c r="E473" s="329" t="s">
        <v>14708</v>
      </c>
      <c r="F473" s="330" t="s">
        <v>1656</v>
      </c>
      <c r="G473" s="329" t="s">
        <v>14740</v>
      </c>
      <c r="H473" s="330" t="s">
        <v>1660</v>
      </c>
      <c r="I473" s="329" t="s">
        <v>9786</v>
      </c>
      <c r="J473" s="329" t="s">
        <v>14755</v>
      </c>
      <c r="K473" s="302">
        <v>1</v>
      </c>
      <c r="L473" s="316"/>
      <c r="M473" s="317"/>
      <c r="N473" s="311">
        <v>301</v>
      </c>
      <c r="O473" s="317"/>
      <c r="P473" s="302" t="s">
        <v>14742</v>
      </c>
      <c r="Q473" s="311">
        <v>2023</v>
      </c>
      <c r="R473" s="312">
        <v>45082</v>
      </c>
      <c r="S473" s="311" t="s">
        <v>14743</v>
      </c>
      <c r="T473" s="312">
        <v>45292</v>
      </c>
      <c r="U473" s="312">
        <v>47849</v>
      </c>
      <c r="V473" s="305"/>
      <c r="W473" s="302" t="s">
        <v>11018</v>
      </c>
      <c r="X473" s="312">
        <v>45160</v>
      </c>
      <c r="Y473" s="311" t="s">
        <v>2754</v>
      </c>
      <c r="Z473" s="302">
        <v>1</v>
      </c>
      <c r="AA473" s="327"/>
      <c r="AB473" s="321"/>
      <c r="AC473" s="303">
        <v>1</v>
      </c>
      <c r="AD473" s="304">
        <v>1</v>
      </c>
      <c r="AE473" s="322"/>
      <c r="AF473" s="318"/>
      <c r="AG473" s="323"/>
      <c r="AH473" s="323"/>
      <c r="AI473" s="323"/>
      <c r="AJ473" s="323"/>
      <c r="AK473" s="323"/>
      <c r="AL473" s="323"/>
      <c r="AM473" s="323"/>
      <c r="AN473" s="323"/>
    </row>
    <row r="474" spans="1:40" ht="12.75">
      <c r="A474" s="328">
        <v>1222385003</v>
      </c>
      <c r="B474" s="311">
        <v>472</v>
      </c>
      <c r="C474" s="329" t="s">
        <v>16306</v>
      </c>
      <c r="D474" s="329" t="s">
        <v>14708</v>
      </c>
      <c r="E474" s="329" t="s">
        <v>14708</v>
      </c>
      <c r="F474" s="330" t="s">
        <v>1303</v>
      </c>
      <c r="G474" s="329" t="s">
        <v>14740</v>
      </c>
      <c r="H474" s="330" t="s">
        <v>1308</v>
      </c>
      <c r="I474" s="329" t="s">
        <v>9786</v>
      </c>
      <c r="J474" s="329" t="s">
        <v>14264</v>
      </c>
      <c r="K474" s="302">
        <v>1</v>
      </c>
      <c r="L474" s="316"/>
      <c r="M474" s="317"/>
      <c r="N474" s="311">
        <v>296</v>
      </c>
      <c r="O474" s="317"/>
      <c r="P474" s="302" t="s">
        <v>14742</v>
      </c>
      <c r="Q474" s="311">
        <v>2023</v>
      </c>
      <c r="R474" s="312">
        <v>45082</v>
      </c>
      <c r="S474" s="311" t="s">
        <v>14743</v>
      </c>
      <c r="T474" s="312">
        <v>45292</v>
      </c>
      <c r="U474" s="312">
        <v>47849</v>
      </c>
      <c r="V474" s="305"/>
      <c r="W474" s="302" t="s">
        <v>11018</v>
      </c>
      <c r="X474" s="312">
        <v>45160</v>
      </c>
      <c r="Y474" s="311" t="s">
        <v>2754</v>
      </c>
      <c r="Z474" s="302">
        <v>1</v>
      </c>
      <c r="AA474" s="327"/>
      <c r="AB474" s="321"/>
      <c r="AC474" s="303">
        <v>1</v>
      </c>
      <c r="AD474" s="304">
        <v>1</v>
      </c>
      <c r="AE474" s="322"/>
      <c r="AF474" s="318"/>
      <c r="AG474" s="323"/>
      <c r="AH474" s="323"/>
      <c r="AI474" s="323"/>
      <c r="AJ474" s="323"/>
      <c r="AK474" s="323"/>
      <c r="AL474" s="323"/>
      <c r="AM474" s="323"/>
      <c r="AN474" s="323"/>
    </row>
    <row r="475" spans="1:40" ht="12.75">
      <c r="A475" s="328">
        <v>1222385001</v>
      </c>
      <c r="B475" s="311">
        <v>473</v>
      </c>
      <c r="C475" s="329" t="s">
        <v>16306</v>
      </c>
      <c r="D475" s="329" t="s">
        <v>14708</v>
      </c>
      <c r="E475" s="329" t="s">
        <v>14708</v>
      </c>
      <c r="F475" s="330" t="s">
        <v>1874</v>
      </c>
      <c r="G475" s="329" t="s">
        <v>14740</v>
      </c>
      <c r="H475" s="330" t="s">
        <v>1883</v>
      </c>
      <c r="I475" s="329" t="s">
        <v>9786</v>
      </c>
      <c r="J475" s="329" t="s">
        <v>14756</v>
      </c>
      <c r="K475" s="302">
        <v>1</v>
      </c>
      <c r="L475" s="316"/>
      <c r="M475" s="317"/>
      <c r="N475" s="311">
        <v>697</v>
      </c>
      <c r="O475" s="317"/>
      <c r="P475" s="302" t="s">
        <v>14742</v>
      </c>
      <c r="Q475" s="311">
        <v>2023</v>
      </c>
      <c r="R475" s="312">
        <v>45082</v>
      </c>
      <c r="S475" s="311" t="s">
        <v>14743</v>
      </c>
      <c r="T475" s="312">
        <v>45292</v>
      </c>
      <c r="U475" s="312">
        <v>47849</v>
      </c>
      <c r="V475" s="305"/>
      <c r="W475" s="302" t="s">
        <v>11018</v>
      </c>
      <c r="X475" s="312">
        <v>45160</v>
      </c>
      <c r="Y475" s="311" t="s">
        <v>2754</v>
      </c>
      <c r="Z475" s="302">
        <v>1</v>
      </c>
      <c r="AA475" s="327"/>
      <c r="AB475" s="321"/>
      <c r="AC475" s="303">
        <v>1</v>
      </c>
      <c r="AD475" s="304">
        <v>1</v>
      </c>
      <c r="AE475" s="322"/>
      <c r="AF475" s="318"/>
      <c r="AG475" s="323"/>
      <c r="AH475" s="323"/>
      <c r="AI475" s="323"/>
      <c r="AJ475" s="323"/>
      <c r="AK475" s="323"/>
      <c r="AL475" s="323"/>
      <c r="AM475" s="323"/>
      <c r="AN475" s="323"/>
    </row>
    <row r="476" spans="1:40" ht="12.75">
      <c r="A476" s="328">
        <v>1222385004</v>
      </c>
      <c r="B476" s="311">
        <v>474</v>
      </c>
      <c r="C476" s="329" t="s">
        <v>16306</v>
      </c>
      <c r="D476" s="329" t="s">
        <v>14708</v>
      </c>
      <c r="E476" s="329" t="s">
        <v>14708</v>
      </c>
      <c r="F476" s="330" t="s">
        <v>2004</v>
      </c>
      <c r="G476" s="329" t="s">
        <v>14740</v>
      </c>
      <c r="H476" s="330" t="s">
        <v>2026</v>
      </c>
      <c r="I476" s="329" t="s">
        <v>9786</v>
      </c>
      <c r="J476" s="329" t="s">
        <v>14757</v>
      </c>
      <c r="K476" s="302">
        <v>1</v>
      </c>
      <c r="L476" s="316"/>
      <c r="M476" s="317"/>
      <c r="N476" s="311">
        <v>462</v>
      </c>
      <c r="O476" s="317"/>
      <c r="P476" s="302" t="s">
        <v>14742</v>
      </c>
      <c r="Q476" s="311">
        <v>2023</v>
      </c>
      <c r="R476" s="312">
        <v>45082</v>
      </c>
      <c r="S476" s="311" t="s">
        <v>14743</v>
      </c>
      <c r="T476" s="312">
        <v>45292</v>
      </c>
      <c r="U476" s="312">
        <v>47849</v>
      </c>
      <c r="V476" s="305"/>
      <c r="W476" s="302" t="s">
        <v>11018</v>
      </c>
      <c r="X476" s="312">
        <v>45160</v>
      </c>
      <c r="Y476" s="311" t="s">
        <v>2754</v>
      </c>
      <c r="Z476" s="302">
        <v>1</v>
      </c>
      <c r="AA476" s="327"/>
      <c r="AB476" s="321"/>
      <c r="AC476" s="303">
        <v>1</v>
      </c>
      <c r="AD476" s="304">
        <v>1</v>
      </c>
      <c r="AE476" s="322"/>
      <c r="AF476" s="318"/>
      <c r="AG476" s="323"/>
      <c r="AH476" s="323"/>
      <c r="AI476" s="323"/>
      <c r="AJ476" s="323"/>
      <c r="AK476" s="323"/>
      <c r="AL476" s="323"/>
      <c r="AM476" s="323"/>
      <c r="AN476" s="323"/>
    </row>
    <row r="477" spans="1:40" ht="12.75">
      <c r="A477" s="328">
        <v>1222380503</v>
      </c>
      <c r="B477" s="311">
        <v>475</v>
      </c>
      <c r="C477" s="329" t="s">
        <v>16306</v>
      </c>
      <c r="D477" s="329" t="s">
        <v>14708</v>
      </c>
      <c r="E477" s="329" t="s">
        <v>14708</v>
      </c>
      <c r="F477" s="330" t="s">
        <v>1656</v>
      </c>
      <c r="G477" s="329" t="s">
        <v>14740</v>
      </c>
      <c r="H477" s="330" t="s">
        <v>1663</v>
      </c>
      <c r="I477" s="329" t="s">
        <v>9786</v>
      </c>
      <c r="J477" s="329" t="s">
        <v>14758</v>
      </c>
      <c r="K477" s="302">
        <v>1</v>
      </c>
      <c r="L477" s="305"/>
      <c r="M477" s="317"/>
      <c r="N477" s="311">
        <v>44</v>
      </c>
      <c r="O477" s="317"/>
      <c r="P477" s="302" t="s">
        <v>14742</v>
      </c>
      <c r="Q477" s="311">
        <v>2023</v>
      </c>
      <c r="R477" s="312">
        <v>45082</v>
      </c>
      <c r="S477" s="311" t="s">
        <v>14743</v>
      </c>
      <c r="T477" s="312">
        <v>45292</v>
      </c>
      <c r="U477" s="312">
        <v>47849</v>
      </c>
      <c r="V477" s="316"/>
      <c r="W477" s="302" t="s">
        <v>11018</v>
      </c>
      <c r="X477" s="312">
        <v>45160</v>
      </c>
      <c r="Y477" s="311" t="s">
        <v>2754</v>
      </c>
      <c r="Z477" s="302">
        <v>1</v>
      </c>
      <c r="AA477" s="325"/>
      <c r="AB477" s="321"/>
      <c r="AC477" s="303">
        <v>1</v>
      </c>
      <c r="AD477" s="304">
        <v>1</v>
      </c>
      <c r="AE477" s="322"/>
      <c r="AF477" s="318"/>
      <c r="AG477" s="323"/>
      <c r="AH477" s="323"/>
      <c r="AI477" s="323"/>
      <c r="AJ477" s="323"/>
      <c r="AK477" s="323"/>
      <c r="AL477" s="323"/>
      <c r="AM477" s="323"/>
      <c r="AN477" s="323"/>
    </row>
    <row r="478" spans="1:40" ht="12.75">
      <c r="A478" s="328">
        <v>1222380505</v>
      </c>
      <c r="B478" s="311">
        <v>476</v>
      </c>
      <c r="C478" s="329" t="s">
        <v>16306</v>
      </c>
      <c r="D478" s="329" t="s">
        <v>14708</v>
      </c>
      <c r="E478" s="329" t="s">
        <v>14708</v>
      </c>
      <c r="F478" s="330" t="s">
        <v>2004</v>
      </c>
      <c r="G478" s="329" t="s">
        <v>14740</v>
      </c>
      <c r="H478" s="330" t="s">
        <v>2017</v>
      </c>
      <c r="I478" s="329" t="s">
        <v>9786</v>
      </c>
      <c r="J478" s="329" t="s">
        <v>14759</v>
      </c>
      <c r="K478" s="302">
        <v>1</v>
      </c>
      <c r="L478" s="305"/>
      <c r="M478" s="317"/>
      <c r="N478" s="311">
        <v>224</v>
      </c>
      <c r="O478" s="317"/>
      <c r="P478" s="302" t="s">
        <v>14742</v>
      </c>
      <c r="Q478" s="311">
        <v>2023</v>
      </c>
      <c r="R478" s="312">
        <v>45082</v>
      </c>
      <c r="S478" s="311" t="s">
        <v>14743</v>
      </c>
      <c r="T478" s="312">
        <v>45292</v>
      </c>
      <c r="U478" s="312">
        <v>47849</v>
      </c>
      <c r="V478" s="316"/>
      <c r="W478" s="302" t="s">
        <v>11018</v>
      </c>
      <c r="X478" s="312">
        <v>45160</v>
      </c>
      <c r="Y478" s="311" t="s">
        <v>2754</v>
      </c>
      <c r="Z478" s="302">
        <v>1</v>
      </c>
      <c r="AA478" s="325"/>
      <c r="AB478" s="321"/>
      <c r="AC478" s="303">
        <v>1</v>
      </c>
      <c r="AD478" s="304">
        <v>1</v>
      </c>
      <c r="AE478" s="322"/>
      <c r="AF478" s="318"/>
      <c r="AG478" s="323"/>
      <c r="AH478" s="323"/>
      <c r="AI478" s="323"/>
      <c r="AJ478" s="323"/>
      <c r="AK478" s="323"/>
      <c r="AL478" s="323"/>
      <c r="AM478" s="323"/>
      <c r="AN478" s="323"/>
    </row>
    <row r="479" spans="1:40" ht="12.75">
      <c r="A479" s="328">
        <v>1222380501</v>
      </c>
      <c r="B479" s="311">
        <v>477</v>
      </c>
      <c r="C479" s="329" t="s">
        <v>16306</v>
      </c>
      <c r="D479" s="329" t="s">
        <v>14708</v>
      </c>
      <c r="E479" s="329" t="s">
        <v>14708</v>
      </c>
      <c r="F479" s="330" t="s">
        <v>1303</v>
      </c>
      <c r="G479" s="329" t="s">
        <v>14740</v>
      </c>
      <c r="H479" s="330" t="s">
        <v>1325</v>
      </c>
      <c r="I479" s="329" t="s">
        <v>9786</v>
      </c>
      <c r="J479" s="329" t="s">
        <v>10835</v>
      </c>
      <c r="K479" s="302">
        <v>1</v>
      </c>
      <c r="L479" s="305"/>
      <c r="M479" s="317"/>
      <c r="N479" s="311">
        <v>307</v>
      </c>
      <c r="O479" s="317"/>
      <c r="P479" s="302" t="s">
        <v>14742</v>
      </c>
      <c r="Q479" s="311">
        <v>2023</v>
      </c>
      <c r="R479" s="312">
        <v>45082</v>
      </c>
      <c r="S479" s="311" t="s">
        <v>14743</v>
      </c>
      <c r="T479" s="312">
        <v>45292</v>
      </c>
      <c r="U479" s="312">
        <v>47849</v>
      </c>
      <c r="V479" s="316"/>
      <c r="W479" s="302" t="s">
        <v>11018</v>
      </c>
      <c r="X479" s="312">
        <v>45160</v>
      </c>
      <c r="Y479" s="311" t="s">
        <v>2754</v>
      </c>
      <c r="Z479" s="302">
        <v>1</v>
      </c>
      <c r="AA479" s="325"/>
      <c r="AB479" s="321"/>
      <c r="AC479" s="303">
        <v>1</v>
      </c>
      <c r="AD479" s="304">
        <v>1</v>
      </c>
      <c r="AE479" s="322"/>
      <c r="AF479" s="318"/>
      <c r="AG479" s="323"/>
      <c r="AH479" s="323"/>
      <c r="AI479" s="323"/>
      <c r="AJ479" s="323"/>
      <c r="AK479" s="323"/>
      <c r="AL479" s="323"/>
      <c r="AM479" s="323"/>
      <c r="AN479" s="323"/>
    </row>
    <row r="480" spans="1:40" ht="12.75">
      <c r="A480" s="328">
        <v>1222385301</v>
      </c>
      <c r="B480" s="311">
        <v>478</v>
      </c>
      <c r="C480" s="329" t="s">
        <v>16306</v>
      </c>
      <c r="D480" s="329" t="s">
        <v>14708</v>
      </c>
      <c r="E480" s="329" t="s">
        <v>14708</v>
      </c>
      <c r="F480" s="330" t="s">
        <v>1601</v>
      </c>
      <c r="G480" s="329" t="s">
        <v>14740</v>
      </c>
      <c r="H480" s="330" t="s">
        <v>1620</v>
      </c>
      <c r="I480" s="329" t="s">
        <v>9786</v>
      </c>
      <c r="J480" s="329" t="s">
        <v>13602</v>
      </c>
      <c r="K480" s="302">
        <v>1</v>
      </c>
      <c r="L480" s="305"/>
      <c r="M480" s="317"/>
      <c r="N480" s="311">
        <v>1230</v>
      </c>
      <c r="O480" s="317"/>
      <c r="P480" s="302" t="s">
        <v>14742</v>
      </c>
      <c r="Q480" s="311">
        <v>2023</v>
      </c>
      <c r="R480" s="312">
        <v>45082</v>
      </c>
      <c r="S480" s="311" t="s">
        <v>14743</v>
      </c>
      <c r="T480" s="312">
        <v>45292</v>
      </c>
      <c r="U480" s="312">
        <v>47849</v>
      </c>
      <c r="V480" s="316"/>
      <c r="W480" s="302" t="s">
        <v>11018</v>
      </c>
      <c r="X480" s="312">
        <v>45160</v>
      </c>
      <c r="Y480" s="311" t="s">
        <v>2754</v>
      </c>
      <c r="Z480" s="302">
        <v>1</v>
      </c>
      <c r="AA480" s="325"/>
      <c r="AB480" s="321"/>
      <c r="AC480" s="303">
        <v>1</v>
      </c>
      <c r="AD480" s="304">
        <v>1</v>
      </c>
      <c r="AE480" s="322"/>
      <c r="AF480" s="318"/>
      <c r="AG480" s="323"/>
      <c r="AH480" s="323"/>
      <c r="AI480" s="323"/>
      <c r="AJ480" s="323"/>
      <c r="AK480" s="323"/>
      <c r="AL480" s="323"/>
      <c r="AM480" s="323"/>
      <c r="AN480" s="323"/>
    </row>
    <row r="481" spans="1:40" ht="12.75">
      <c r="A481" s="328">
        <v>1222385501</v>
      </c>
      <c r="B481" s="311">
        <v>479</v>
      </c>
      <c r="C481" s="329" t="s">
        <v>16306</v>
      </c>
      <c r="D481" s="329" t="s">
        <v>14708</v>
      </c>
      <c r="E481" s="329" t="s">
        <v>14708</v>
      </c>
      <c r="F481" s="330" t="s">
        <v>2004</v>
      </c>
      <c r="G481" s="329" t="s">
        <v>14740</v>
      </c>
      <c r="H481" s="330" t="s">
        <v>2020</v>
      </c>
      <c r="I481" s="329" t="s">
        <v>9786</v>
      </c>
      <c r="J481" s="329" t="s">
        <v>14163</v>
      </c>
      <c r="K481" s="302">
        <v>1</v>
      </c>
      <c r="L481" s="305"/>
      <c r="M481" s="317"/>
      <c r="N481" s="311">
        <v>624</v>
      </c>
      <c r="O481" s="317"/>
      <c r="P481" s="302" t="s">
        <v>14742</v>
      </c>
      <c r="Q481" s="311">
        <v>2023</v>
      </c>
      <c r="R481" s="312">
        <v>45082</v>
      </c>
      <c r="S481" s="311" t="s">
        <v>14743</v>
      </c>
      <c r="T481" s="312">
        <v>45292</v>
      </c>
      <c r="U481" s="312">
        <v>47849</v>
      </c>
      <c r="V481" s="316"/>
      <c r="W481" s="302" t="s">
        <v>11018</v>
      </c>
      <c r="X481" s="312">
        <v>45160</v>
      </c>
      <c r="Y481" s="311" t="s">
        <v>2754</v>
      </c>
      <c r="Z481" s="302">
        <v>1</v>
      </c>
      <c r="AA481" s="325"/>
      <c r="AB481" s="321"/>
      <c r="AC481" s="303">
        <v>1</v>
      </c>
      <c r="AD481" s="304">
        <v>1</v>
      </c>
      <c r="AE481" s="322"/>
      <c r="AF481" s="318"/>
      <c r="AG481" s="323"/>
      <c r="AH481" s="323"/>
      <c r="AI481" s="323"/>
      <c r="AJ481" s="323"/>
      <c r="AK481" s="323"/>
      <c r="AL481" s="323"/>
      <c r="AM481" s="323"/>
      <c r="AN481" s="323"/>
    </row>
    <row r="482" spans="1:40" ht="12.75">
      <c r="A482" s="328">
        <v>1222385801</v>
      </c>
      <c r="B482" s="311">
        <v>480</v>
      </c>
      <c r="C482" s="329" t="s">
        <v>16306</v>
      </c>
      <c r="D482" s="329" t="s">
        <v>14708</v>
      </c>
      <c r="E482" s="329" t="s">
        <v>14708</v>
      </c>
      <c r="F482" s="330" t="s">
        <v>2004</v>
      </c>
      <c r="G482" s="329" t="s">
        <v>14740</v>
      </c>
      <c r="H482" s="330" t="s">
        <v>2021</v>
      </c>
      <c r="I482" s="329" t="s">
        <v>9786</v>
      </c>
      <c r="J482" s="329" t="s">
        <v>14760</v>
      </c>
      <c r="K482" s="302">
        <v>1</v>
      </c>
      <c r="L482" s="316"/>
      <c r="M482" s="317"/>
      <c r="N482" s="311">
        <v>689</v>
      </c>
      <c r="O482" s="317"/>
      <c r="P482" s="302" t="s">
        <v>14742</v>
      </c>
      <c r="Q482" s="311">
        <v>2023</v>
      </c>
      <c r="R482" s="312">
        <v>45082</v>
      </c>
      <c r="S482" s="311" t="s">
        <v>14743</v>
      </c>
      <c r="T482" s="312">
        <v>45292</v>
      </c>
      <c r="U482" s="312">
        <v>47849</v>
      </c>
      <c r="V482" s="305"/>
      <c r="W482" s="302" t="s">
        <v>11018</v>
      </c>
      <c r="X482" s="312">
        <v>45160</v>
      </c>
      <c r="Y482" s="311" t="s">
        <v>2754</v>
      </c>
      <c r="Z482" s="302">
        <v>1</v>
      </c>
      <c r="AA482" s="327"/>
      <c r="AB482" s="321"/>
      <c r="AC482" s="303">
        <v>1</v>
      </c>
      <c r="AD482" s="304">
        <v>1</v>
      </c>
      <c r="AE482" s="322"/>
      <c r="AF482" s="318"/>
      <c r="AG482" s="323"/>
      <c r="AH482" s="323"/>
      <c r="AI482" s="323"/>
      <c r="AJ482" s="323"/>
      <c r="AK482" s="323"/>
      <c r="AL482" s="323"/>
      <c r="AM482" s="323"/>
      <c r="AN482" s="323"/>
    </row>
    <row r="483" spans="1:40" ht="12.75">
      <c r="A483" s="328">
        <v>1222386002</v>
      </c>
      <c r="B483" s="311">
        <v>481</v>
      </c>
      <c r="C483" s="329" t="s">
        <v>16306</v>
      </c>
      <c r="D483" s="329" t="s">
        <v>14708</v>
      </c>
      <c r="E483" s="329" t="s">
        <v>14708</v>
      </c>
      <c r="F483" s="330" t="s">
        <v>2004</v>
      </c>
      <c r="G483" s="329" t="s">
        <v>14740</v>
      </c>
      <c r="H483" s="330" t="s">
        <v>2006</v>
      </c>
      <c r="I483" s="329" t="s">
        <v>9786</v>
      </c>
      <c r="J483" s="329" t="s">
        <v>14761</v>
      </c>
      <c r="K483" s="302">
        <v>1</v>
      </c>
      <c r="L483" s="316"/>
      <c r="M483" s="317"/>
      <c r="N483" s="311">
        <v>87</v>
      </c>
      <c r="O483" s="318"/>
      <c r="P483" s="302" t="s">
        <v>14742</v>
      </c>
      <c r="Q483" s="311">
        <v>2023</v>
      </c>
      <c r="R483" s="312">
        <v>45082</v>
      </c>
      <c r="S483" s="311" t="s">
        <v>14743</v>
      </c>
      <c r="T483" s="312">
        <v>45292</v>
      </c>
      <c r="U483" s="312">
        <v>47849</v>
      </c>
      <c r="V483" s="305"/>
      <c r="W483" s="302" t="s">
        <v>11018</v>
      </c>
      <c r="X483" s="312">
        <v>45160</v>
      </c>
      <c r="Y483" s="311" t="s">
        <v>2754</v>
      </c>
      <c r="Z483" s="302">
        <v>1</v>
      </c>
      <c r="AA483" s="327"/>
      <c r="AB483" s="321"/>
      <c r="AC483" s="303">
        <v>1</v>
      </c>
      <c r="AD483" s="304">
        <v>1</v>
      </c>
      <c r="AE483" s="322"/>
      <c r="AF483" s="318"/>
      <c r="AG483" s="323"/>
      <c r="AH483" s="323"/>
      <c r="AI483" s="323"/>
      <c r="AJ483" s="323"/>
      <c r="AK483" s="323"/>
      <c r="AL483" s="323"/>
      <c r="AM483" s="323"/>
      <c r="AN483" s="323"/>
    </row>
    <row r="484" spans="1:40" ht="12.75">
      <c r="A484" s="328">
        <v>1222386004</v>
      </c>
      <c r="B484" s="311">
        <v>482</v>
      </c>
      <c r="C484" s="329" t="s">
        <v>16306</v>
      </c>
      <c r="D484" s="329" t="s">
        <v>14708</v>
      </c>
      <c r="E484" s="329" t="s">
        <v>14708</v>
      </c>
      <c r="F484" s="330" t="s">
        <v>1390</v>
      </c>
      <c r="G484" s="329" t="s">
        <v>14740</v>
      </c>
      <c r="H484" s="330" t="s">
        <v>1408</v>
      </c>
      <c r="I484" s="329" t="s">
        <v>9786</v>
      </c>
      <c r="J484" s="329" t="s">
        <v>10277</v>
      </c>
      <c r="K484" s="302">
        <v>1</v>
      </c>
      <c r="L484" s="316"/>
      <c r="M484" s="317"/>
      <c r="N484" s="311">
        <v>50</v>
      </c>
      <c r="O484" s="317"/>
      <c r="P484" s="302" t="s">
        <v>14742</v>
      </c>
      <c r="Q484" s="311">
        <v>2023</v>
      </c>
      <c r="R484" s="312">
        <v>45082</v>
      </c>
      <c r="S484" s="311" t="s">
        <v>14743</v>
      </c>
      <c r="T484" s="312">
        <v>45292</v>
      </c>
      <c r="U484" s="312">
        <v>47849</v>
      </c>
      <c r="V484" s="305"/>
      <c r="W484" s="302" t="s">
        <v>11018</v>
      </c>
      <c r="X484" s="312">
        <v>45160</v>
      </c>
      <c r="Y484" s="311" t="s">
        <v>2754</v>
      </c>
      <c r="Z484" s="302">
        <v>1</v>
      </c>
      <c r="AA484" s="327"/>
      <c r="AB484" s="321"/>
      <c r="AC484" s="303">
        <v>1</v>
      </c>
      <c r="AD484" s="304">
        <v>1</v>
      </c>
      <c r="AE484" s="322"/>
      <c r="AF484" s="318"/>
      <c r="AG484" s="323"/>
      <c r="AH484" s="323"/>
      <c r="AI484" s="323"/>
      <c r="AJ484" s="323"/>
      <c r="AK484" s="323"/>
      <c r="AL484" s="323"/>
      <c r="AM484" s="323"/>
      <c r="AN484" s="323"/>
    </row>
    <row r="485" spans="1:40" ht="12.75">
      <c r="A485" s="328">
        <v>1222386005</v>
      </c>
      <c r="B485" s="311">
        <v>483</v>
      </c>
      <c r="C485" s="329" t="s">
        <v>16306</v>
      </c>
      <c r="D485" s="329" t="s">
        <v>14708</v>
      </c>
      <c r="E485" s="329" t="s">
        <v>14708</v>
      </c>
      <c r="F485" s="330" t="s">
        <v>1680</v>
      </c>
      <c r="G485" s="329" t="s">
        <v>14740</v>
      </c>
      <c r="H485" s="330" t="s">
        <v>1688</v>
      </c>
      <c r="I485" s="329" t="s">
        <v>9786</v>
      </c>
      <c r="J485" s="329" t="s">
        <v>14078</v>
      </c>
      <c r="K485" s="302">
        <v>1</v>
      </c>
      <c r="L485" s="316"/>
      <c r="M485" s="317"/>
      <c r="N485" s="311">
        <v>63</v>
      </c>
      <c r="O485" s="317"/>
      <c r="P485" s="302" t="s">
        <v>14742</v>
      </c>
      <c r="Q485" s="311">
        <v>2023</v>
      </c>
      <c r="R485" s="312">
        <v>45082</v>
      </c>
      <c r="S485" s="311" t="s">
        <v>14743</v>
      </c>
      <c r="T485" s="312">
        <v>45292</v>
      </c>
      <c r="U485" s="312">
        <v>47849</v>
      </c>
      <c r="V485" s="305"/>
      <c r="W485" s="302" t="s">
        <v>11018</v>
      </c>
      <c r="X485" s="312">
        <v>45160</v>
      </c>
      <c r="Y485" s="311" t="s">
        <v>2754</v>
      </c>
      <c r="Z485" s="302">
        <v>1</v>
      </c>
      <c r="AA485" s="327"/>
      <c r="AB485" s="321"/>
      <c r="AC485" s="303">
        <v>1</v>
      </c>
      <c r="AD485" s="304">
        <v>1</v>
      </c>
      <c r="AE485" s="322"/>
      <c r="AF485" s="318"/>
      <c r="AG485" s="323"/>
      <c r="AH485" s="323"/>
      <c r="AI485" s="323"/>
      <c r="AJ485" s="323"/>
      <c r="AK485" s="323"/>
      <c r="AL485" s="323"/>
      <c r="AM485" s="323"/>
      <c r="AN485" s="323"/>
    </row>
    <row r="486" spans="1:40" ht="12.75">
      <c r="A486" s="328">
        <v>1222386001</v>
      </c>
      <c r="B486" s="311">
        <v>484</v>
      </c>
      <c r="C486" s="329" t="s">
        <v>16306</v>
      </c>
      <c r="D486" s="329" t="s">
        <v>14708</v>
      </c>
      <c r="E486" s="329" t="s">
        <v>14708</v>
      </c>
      <c r="F486" s="330" t="s">
        <v>2004</v>
      </c>
      <c r="G486" s="329" t="s">
        <v>14740</v>
      </c>
      <c r="H486" s="330" t="s">
        <v>2022</v>
      </c>
      <c r="I486" s="329" t="s">
        <v>9786</v>
      </c>
      <c r="J486" s="329" t="s">
        <v>14762</v>
      </c>
      <c r="K486" s="302">
        <v>1</v>
      </c>
      <c r="L486" s="305"/>
      <c r="M486" s="317"/>
      <c r="N486" s="311">
        <v>1099</v>
      </c>
      <c r="O486" s="317"/>
      <c r="P486" s="302" t="s">
        <v>14742</v>
      </c>
      <c r="Q486" s="311">
        <v>2023</v>
      </c>
      <c r="R486" s="312">
        <v>45082</v>
      </c>
      <c r="S486" s="311" t="s">
        <v>14743</v>
      </c>
      <c r="T486" s="312">
        <v>45292</v>
      </c>
      <c r="U486" s="312">
        <v>47849</v>
      </c>
      <c r="V486" s="316"/>
      <c r="W486" s="302" t="s">
        <v>11018</v>
      </c>
      <c r="X486" s="312">
        <v>45160</v>
      </c>
      <c r="Y486" s="311" t="s">
        <v>2754</v>
      </c>
      <c r="Z486" s="302">
        <v>1</v>
      </c>
      <c r="AA486" s="325"/>
      <c r="AB486" s="321"/>
      <c r="AC486" s="303">
        <v>1</v>
      </c>
      <c r="AD486" s="304">
        <v>1</v>
      </c>
      <c r="AE486" s="322"/>
      <c r="AF486" s="318"/>
      <c r="AG486" s="323"/>
      <c r="AH486" s="323"/>
      <c r="AI486" s="323"/>
      <c r="AJ486" s="323"/>
      <c r="AK486" s="323"/>
      <c r="AL486" s="323"/>
      <c r="AM486" s="323"/>
      <c r="AN486" s="323"/>
    </row>
    <row r="487" spans="1:40" ht="12.75">
      <c r="A487" s="328">
        <v>1222386101</v>
      </c>
      <c r="B487" s="311">
        <v>485</v>
      </c>
      <c r="C487" s="329" t="s">
        <v>16306</v>
      </c>
      <c r="D487" s="329" t="s">
        <v>14708</v>
      </c>
      <c r="E487" s="329" t="s">
        <v>14708</v>
      </c>
      <c r="F487" s="330" t="s">
        <v>2004</v>
      </c>
      <c r="G487" s="329" t="s">
        <v>14740</v>
      </c>
      <c r="H487" s="330" t="s">
        <v>2023</v>
      </c>
      <c r="I487" s="329" t="s">
        <v>9786</v>
      </c>
      <c r="J487" s="329" t="s">
        <v>14763</v>
      </c>
      <c r="K487" s="302">
        <v>1</v>
      </c>
      <c r="L487" s="305"/>
      <c r="M487" s="317"/>
      <c r="N487" s="311">
        <v>778</v>
      </c>
      <c r="O487" s="317"/>
      <c r="P487" s="302" t="s">
        <v>14742</v>
      </c>
      <c r="Q487" s="311">
        <v>2023</v>
      </c>
      <c r="R487" s="312">
        <v>45082</v>
      </c>
      <c r="S487" s="311" t="s">
        <v>14743</v>
      </c>
      <c r="T487" s="312">
        <v>45292</v>
      </c>
      <c r="U487" s="312">
        <v>47849</v>
      </c>
      <c r="V487" s="316"/>
      <c r="W487" s="302" t="s">
        <v>11018</v>
      </c>
      <c r="X487" s="312">
        <v>45160</v>
      </c>
      <c r="Y487" s="311" t="s">
        <v>2754</v>
      </c>
      <c r="Z487" s="302">
        <v>1</v>
      </c>
      <c r="AA487" s="325"/>
      <c r="AB487" s="321"/>
      <c r="AC487" s="303">
        <v>1</v>
      </c>
      <c r="AD487" s="304">
        <v>1</v>
      </c>
      <c r="AE487" s="322"/>
      <c r="AF487" s="318"/>
      <c r="AG487" s="323"/>
      <c r="AH487" s="323"/>
      <c r="AI487" s="323"/>
      <c r="AJ487" s="323"/>
      <c r="AK487" s="323"/>
      <c r="AL487" s="323"/>
      <c r="AM487" s="323"/>
      <c r="AN487" s="323"/>
    </row>
    <row r="488" spans="1:40" ht="12.75">
      <c r="A488" s="328">
        <v>1222386103</v>
      </c>
      <c r="B488" s="311">
        <v>486</v>
      </c>
      <c r="C488" s="329" t="s">
        <v>16306</v>
      </c>
      <c r="D488" s="329" t="s">
        <v>14708</v>
      </c>
      <c r="E488" s="329" t="s">
        <v>14708</v>
      </c>
      <c r="F488" s="330" t="s">
        <v>2004</v>
      </c>
      <c r="G488" s="329" t="s">
        <v>14740</v>
      </c>
      <c r="H488" s="330" t="s">
        <v>2024</v>
      </c>
      <c r="I488" s="329" t="s">
        <v>9786</v>
      </c>
      <c r="J488" s="329" t="s">
        <v>14764</v>
      </c>
      <c r="K488" s="302">
        <v>1</v>
      </c>
      <c r="L488" s="305"/>
      <c r="M488" s="317"/>
      <c r="N488" s="311">
        <v>219</v>
      </c>
      <c r="O488" s="317"/>
      <c r="P488" s="302" t="s">
        <v>14742</v>
      </c>
      <c r="Q488" s="311">
        <v>2023</v>
      </c>
      <c r="R488" s="312">
        <v>45082</v>
      </c>
      <c r="S488" s="311" t="s">
        <v>14743</v>
      </c>
      <c r="T488" s="312">
        <v>45292</v>
      </c>
      <c r="U488" s="312">
        <v>47849</v>
      </c>
      <c r="V488" s="316"/>
      <c r="W488" s="302" t="s">
        <v>11018</v>
      </c>
      <c r="X488" s="312">
        <v>45160</v>
      </c>
      <c r="Y488" s="311" t="s">
        <v>2754</v>
      </c>
      <c r="Z488" s="302">
        <v>1</v>
      </c>
      <c r="AA488" s="325"/>
      <c r="AB488" s="321"/>
      <c r="AC488" s="303">
        <v>1</v>
      </c>
      <c r="AD488" s="304">
        <v>1</v>
      </c>
      <c r="AE488" s="322"/>
      <c r="AF488" s="318"/>
      <c r="AG488" s="323"/>
      <c r="AH488" s="323"/>
      <c r="AI488" s="323"/>
      <c r="AJ488" s="323"/>
      <c r="AK488" s="323"/>
      <c r="AL488" s="323"/>
      <c r="AM488" s="323"/>
      <c r="AN488" s="323"/>
    </row>
    <row r="489" spans="1:40" ht="12.75">
      <c r="A489" s="328">
        <v>1222386104</v>
      </c>
      <c r="B489" s="311">
        <v>487</v>
      </c>
      <c r="C489" s="329" t="s">
        <v>16306</v>
      </c>
      <c r="D489" s="329" t="s">
        <v>14708</v>
      </c>
      <c r="E489" s="329" t="s">
        <v>14708</v>
      </c>
      <c r="F489" s="330" t="s">
        <v>1445</v>
      </c>
      <c r="G489" s="329" t="s">
        <v>14740</v>
      </c>
      <c r="H489" s="330" t="s">
        <v>1463</v>
      </c>
      <c r="I489" s="329" t="s">
        <v>9786</v>
      </c>
      <c r="J489" s="329" t="s">
        <v>10834</v>
      </c>
      <c r="K489" s="302">
        <v>1</v>
      </c>
      <c r="L489" s="316"/>
      <c r="M489" s="317"/>
      <c r="N489" s="311">
        <v>53</v>
      </c>
      <c r="O489" s="317"/>
      <c r="P489" s="302" t="s">
        <v>14742</v>
      </c>
      <c r="Q489" s="311">
        <v>2023</v>
      </c>
      <c r="R489" s="312">
        <v>45082</v>
      </c>
      <c r="S489" s="311" t="s">
        <v>14743</v>
      </c>
      <c r="T489" s="312">
        <v>45292</v>
      </c>
      <c r="U489" s="312">
        <v>47849</v>
      </c>
      <c r="V489" s="305"/>
      <c r="W489" s="302" t="s">
        <v>11018</v>
      </c>
      <c r="X489" s="312">
        <v>45160</v>
      </c>
      <c r="Y489" s="311" t="s">
        <v>2754</v>
      </c>
      <c r="Z489" s="302">
        <v>1</v>
      </c>
      <c r="AA489" s="327"/>
      <c r="AB489" s="321"/>
      <c r="AC489" s="303">
        <v>1</v>
      </c>
      <c r="AD489" s="304">
        <v>1</v>
      </c>
      <c r="AE489" s="322"/>
      <c r="AF489" s="318"/>
      <c r="AG489" s="323"/>
      <c r="AH489" s="323"/>
      <c r="AI489" s="323"/>
      <c r="AJ489" s="323"/>
      <c r="AK489" s="323"/>
      <c r="AL489" s="323"/>
      <c r="AM489" s="323"/>
      <c r="AN489" s="323"/>
    </row>
    <row r="490" spans="1:40" ht="12.75">
      <c r="A490" s="328">
        <v>1222387403</v>
      </c>
      <c r="B490" s="311">
        <v>488</v>
      </c>
      <c r="C490" s="329" t="s">
        <v>16306</v>
      </c>
      <c r="D490" s="329" t="s">
        <v>14708</v>
      </c>
      <c r="E490" s="329" t="s">
        <v>14708</v>
      </c>
      <c r="F490" s="330" t="s">
        <v>2004</v>
      </c>
      <c r="G490" s="329" t="s">
        <v>14740</v>
      </c>
      <c r="H490" s="330" t="s">
        <v>2011</v>
      </c>
      <c r="I490" s="329" t="s">
        <v>9786</v>
      </c>
      <c r="J490" s="329" t="s">
        <v>14765</v>
      </c>
      <c r="K490" s="302">
        <v>1</v>
      </c>
      <c r="L490" s="316"/>
      <c r="M490" s="317"/>
      <c r="N490" s="311">
        <v>389</v>
      </c>
      <c r="O490" s="317"/>
      <c r="P490" s="302" t="s">
        <v>14742</v>
      </c>
      <c r="Q490" s="311">
        <v>2023</v>
      </c>
      <c r="R490" s="312">
        <v>45082</v>
      </c>
      <c r="S490" s="311" t="s">
        <v>14743</v>
      </c>
      <c r="T490" s="312">
        <v>45292</v>
      </c>
      <c r="U490" s="312">
        <v>47849</v>
      </c>
      <c r="V490" s="305"/>
      <c r="W490" s="302" t="s">
        <v>11018</v>
      </c>
      <c r="X490" s="312">
        <v>45160</v>
      </c>
      <c r="Y490" s="311" t="s">
        <v>2754</v>
      </c>
      <c r="Z490" s="302">
        <v>1</v>
      </c>
      <c r="AA490" s="327"/>
      <c r="AB490" s="321"/>
      <c r="AC490" s="303">
        <v>1</v>
      </c>
      <c r="AD490" s="304">
        <v>1</v>
      </c>
      <c r="AE490" s="322"/>
      <c r="AF490" s="318"/>
      <c r="AG490" s="323"/>
      <c r="AH490" s="323"/>
      <c r="AI490" s="323"/>
      <c r="AJ490" s="323"/>
      <c r="AK490" s="323"/>
      <c r="AL490" s="323"/>
      <c r="AM490" s="323"/>
      <c r="AN490" s="323"/>
    </row>
    <row r="491" spans="1:40" ht="12.75">
      <c r="A491" s="328">
        <v>1222387405</v>
      </c>
      <c r="B491" s="311">
        <v>489</v>
      </c>
      <c r="C491" s="329" t="s">
        <v>16306</v>
      </c>
      <c r="D491" s="329" t="s">
        <v>14708</v>
      </c>
      <c r="E491" s="329" t="s">
        <v>14708</v>
      </c>
      <c r="F491" s="330" t="s">
        <v>1445</v>
      </c>
      <c r="G491" s="329" t="s">
        <v>14740</v>
      </c>
      <c r="H491" s="330" t="s">
        <v>1463</v>
      </c>
      <c r="I491" s="329" t="s">
        <v>9786</v>
      </c>
      <c r="J491" s="329" t="s">
        <v>10834</v>
      </c>
      <c r="K491" s="302">
        <v>1</v>
      </c>
      <c r="L491" s="305"/>
      <c r="M491" s="317"/>
      <c r="N491" s="311">
        <v>65</v>
      </c>
      <c r="O491" s="317"/>
      <c r="P491" s="302" t="s">
        <v>14742</v>
      </c>
      <c r="Q491" s="311">
        <v>2023</v>
      </c>
      <c r="R491" s="312">
        <v>45082</v>
      </c>
      <c r="S491" s="311" t="s">
        <v>14743</v>
      </c>
      <c r="T491" s="312">
        <v>45292</v>
      </c>
      <c r="U491" s="312">
        <v>47849</v>
      </c>
      <c r="V491" s="316"/>
      <c r="W491" s="302" t="s">
        <v>11018</v>
      </c>
      <c r="X491" s="312">
        <v>45160</v>
      </c>
      <c r="Y491" s="311" t="s">
        <v>2754</v>
      </c>
      <c r="Z491" s="302">
        <v>1</v>
      </c>
      <c r="AA491" s="325"/>
      <c r="AB491" s="321"/>
      <c r="AC491" s="303">
        <v>1</v>
      </c>
      <c r="AD491" s="304">
        <v>1</v>
      </c>
      <c r="AE491" s="322"/>
      <c r="AF491" s="318"/>
      <c r="AG491" s="323"/>
      <c r="AH491" s="323"/>
      <c r="AI491" s="323"/>
      <c r="AJ491" s="323"/>
      <c r="AK491" s="323"/>
      <c r="AL491" s="323"/>
      <c r="AM491" s="323"/>
      <c r="AN491" s="323"/>
    </row>
    <row r="492" spans="1:40" ht="12.75">
      <c r="A492" s="328">
        <v>1222387401</v>
      </c>
      <c r="B492" s="311">
        <v>490</v>
      </c>
      <c r="C492" s="329" t="s">
        <v>16306</v>
      </c>
      <c r="D492" s="329" t="s">
        <v>14708</v>
      </c>
      <c r="E492" s="329" t="s">
        <v>14708</v>
      </c>
      <c r="F492" s="330" t="s">
        <v>2004</v>
      </c>
      <c r="G492" s="329" t="s">
        <v>14740</v>
      </c>
      <c r="H492" s="330" t="s">
        <v>2027</v>
      </c>
      <c r="I492" s="329" t="s">
        <v>9786</v>
      </c>
      <c r="J492" s="329" t="s">
        <v>14766</v>
      </c>
      <c r="K492" s="302">
        <v>1</v>
      </c>
      <c r="L492" s="305"/>
      <c r="M492" s="317"/>
      <c r="N492" s="311">
        <v>328</v>
      </c>
      <c r="O492" s="317"/>
      <c r="P492" s="302" t="s">
        <v>14742</v>
      </c>
      <c r="Q492" s="311">
        <v>2023</v>
      </c>
      <c r="R492" s="312">
        <v>45082</v>
      </c>
      <c r="S492" s="311" t="s">
        <v>14743</v>
      </c>
      <c r="T492" s="312">
        <v>45292</v>
      </c>
      <c r="U492" s="312">
        <v>47849</v>
      </c>
      <c r="V492" s="316"/>
      <c r="W492" s="302" t="s">
        <v>11018</v>
      </c>
      <c r="X492" s="312">
        <v>45160</v>
      </c>
      <c r="Y492" s="311" t="s">
        <v>2754</v>
      </c>
      <c r="Z492" s="302">
        <v>1</v>
      </c>
      <c r="AA492" s="325"/>
      <c r="AB492" s="321"/>
      <c r="AC492" s="303">
        <v>1</v>
      </c>
      <c r="AD492" s="304">
        <v>1</v>
      </c>
      <c r="AE492" s="322"/>
      <c r="AF492" s="318"/>
      <c r="AG492" s="323"/>
      <c r="AH492" s="323"/>
      <c r="AI492" s="323"/>
      <c r="AJ492" s="323"/>
      <c r="AK492" s="323"/>
      <c r="AL492" s="323"/>
      <c r="AM492" s="323"/>
      <c r="AN492" s="323"/>
    </row>
    <row r="493" spans="1:40" ht="12.75">
      <c r="A493" s="328">
        <v>1222387002</v>
      </c>
      <c r="B493" s="311">
        <v>491</v>
      </c>
      <c r="C493" s="329" t="s">
        <v>16306</v>
      </c>
      <c r="D493" s="329" t="s">
        <v>14708</v>
      </c>
      <c r="E493" s="329" t="s">
        <v>14708</v>
      </c>
      <c r="F493" s="330" t="s">
        <v>1445</v>
      </c>
      <c r="G493" s="329" t="s">
        <v>14740</v>
      </c>
      <c r="H493" s="330" t="s">
        <v>1463</v>
      </c>
      <c r="I493" s="329" t="s">
        <v>9786</v>
      </c>
      <c r="J493" s="329" t="s">
        <v>10834</v>
      </c>
      <c r="K493" s="302">
        <v>1</v>
      </c>
      <c r="L493" s="305"/>
      <c r="M493" s="317"/>
      <c r="N493" s="311">
        <v>138</v>
      </c>
      <c r="O493" s="317"/>
      <c r="P493" s="302" t="s">
        <v>14742</v>
      </c>
      <c r="Q493" s="311">
        <v>2023</v>
      </c>
      <c r="R493" s="312">
        <v>45082</v>
      </c>
      <c r="S493" s="311" t="s">
        <v>14743</v>
      </c>
      <c r="T493" s="312">
        <v>45292</v>
      </c>
      <c r="U493" s="312">
        <v>47849</v>
      </c>
      <c r="V493" s="316"/>
      <c r="W493" s="302" t="s">
        <v>11018</v>
      </c>
      <c r="X493" s="312">
        <v>45160</v>
      </c>
      <c r="Y493" s="311" t="s">
        <v>2754</v>
      </c>
      <c r="Z493" s="302">
        <v>1</v>
      </c>
      <c r="AA493" s="325"/>
      <c r="AB493" s="321"/>
      <c r="AC493" s="303">
        <v>1</v>
      </c>
      <c r="AD493" s="304">
        <v>1</v>
      </c>
      <c r="AE493" s="322"/>
      <c r="AF493" s="318"/>
      <c r="AG493" s="323"/>
      <c r="AH493" s="323"/>
      <c r="AI493" s="323"/>
      <c r="AJ493" s="323"/>
      <c r="AK493" s="323"/>
      <c r="AL493" s="323"/>
      <c r="AM493" s="323"/>
      <c r="AN493" s="323"/>
    </row>
    <row r="494" spans="1:40" ht="12.75">
      <c r="A494" s="328">
        <v>1222387001</v>
      </c>
      <c r="B494" s="311">
        <v>492</v>
      </c>
      <c r="C494" s="329" t="s">
        <v>16306</v>
      </c>
      <c r="D494" s="329" t="s">
        <v>14708</v>
      </c>
      <c r="E494" s="329" t="s">
        <v>14708</v>
      </c>
      <c r="F494" s="330" t="s">
        <v>2004</v>
      </c>
      <c r="G494" s="329" t="s">
        <v>14740</v>
      </c>
      <c r="H494" s="330" t="s">
        <v>2025</v>
      </c>
      <c r="I494" s="329" t="s">
        <v>9786</v>
      </c>
      <c r="J494" s="329" t="s">
        <v>14767</v>
      </c>
      <c r="K494" s="302">
        <v>1</v>
      </c>
      <c r="L494" s="305"/>
      <c r="M494" s="317"/>
      <c r="N494" s="311">
        <v>780</v>
      </c>
      <c r="O494" s="317"/>
      <c r="P494" s="302" t="s">
        <v>14742</v>
      </c>
      <c r="Q494" s="311">
        <v>2023</v>
      </c>
      <c r="R494" s="312">
        <v>45082</v>
      </c>
      <c r="S494" s="311" t="s">
        <v>14743</v>
      </c>
      <c r="T494" s="312">
        <v>45292</v>
      </c>
      <c r="U494" s="312">
        <v>47849</v>
      </c>
      <c r="V494" s="316"/>
      <c r="W494" s="302" t="s">
        <v>11018</v>
      </c>
      <c r="X494" s="312">
        <v>45160</v>
      </c>
      <c r="Y494" s="311" t="s">
        <v>2754</v>
      </c>
      <c r="Z494" s="302">
        <v>1</v>
      </c>
      <c r="AA494" s="325"/>
      <c r="AB494" s="321"/>
      <c r="AC494" s="303">
        <v>1</v>
      </c>
      <c r="AD494" s="304">
        <v>1</v>
      </c>
      <c r="AE494" s="322"/>
      <c r="AF494" s="318"/>
      <c r="AG494" s="323"/>
      <c r="AH494" s="323"/>
      <c r="AI494" s="323"/>
      <c r="AJ494" s="323"/>
      <c r="AK494" s="323"/>
      <c r="AL494" s="323"/>
      <c r="AM494" s="323"/>
      <c r="AN494" s="323"/>
    </row>
    <row r="495" spans="1:40" ht="12.75">
      <c r="A495" s="328">
        <v>1222355100</v>
      </c>
      <c r="B495" s="311">
        <v>493</v>
      </c>
      <c r="C495" s="329" t="s">
        <v>16306</v>
      </c>
      <c r="D495" s="329" t="s">
        <v>14708</v>
      </c>
      <c r="E495" s="329" t="s">
        <v>14708</v>
      </c>
      <c r="F495" s="330" t="s">
        <v>2004</v>
      </c>
      <c r="G495" s="329" t="s">
        <v>14740</v>
      </c>
      <c r="H495" s="330" t="s">
        <v>2005</v>
      </c>
      <c r="I495" s="329" t="s">
        <v>10789</v>
      </c>
      <c r="J495" s="329" t="s">
        <v>14768</v>
      </c>
      <c r="K495" s="302">
        <v>1</v>
      </c>
      <c r="L495" s="305"/>
      <c r="M495" s="311">
        <v>92079</v>
      </c>
      <c r="N495" s="311">
        <v>6119</v>
      </c>
      <c r="O495" s="311" t="s">
        <v>16322</v>
      </c>
      <c r="P495" s="302" t="s">
        <v>14742</v>
      </c>
      <c r="Q495" s="311">
        <v>2023</v>
      </c>
      <c r="R495" s="312">
        <v>45082</v>
      </c>
      <c r="S495" s="311" t="s">
        <v>14743</v>
      </c>
      <c r="T495" s="312">
        <v>45292</v>
      </c>
      <c r="U495" s="312">
        <v>47849</v>
      </c>
      <c r="V495" s="316"/>
      <c r="W495" s="302" t="s">
        <v>11018</v>
      </c>
      <c r="X495" s="312">
        <v>45160</v>
      </c>
      <c r="Y495" s="311" t="s">
        <v>2754</v>
      </c>
      <c r="Z495" s="302">
        <v>1</v>
      </c>
      <c r="AA495" s="325"/>
      <c r="AB495" s="321"/>
      <c r="AC495" s="303">
        <v>1</v>
      </c>
      <c r="AD495" s="304">
        <v>1</v>
      </c>
      <c r="AE495" s="322"/>
      <c r="AF495" s="318"/>
      <c r="AG495" s="323"/>
      <c r="AH495" s="323"/>
      <c r="AI495" s="323"/>
      <c r="AJ495" s="323"/>
      <c r="AK495" s="323"/>
      <c r="AL495" s="323"/>
      <c r="AM495" s="323"/>
      <c r="AN495" s="323"/>
    </row>
    <row r="496" spans="1:40" ht="12.75">
      <c r="A496" s="328">
        <v>1222681102</v>
      </c>
      <c r="B496" s="311">
        <v>494</v>
      </c>
      <c r="C496" s="329" t="s">
        <v>16016</v>
      </c>
      <c r="D496" s="329" t="s">
        <v>15329</v>
      </c>
      <c r="E496" s="329" t="s">
        <v>14769</v>
      </c>
      <c r="F496" s="330" t="s">
        <v>2267</v>
      </c>
      <c r="G496" s="329" t="s">
        <v>14110</v>
      </c>
      <c r="H496" s="330" t="s">
        <v>2268</v>
      </c>
      <c r="I496" s="329" t="s">
        <v>9786</v>
      </c>
      <c r="J496" s="329" t="s">
        <v>14770</v>
      </c>
      <c r="K496" s="318"/>
      <c r="L496" s="304">
        <v>1</v>
      </c>
      <c r="M496" s="311">
        <v>76.275800000000004</v>
      </c>
      <c r="N496" s="311">
        <v>294</v>
      </c>
      <c r="O496" s="311" t="s">
        <v>16025</v>
      </c>
      <c r="P496" s="311" t="s">
        <v>14063</v>
      </c>
      <c r="Q496" s="311">
        <v>2012</v>
      </c>
      <c r="R496" s="324">
        <v>41263</v>
      </c>
      <c r="S496" s="311" t="s">
        <v>14771</v>
      </c>
      <c r="T496" s="312">
        <v>41640</v>
      </c>
      <c r="U496" s="312">
        <v>44197</v>
      </c>
      <c r="V496" s="316"/>
      <c r="W496" s="319"/>
      <c r="X496" s="317"/>
      <c r="Y496" s="317"/>
      <c r="Z496" s="318"/>
      <c r="AA496" s="325"/>
      <c r="AB496" s="326">
        <v>1</v>
      </c>
      <c r="AC496" s="303">
        <v>1</v>
      </c>
      <c r="AD496" s="304">
        <v>1</v>
      </c>
      <c r="AE496" s="322"/>
      <c r="AF496" s="318"/>
      <c r="AG496" s="323"/>
      <c r="AH496" s="323"/>
      <c r="AI496" s="323"/>
      <c r="AJ496" s="323"/>
      <c r="AK496" s="323"/>
      <c r="AL496" s="323"/>
      <c r="AM496" s="323"/>
      <c r="AN496" s="323"/>
    </row>
    <row r="497" spans="1:40" ht="12.75">
      <c r="A497" s="328">
        <v>1222681101</v>
      </c>
      <c r="B497" s="311">
        <v>495</v>
      </c>
      <c r="C497" s="329" t="s">
        <v>16016</v>
      </c>
      <c r="D497" s="329" t="s">
        <v>15329</v>
      </c>
      <c r="E497" s="329" t="s">
        <v>14769</v>
      </c>
      <c r="F497" s="330" t="s">
        <v>1390</v>
      </c>
      <c r="G497" s="329" t="s">
        <v>14110</v>
      </c>
      <c r="H497" s="330" t="s">
        <v>1397</v>
      </c>
      <c r="I497" s="329" t="s">
        <v>9786</v>
      </c>
      <c r="J497" s="329" t="s">
        <v>14114</v>
      </c>
      <c r="K497" s="318"/>
      <c r="L497" s="304">
        <v>1</v>
      </c>
      <c r="M497" s="311">
        <v>197.6208</v>
      </c>
      <c r="N497" s="311">
        <v>395</v>
      </c>
      <c r="O497" s="311" t="s">
        <v>16323</v>
      </c>
      <c r="P497" s="311" t="s">
        <v>14063</v>
      </c>
      <c r="Q497" s="311">
        <v>2012</v>
      </c>
      <c r="R497" s="324">
        <v>41263</v>
      </c>
      <c r="S497" s="311" t="s">
        <v>14771</v>
      </c>
      <c r="T497" s="312">
        <v>41640</v>
      </c>
      <c r="U497" s="312">
        <v>44197</v>
      </c>
      <c r="V497" s="316"/>
      <c r="W497" s="319"/>
      <c r="X497" s="317"/>
      <c r="Y497" s="317"/>
      <c r="Z497" s="318"/>
      <c r="AA497" s="325"/>
      <c r="AB497" s="326">
        <v>1</v>
      </c>
      <c r="AC497" s="303">
        <v>1</v>
      </c>
      <c r="AD497" s="304">
        <v>1</v>
      </c>
      <c r="AE497" s="322"/>
      <c r="AF497" s="318"/>
      <c r="AG497" s="323"/>
      <c r="AH497" s="323"/>
      <c r="AI497" s="323"/>
      <c r="AJ497" s="323"/>
      <c r="AK497" s="323"/>
      <c r="AL497" s="323"/>
      <c r="AM497" s="323"/>
      <c r="AN497" s="323"/>
    </row>
    <row r="498" spans="1:40" ht="12.75">
      <c r="A498" s="328">
        <v>1222681103</v>
      </c>
      <c r="B498" s="311">
        <v>496</v>
      </c>
      <c r="C498" s="329" t="s">
        <v>16016</v>
      </c>
      <c r="D498" s="329" t="s">
        <v>15329</v>
      </c>
      <c r="E498" s="329" t="s">
        <v>14769</v>
      </c>
      <c r="F498" s="330" t="s">
        <v>1266</v>
      </c>
      <c r="G498" s="329" t="s">
        <v>14110</v>
      </c>
      <c r="H498" s="330" t="s">
        <v>1267</v>
      </c>
      <c r="I498" s="329" t="s">
        <v>9786</v>
      </c>
      <c r="J498" s="329" t="s">
        <v>10334</v>
      </c>
      <c r="K498" s="318"/>
      <c r="L498" s="304">
        <v>1</v>
      </c>
      <c r="M498" s="311">
        <v>62.09</v>
      </c>
      <c r="N498" s="311">
        <v>62</v>
      </c>
      <c r="O498" s="311" t="s">
        <v>16029</v>
      </c>
      <c r="P498" s="317"/>
      <c r="Q498" s="311">
        <v>2012</v>
      </c>
      <c r="R498" s="324">
        <v>41263</v>
      </c>
      <c r="S498" s="311" t="s">
        <v>14771</v>
      </c>
      <c r="T498" s="312">
        <v>41640</v>
      </c>
      <c r="U498" s="312">
        <v>44197</v>
      </c>
      <c r="V498" s="316"/>
      <c r="W498" s="319"/>
      <c r="X498" s="317"/>
      <c r="Y498" s="317"/>
      <c r="Z498" s="318"/>
      <c r="AA498" s="325"/>
      <c r="AB498" s="326">
        <v>1</v>
      </c>
      <c r="AC498" s="303">
        <v>1</v>
      </c>
      <c r="AD498" s="304">
        <v>1</v>
      </c>
      <c r="AE498" s="322"/>
      <c r="AF498" s="318"/>
      <c r="AG498" s="323"/>
      <c r="AH498" s="323"/>
      <c r="AI498" s="323"/>
      <c r="AJ498" s="323"/>
      <c r="AK498" s="323"/>
      <c r="AL498" s="323"/>
      <c r="AM498" s="323"/>
      <c r="AN498" s="323"/>
    </row>
    <row r="499" spans="1:40" ht="12.75">
      <c r="A499" s="328">
        <v>1222681104</v>
      </c>
      <c r="B499" s="311">
        <v>497</v>
      </c>
      <c r="C499" s="329" t="s">
        <v>16016</v>
      </c>
      <c r="D499" s="329" t="s">
        <v>15329</v>
      </c>
      <c r="E499" s="329" t="s">
        <v>14769</v>
      </c>
      <c r="F499" s="330" t="s">
        <v>1390</v>
      </c>
      <c r="G499" s="329" t="s">
        <v>14110</v>
      </c>
      <c r="H499" s="330" t="s">
        <v>1392</v>
      </c>
      <c r="I499" s="329" t="s">
        <v>9786</v>
      </c>
      <c r="J499" s="329" t="s">
        <v>14772</v>
      </c>
      <c r="K499" s="318"/>
      <c r="L499" s="304">
        <v>1</v>
      </c>
      <c r="M499" s="311">
        <v>70.900000000000006</v>
      </c>
      <c r="N499" s="311">
        <v>89</v>
      </c>
      <c r="O499" s="311" t="s">
        <v>16032</v>
      </c>
      <c r="P499" s="317"/>
      <c r="Q499" s="311">
        <v>2012</v>
      </c>
      <c r="R499" s="324">
        <v>41263</v>
      </c>
      <c r="S499" s="311" t="s">
        <v>14771</v>
      </c>
      <c r="T499" s="312">
        <v>41640</v>
      </c>
      <c r="U499" s="312">
        <v>44197</v>
      </c>
      <c r="V499" s="316"/>
      <c r="W499" s="319"/>
      <c r="X499" s="317"/>
      <c r="Y499" s="317"/>
      <c r="Z499" s="318"/>
      <c r="AA499" s="325"/>
      <c r="AB499" s="326">
        <v>1</v>
      </c>
      <c r="AC499" s="303">
        <v>1</v>
      </c>
      <c r="AD499" s="304">
        <v>1</v>
      </c>
      <c r="AE499" s="322"/>
      <c r="AF499" s="318"/>
      <c r="AG499" s="323"/>
      <c r="AH499" s="323"/>
      <c r="AI499" s="323"/>
      <c r="AJ499" s="323"/>
      <c r="AK499" s="323"/>
      <c r="AL499" s="323"/>
      <c r="AM499" s="323"/>
      <c r="AN499" s="323"/>
    </row>
    <row r="500" spans="1:40" ht="12.75">
      <c r="A500" s="328">
        <v>1222681105</v>
      </c>
      <c r="B500" s="311">
        <v>498</v>
      </c>
      <c r="C500" s="329" t="s">
        <v>16016</v>
      </c>
      <c r="D500" s="329" t="s">
        <v>15329</v>
      </c>
      <c r="E500" s="329" t="s">
        <v>14769</v>
      </c>
      <c r="F500" s="330" t="s">
        <v>1445</v>
      </c>
      <c r="G500" s="329" t="s">
        <v>14110</v>
      </c>
      <c r="H500" s="330" t="s">
        <v>1463</v>
      </c>
      <c r="I500" s="329" t="s">
        <v>9786</v>
      </c>
      <c r="J500" s="329" t="s">
        <v>10834</v>
      </c>
      <c r="K500" s="318"/>
      <c r="L500" s="304">
        <v>1</v>
      </c>
      <c r="M500" s="311">
        <v>117.11020000000001</v>
      </c>
      <c r="N500" s="311">
        <v>135</v>
      </c>
      <c r="O500" s="311" t="s">
        <v>15953</v>
      </c>
      <c r="P500" s="311" t="s">
        <v>14063</v>
      </c>
      <c r="Q500" s="311">
        <v>2012</v>
      </c>
      <c r="R500" s="324">
        <v>41263</v>
      </c>
      <c r="S500" s="311" t="s">
        <v>14771</v>
      </c>
      <c r="T500" s="312">
        <v>41640</v>
      </c>
      <c r="U500" s="312">
        <v>44197</v>
      </c>
      <c r="V500" s="316"/>
      <c r="W500" s="319"/>
      <c r="X500" s="317"/>
      <c r="Y500" s="317"/>
      <c r="Z500" s="318"/>
      <c r="AA500" s="325"/>
      <c r="AB500" s="326">
        <v>1</v>
      </c>
      <c r="AC500" s="303">
        <v>1</v>
      </c>
      <c r="AD500" s="304">
        <v>1</v>
      </c>
      <c r="AE500" s="322"/>
      <c r="AF500" s="318"/>
      <c r="AG500" s="323"/>
      <c r="AH500" s="323"/>
      <c r="AI500" s="323"/>
      <c r="AJ500" s="323"/>
      <c r="AK500" s="323"/>
      <c r="AL500" s="323"/>
      <c r="AM500" s="323"/>
      <c r="AN500" s="323"/>
    </row>
    <row r="501" spans="1:40" ht="12.75">
      <c r="A501" s="328">
        <v>1222681106</v>
      </c>
      <c r="B501" s="311">
        <v>499</v>
      </c>
      <c r="C501" s="329" t="s">
        <v>16016</v>
      </c>
      <c r="D501" s="329" t="s">
        <v>15329</v>
      </c>
      <c r="E501" s="329" t="s">
        <v>14769</v>
      </c>
      <c r="F501" s="330" t="s">
        <v>2109</v>
      </c>
      <c r="G501" s="329" t="s">
        <v>14110</v>
      </c>
      <c r="H501" s="330" t="s">
        <v>2135</v>
      </c>
      <c r="I501" s="329" t="s">
        <v>9786</v>
      </c>
      <c r="J501" s="329" t="s">
        <v>14773</v>
      </c>
      <c r="K501" s="318"/>
      <c r="L501" s="304">
        <v>1</v>
      </c>
      <c r="M501" s="311">
        <v>116.3763</v>
      </c>
      <c r="N501" s="311">
        <v>147</v>
      </c>
      <c r="O501" s="311" t="s">
        <v>16324</v>
      </c>
      <c r="P501" s="311" t="s">
        <v>14063</v>
      </c>
      <c r="Q501" s="311">
        <v>2012</v>
      </c>
      <c r="R501" s="324">
        <v>41263</v>
      </c>
      <c r="S501" s="311" t="s">
        <v>14771</v>
      </c>
      <c r="T501" s="312">
        <v>41640</v>
      </c>
      <c r="U501" s="312">
        <v>44197</v>
      </c>
      <c r="V501" s="316"/>
      <c r="W501" s="319"/>
      <c r="X501" s="317"/>
      <c r="Y501" s="317"/>
      <c r="Z501" s="318"/>
      <c r="AA501" s="325"/>
      <c r="AB501" s="326">
        <v>1</v>
      </c>
      <c r="AC501" s="303">
        <v>1</v>
      </c>
      <c r="AD501" s="304">
        <v>1</v>
      </c>
      <c r="AE501" s="322"/>
      <c r="AF501" s="318"/>
      <c r="AG501" s="323"/>
      <c r="AH501" s="323"/>
      <c r="AI501" s="323"/>
      <c r="AJ501" s="323"/>
      <c r="AK501" s="323"/>
      <c r="AL501" s="323"/>
      <c r="AM501" s="323"/>
      <c r="AN501" s="323"/>
    </row>
    <row r="502" spans="1:40" ht="12.75">
      <c r="A502" s="328">
        <v>1222681107</v>
      </c>
      <c r="B502" s="311">
        <v>500</v>
      </c>
      <c r="C502" s="329" t="s">
        <v>16016</v>
      </c>
      <c r="D502" s="329" t="s">
        <v>15329</v>
      </c>
      <c r="E502" s="329" t="s">
        <v>14769</v>
      </c>
      <c r="F502" s="330" t="s">
        <v>2267</v>
      </c>
      <c r="G502" s="329" t="s">
        <v>14110</v>
      </c>
      <c r="H502" s="330" t="s">
        <v>2270</v>
      </c>
      <c r="I502" s="329" t="s">
        <v>9786</v>
      </c>
      <c r="J502" s="329" t="s">
        <v>14774</v>
      </c>
      <c r="K502" s="318"/>
      <c r="L502" s="304">
        <v>1</v>
      </c>
      <c r="M502" s="311">
        <v>33.9</v>
      </c>
      <c r="N502" s="311">
        <v>67</v>
      </c>
      <c r="O502" s="311" t="s">
        <v>15954</v>
      </c>
      <c r="P502" s="317"/>
      <c r="Q502" s="311">
        <v>2012</v>
      </c>
      <c r="R502" s="324">
        <v>41263</v>
      </c>
      <c r="S502" s="311" t="s">
        <v>14771</v>
      </c>
      <c r="T502" s="312">
        <v>41640</v>
      </c>
      <c r="U502" s="312">
        <v>44197</v>
      </c>
      <c r="V502" s="316"/>
      <c r="W502" s="319"/>
      <c r="X502" s="317"/>
      <c r="Y502" s="317"/>
      <c r="Z502" s="318"/>
      <c r="AA502" s="325"/>
      <c r="AB502" s="326">
        <v>1</v>
      </c>
      <c r="AC502" s="303">
        <v>1</v>
      </c>
      <c r="AD502" s="304">
        <v>1</v>
      </c>
      <c r="AE502" s="322"/>
      <c r="AF502" s="318"/>
      <c r="AG502" s="323"/>
      <c r="AH502" s="323"/>
      <c r="AI502" s="323"/>
      <c r="AJ502" s="323"/>
      <c r="AK502" s="323"/>
      <c r="AL502" s="323"/>
      <c r="AM502" s="323"/>
      <c r="AN502" s="323"/>
    </row>
    <row r="503" spans="1:40" ht="12.75">
      <c r="A503" s="328">
        <v>1222682201</v>
      </c>
      <c r="B503" s="311">
        <v>501</v>
      </c>
      <c r="C503" s="329" t="s">
        <v>16016</v>
      </c>
      <c r="D503" s="329" t="s">
        <v>15329</v>
      </c>
      <c r="E503" s="329" t="s">
        <v>14769</v>
      </c>
      <c r="F503" s="330" t="s">
        <v>1245</v>
      </c>
      <c r="G503" s="329" t="s">
        <v>12616</v>
      </c>
      <c r="H503" s="330" t="s">
        <v>1247</v>
      </c>
      <c r="I503" s="329" t="s">
        <v>9786</v>
      </c>
      <c r="J503" s="329" t="s">
        <v>12620</v>
      </c>
      <c r="K503" s="318"/>
      <c r="L503" s="304">
        <v>1</v>
      </c>
      <c r="M503" s="311">
        <v>266.04000000000002</v>
      </c>
      <c r="N503" s="311">
        <v>1200</v>
      </c>
      <c r="O503" s="311" t="s">
        <v>16325</v>
      </c>
      <c r="P503" s="317"/>
      <c r="Q503" s="311">
        <v>2012</v>
      </c>
      <c r="R503" s="324">
        <v>41268</v>
      </c>
      <c r="S503" s="311" t="s">
        <v>14775</v>
      </c>
      <c r="T503" s="312">
        <v>41640</v>
      </c>
      <c r="U503" s="312">
        <v>44197</v>
      </c>
      <c r="V503" s="316"/>
      <c r="W503" s="319"/>
      <c r="X503" s="317"/>
      <c r="Y503" s="317"/>
      <c r="Z503" s="318"/>
      <c r="AA503" s="325"/>
      <c r="AB503" s="326">
        <v>1</v>
      </c>
      <c r="AC503" s="303">
        <v>1</v>
      </c>
      <c r="AD503" s="304">
        <v>1</v>
      </c>
      <c r="AE503" s="322"/>
      <c r="AF503" s="318"/>
      <c r="AG503" s="323"/>
      <c r="AH503" s="323"/>
      <c r="AI503" s="323"/>
      <c r="AJ503" s="323"/>
      <c r="AK503" s="323"/>
      <c r="AL503" s="323"/>
      <c r="AM503" s="323"/>
      <c r="AN503" s="323"/>
    </row>
    <row r="504" spans="1:40" ht="12.75">
      <c r="A504" s="328">
        <v>1222682202</v>
      </c>
      <c r="B504" s="311">
        <v>502</v>
      </c>
      <c r="C504" s="329" t="s">
        <v>16016</v>
      </c>
      <c r="D504" s="329" t="s">
        <v>15329</v>
      </c>
      <c r="E504" s="329" t="s">
        <v>14769</v>
      </c>
      <c r="F504" s="330" t="s">
        <v>1303</v>
      </c>
      <c r="G504" s="329" t="s">
        <v>12616</v>
      </c>
      <c r="H504" s="330" t="s">
        <v>1325</v>
      </c>
      <c r="I504" s="329" t="s">
        <v>9786</v>
      </c>
      <c r="J504" s="329" t="s">
        <v>10835</v>
      </c>
      <c r="K504" s="318"/>
      <c r="L504" s="304">
        <v>1</v>
      </c>
      <c r="M504" s="311">
        <v>110.16</v>
      </c>
      <c r="N504" s="311">
        <v>175</v>
      </c>
      <c r="O504" s="311" t="s">
        <v>15953</v>
      </c>
      <c r="P504" s="311" t="s">
        <v>14063</v>
      </c>
      <c r="Q504" s="311">
        <v>2012</v>
      </c>
      <c r="R504" s="324">
        <v>41268</v>
      </c>
      <c r="S504" s="311" t="s">
        <v>14775</v>
      </c>
      <c r="T504" s="312">
        <v>41640</v>
      </c>
      <c r="U504" s="312">
        <v>44197</v>
      </c>
      <c r="V504" s="316"/>
      <c r="W504" s="319"/>
      <c r="X504" s="317"/>
      <c r="Y504" s="317"/>
      <c r="Z504" s="318"/>
      <c r="AA504" s="325"/>
      <c r="AB504" s="326">
        <v>1</v>
      </c>
      <c r="AC504" s="303">
        <v>1</v>
      </c>
      <c r="AD504" s="304">
        <v>1</v>
      </c>
      <c r="AE504" s="322"/>
      <c r="AF504" s="318"/>
      <c r="AG504" s="323"/>
      <c r="AH504" s="323"/>
      <c r="AI504" s="323"/>
      <c r="AJ504" s="323"/>
      <c r="AK504" s="323"/>
      <c r="AL504" s="323"/>
      <c r="AM504" s="323"/>
      <c r="AN504" s="323"/>
    </row>
    <row r="505" spans="1:40" ht="12.75">
      <c r="A505" s="328">
        <v>1222682203</v>
      </c>
      <c r="B505" s="311">
        <v>503</v>
      </c>
      <c r="C505" s="329" t="s">
        <v>16016</v>
      </c>
      <c r="D505" s="329" t="s">
        <v>15329</v>
      </c>
      <c r="E505" s="329" t="s">
        <v>14769</v>
      </c>
      <c r="F505" s="330" t="s">
        <v>2239</v>
      </c>
      <c r="G505" s="329" t="s">
        <v>12616</v>
      </c>
      <c r="H505" s="330" t="s">
        <v>2251</v>
      </c>
      <c r="I505" s="329" t="s">
        <v>9786</v>
      </c>
      <c r="J505" s="329" t="s">
        <v>14776</v>
      </c>
      <c r="K505" s="318"/>
      <c r="L505" s="304">
        <v>1</v>
      </c>
      <c r="M505" s="311">
        <v>15.7</v>
      </c>
      <c r="N505" s="311">
        <v>11</v>
      </c>
      <c r="O505" s="311" t="s">
        <v>15954</v>
      </c>
      <c r="P505" s="317"/>
      <c r="Q505" s="311">
        <v>2012</v>
      </c>
      <c r="R505" s="324">
        <v>41268</v>
      </c>
      <c r="S505" s="311" t="s">
        <v>14775</v>
      </c>
      <c r="T505" s="312">
        <v>41640</v>
      </c>
      <c r="U505" s="312">
        <v>44197</v>
      </c>
      <c r="V505" s="316"/>
      <c r="W505" s="319"/>
      <c r="X505" s="317"/>
      <c r="Y505" s="317"/>
      <c r="Z505" s="318"/>
      <c r="AA505" s="325"/>
      <c r="AB505" s="326">
        <v>1</v>
      </c>
      <c r="AC505" s="303">
        <v>1</v>
      </c>
      <c r="AD505" s="304">
        <v>1</v>
      </c>
      <c r="AE505" s="322"/>
      <c r="AF505" s="318"/>
      <c r="AG505" s="323"/>
      <c r="AH505" s="323"/>
      <c r="AI505" s="323"/>
      <c r="AJ505" s="323"/>
      <c r="AK505" s="323"/>
      <c r="AL505" s="323"/>
      <c r="AM505" s="323"/>
      <c r="AN505" s="323"/>
    </row>
    <row r="506" spans="1:40" ht="12.75">
      <c r="A506" s="328">
        <v>1222655401</v>
      </c>
      <c r="B506" s="311">
        <v>504</v>
      </c>
      <c r="C506" s="329" t="s">
        <v>16016</v>
      </c>
      <c r="D506" s="329" t="s">
        <v>15329</v>
      </c>
      <c r="E506" s="329" t="s">
        <v>14769</v>
      </c>
      <c r="F506" s="330" t="s">
        <v>1385</v>
      </c>
      <c r="G506" s="329" t="s">
        <v>14777</v>
      </c>
      <c r="H506" s="330" t="s">
        <v>1388</v>
      </c>
      <c r="I506" s="329" t="s">
        <v>9786</v>
      </c>
      <c r="J506" s="329" t="s">
        <v>14339</v>
      </c>
      <c r="K506" s="318"/>
      <c r="L506" s="304">
        <v>1</v>
      </c>
      <c r="M506" s="311">
        <v>158.066</v>
      </c>
      <c r="N506" s="311">
        <v>14</v>
      </c>
      <c r="O506" s="311" t="s">
        <v>16029</v>
      </c>
      <c r="P506" s="311" t="s">
        <v>14063</v>
      </c>
      <c r="Q506" s="311">
        <v>2012</v>
      </c>
      <c r="R506" s="324">
        <v>41269</v>
      </c>
      <c r="S506" s="311" t="s">
        <v>14778</v>
      </c>
      <c r="T506" s="312">
        <v>41640</v>
      </c>
      <c r="U506" s="312">
        <v>44197</v>
      </c>
      <c r="V506" s="316"/>
      <c r="W506" s="319"/>
      <c r="X506" s="317"/>
      <c r="Y506" s="317"/>
      <c r="Z506" s="318"/>
      <c r="AA506" s="325"/>
      <c r="AB506" s="326">
        <v>1</v>
      </c>
      <c r="AC506" s="303">
        <v>1</v>
      </c>
      <c r="AD506" s="304">
        <v>1</v>
      </c>
      <c r="AE506" s="322"/>
      <c r="AF506" s="318"/>
      <c r="AG506" s="323"/>
      <c r="AH506" s="323"/>
      <c r="AI506" s="323"/>
      <c r="AJ506" s="323"/>
      <c r="AK506" s="323"/>
      <c r="AL506" s="323"/>
      <c r="AM506" s="323"/>
      <c r="AN506" s="323"/>
    </row>
    <row r="507" spans="1:40" ht="12.75">
      <c r="A507" s="328">
        <v>1222655402</v>
      </c>
      <c r="B507" s="311">
        <v>505</v>
      </c>
      <c r="C507" s="329" t="s">
        <v>16016</v>
      </c>
      <c r="D507" s="329" t="s">
        <v>15329</v>
      </c>
      <c r="E507" s="329" t="s">
        <v>14769</v>
      </c>
      <c r="F507" s="330" t="s">
        <v>1601</v>
      </c>
      <c r="G507" s="329" t="s">
        <v>14777</v>
      </c>
      <c r="H507" s="330" t="s">
        <v>1604</v>
      </c>
      <c r="I507" s="329" t="s">
        <v>9786</v>
      </c>
      <c r="J507" s="329" t="s">
        <v>11173</v>
      </c>
      <c r="K507" s="318"/>
      <c r="L507" s="304">
        <v>1</v>
      </c>
      <c r="M507" s="311">
        <v>193.73</v>
      </c>
      <c r="N507" s="311">
        <v>710</v>
      </c>
      <c r="O507" s="311" t="s">
        <v>16051</v>
      </c>
      <c r="P507" s="311" t="s">
        <v>14122</v>
      </c>
      <c r="Q507" s="311">
        <v>2012</v>
      </c>
      <c r="R507" s="324">
        <v>41269</v>
      </c>
      <c r="S507" s="311" t="s">
        <v>14778</v>
      </c>
      <c r="T507" s="312">
        <v>41640</v>
      </c>
      <c r="U507" s="312">
        <v>44197</v>
      </c>
      <c r="V507" s="316"/>
      <c r="W507" s="319"/>
      <c r="X507" s="317"/>
      <c r="Y507" s="317"/>
      <c r="Z507" s="318"/>
      <c r="AA507" s="325"/>
      <c r="AB507" s="326">
        <v>1</v>
      </c>
      <c r="AC507" s="303">
        <v>1</v>
      </c>
      <c r="AD507" s="304">
        <v>1</v>
      </c>
      <c r="AE507" s="322"/>
      <c r="AF507" s="318"/>
      <c r="AG507" s="323"/>
      <c r="AH507" s="323"/>
      <c r="AI507" s="323"/>
      <c r="AJ507" s="323"/>
      <c r="AK507" s="323"/>
      <c r="AL507" s="323"/>
      <c r="AM507" s="323"/>
      <c r="AN507" s="323"/>
    </row>
    <row r="508" spans="1:40" ht="12.75">
      <c r="A508" s="328">
        <v>1222655400</v>
      </c>
      <c r="B508" s="311">
        <v>506</v>
      </c>
      <c r="C508" s="329" t="s">
        <v>16016</v>
      </c>
      <c r="D508" s="329" t="s">
        <v>15329</v>
      </c>
      <c r="E508" s="329" t="s">
        <v>14769</v>
      </c>
      <c r="F508" s="330" t="s">
        <v>2239</v>
      </c>
      <c r="G508" s="329" t="s">
        <v>14777</v>
      </c>
      <c r="H508" s="330" t="s">
        <v>2241</v>
      </c>
      <c r="I508" s="329" t="s">
        <v>10789</v>
      </c>
      <c r="J508" s="329" t="s">
        <v>14779</v>
      </c>
      <c r="K508" s="317"/>
      <c r="L508" s="304">
        <v>1</v>
      </c>
      <c r="M508" s="311">
        <v>456.86770000000001</v>
      </c>
      <c r="N508" s="311">
        <v>1141</v>
      </c>
      <c r="O508" s="311" t="s">
        <v>16326</v>
      </c>
      <c r="P508" s="311" t="s">
        <v>14063</v>
      </c>
      <c r="Q508" s="311">
        <v>2012</v>
      </c>
      <c r="R508" s="324">
        <v>41269</v>
      </c>
      <c r="S508" s="311" t="s">
        <v>14778</v>
      </c>
      <c r="T508" s="312">
        <v>41640</v>
      </c>
      <c r="U508" s="312">
        <v>44197</v>
      </c>
      <c r="V508" s="305"/>
      <c r="W508" s="318"/>
      <c r="X508" s="318"/>
      <c r="Y508" s="318"/>
      <c r="Z508" s="318"/>
      <c r="AA508" s="327"/>
      <c r="AB508" s="326">
        <v>1</v>
      </c>
      <c r="AC508" s="303">
        <v>1</v>
      </c>
      <c r="AD508" s="304">
        <v>1</v>
      </c>
      <c r="AE508" s="322"/>
      <c r="AF508" s="318"/>
      <c r="AG508" s="323"/>
      <c r="AH508" s="323"/>
      <c r="AI508" s="323"/>
      <c r="AJ508" s="323"/>
      <c r="AK508" s="323"/>
      <c r="AL508" s="323"/>
      <c r="AM508" s="323"/>
      <c r="AN508" s="323"/>
    </row>
    <row r="509" spans="1:40" ht="12.75">
      <c r="A509" s="328">
        <v>1222683307</v>
      </c>
      <c r="B509" s="311">
        <v>507</v>
      </c>
      <c r="C509" s="329" t="s">
        <v>16016</v>
      </c>
      <c r="D509" s="329" t="s">
        <v>15329</v>
      </c>
      <c r="E509" s="329" t="s">
        <v>14769</v>
      </c>
      <c r="F509" s="330" t="s">
        <v>1517</v>
      </c>
      <c r="G509" s="329" t="s">
        <v>11133</v>
      </c>
      <c r="H509" s="330" t="s">
        <v>1531</v>
      </c>
      <c r="I509" s="329" t="s">
        <v>9786</v>
      </c>
      <c r="J509" s="329" t="s">
        <v>11519</v>
      </c>
      <c r="K509" s="317"/>
      <c r="L509" s="304">
        <v>1</v>
      </c>
      <c r="M509" s="311">
        <v>25.3</v>
      </c>
      <c r="N509" s="311">
        <v>57</v>
      </c>
      <c r="O509" s="311" t="s">
        <v>16065</v>
      </c>
      <c r="P509" s="317"/>
      <c r="Q509" s="311">
        <v>2012</v>
      </c>
      <c r="R509" s="324">
        <v>41267</v>
      </c>
      <c r="S509" s="311" t="s">
        <v>14780</v>
      </c>
      <c r="T509" s="312">
        <v>41640</v>
      </c>
      <c r="U509" s="312">
        <v>44197</v>
      </c>
      <c r="V509" s="305"/>
      <c r="W509" s="318"/>
      <c r="X509" s="318"/>
      <c r="Y509" s="318"/>
      <c r="Z509" s="318"/>
      <c r="AA509" s="327"/>
      <c r="AB509" s="326">
        <v>1</v>
      </c>
      <c r="AC509" s="303">
        <v>1</v>
      </c>
      <c r="AD509" s="304">
        <v>1</v>
      </c>
      <c r="AE509" s="322"/>
      <c r="AF509" s="318"/>
      <c r="AG509" s="323"/>
      <c r="AH509" s="323"/>
      <c r="AI509" s="323"/>
      <c r="AJ509" s="323"/>
      <c r="AK509" s="323"/>
      <c r="AL509" s="323"/>
      <c r="AM509" s="323"/>
      <c r="AN509" s="323"/>
    </row>
    <row r="510" spans="1:40" ht="12.75">
      <c r="A510" s="328">
        <v>1222683301</v>
      </c>
      <c r="B510" s="311">
        <v>508</v>
      </c>
      <c r="C510" s="329" t="s">
        <v>16016</v>
      </c>
      <c r="D510" s="329" t="s">
        <v>15329</v>
      </c>
      <c r="E510" s="329" t="s">
        <v>14769</v>
      </c>
      <c r="F510" s="330" t="s">
        <v>1830</v>
      </c>
      <c r="G510" s="329" t="s">
        <v>11133</v>
      </c>
      <c r="H510" s="330" t="s">
        <v>1834</v>
      </c>
      <c r="I510" s="329" t="s">
        <v>9786</v>
      </c>
      <c r="J510" s="329" t="s">
        <v>13412</v>
      </c>
      <c r="K510" s="317"/>
      <c r="L510" s="304">
        <v>1</v>
      </c>
      <c r="M510" s="311">
        <v>161.69579999999999</v>
      </c>
      <c r="N510" s="311">
        <v>865</v>
      </c>
      <c r="O510" s="311" t="s">
        <v>16327</v>
      </c>
      <c r="P510" s="311" t="s">
        <v>14063</v>
      </c>
      <c r="Q510" s="311">
        <v>2012</v>
      </c>
      <c r="R510" s="324">
        <v>41267</v>
      </c>
      <c r="S510" s="311" t="s">
        <v>14780</v>
      </c>
      <c r="T510" s="312">
        <v>41640</v>
      </c>
      <c r="U510" s="312">
        <v>44197</v>
      </c>
      <c r="V510" s="305"/>
      <c r="W510" s="318"/>
      <c r="X510" s="318"/>
      <c r="Y510" s="318"/>
      <c r="Z510" s="318"/>
      <c r="AA510" s="327"/>
      <c r="AB510" s="326">
        <v>1</v>
      </c>
      <c r="AC510" s="303">
        <v>1</v>
      </c>
      <c r="AD510" s="304">
        <v>1</v>
      </c>
      <c r="AE510" s="322"/>
      <c r="AF510" s="318"/>
      <c r="AG510" s="323"/>
      <c r="AH510" s="323"/>
      <c r="AI510" s="323"/>
      <c r="AJ510" s="323"/>
      <c r="AK510" s="323"/>
      <c r="AL510" s="323"/>
      <c r="AM510" s="323"/>
      <c r="AN510" s="323"/>
    </row>
    <row r="511" spans="1:40" ht="12.75">
      <c r="A511" s="328">
        <v>1222683302</v>
      </c>
      <c r="B511" s="311">
        <v>509</v>
      </c>
      <c r="C511" s="329" t="s">
        <v>16016</v>
      </c>
      <c r="D511" s="329" t="s">
        <v>15329</v>
      </c>
      <c r="E511" s="329" t="s">
        <v>14769</v>
      </c>
      <c r="F511" s="330" t="s">
        <v>2364</v>
      </c>
      <c r="G511" s="329" t="s">
        <v>11133</v>
      </c>
      <c r="H511" s="330" t="s">
        <v>2367</v>
      </c>
      <c r="I511" s="329" t="s">
        <v>9786</v>
      </c>
      <c r="J511" s="329" t="s">
        <v>14781</v>
      </c>
      <c r="K511" s="317"/>
      <c r="L511" s="304">
        <v>1</v>
      </c>
      <c r="M511" s="311">
        <v>85.094800000000006</v>
      </c>
      <c r="N511" s="311">
        <v>123</v>
      </c>
      <c r="O511" s="311" t="s">
        <v>16328</v>
      </c>
      <c r="P511" s="311" t="s">
        <v>14063</v>
      </c>
      <c r="Q511" s="311">
        <v>2012</v>
      </c>
      <c r="R511" s="324">
        <v>41267</v>
      </c>
      <c r="S511" s="311" t="s">
        <v>14780</v>
      </c>
      <c r="T511" s="312">
        <v>41640</v>
      </c>
      <c r="U511" s="312">
        <v>44197</v>
      </c>
      <c r="V511" s="305"/>
      <c r="W511" s="318"/>
      <c r="X511" s="318"/>
      <c r="Y511" s="318"/>
      <c r="Z511" s="318"/>
      <c r="AA511" s="327"/>
      <c r="AB511" s="326">
        <v>1</v>
      </c>
      <c r="AC511" s="303">
        <v>1</v>
      </c>
      <c r="AD511" s="304">
        <v>1</v>
      </c>
      <c r="AE511" s="322"/>
      <c r="AF511" s="318"/>
      <c r="AG511" s="323"/>
      <c r="AH511" s="323"/>
      <c r="AI511" s="323"/>
      <c r="AJ511" s="323"/>
      <c r="AK511" s="323"/>
      <c r="AL511" s="323"/>
      <c r="AM511" s="323"/>
      <c r="AN511" s="323"/>
    </row>
    <row r="512" spans="1:40" ht="12.75">
      <c r="A512" s="328">
        <v>1222683303</v>
      </c>
      <c r="B512" s="311">
        <v>510</v>
      </c>
      <c r="C512" s="329" t="s">
        <v>16016</v>
      </c>
      <c r="D512" s="329" t="s">
        <v>15329</v>
      </c>
      <c r="E512" s="329" t="s">
        <v>14769</v>
      </c>
      <c r="F512" s="330" t="s">
        <v>2364</v>
      </c>
      <c r="G512" s="329" t="s">
        <v>11133</v>
      </c>
      <c r="H512" s="330" t="s">
        <v>2368</v>
      </c>
      <c r="I512" s="329" t="s">
        <v>9786</v>
      </c>
      <c r="J512" s="329" t="s">
        <v>14782</v>
      </c>
      <c r="K512" s="317"/>
      <c r="L512" s="304">
        <v>1</v>
      </c>
      <c r="M512" s="311">
        <v>10.81</v>
      </c>
      <c r="N512" s="311">
        <v>10</v>
      </c>
      <c r="O512" s="311" t="s">
        <v>16147</v>
      </c>
      <c r="P512" s="311" t="s">
        <v>14122</v>
      </c>
      <c r="Q512" s="311">
        <v>2012</v>
      </c>
      <c r="R512" s="324">
        <v>41267</v>
      </c>
      <c r="S512" s="311" t="s">
        <v>14780</v>
      </c>
      <c r="T512" s="312">
        <v>41640</v>
      </c>
      <c r="U512" s="312">
        <v>44197</v>
      </c>
      <c r="V512" s="305"/>
      <c r="W512" s="318"/>
      <c r="X512" s="318"/>
      <c r="Y512" s="318"/>
      <c r="Z512" s="318"/>
      <c r="AA512" s="327"/>
      <c r="AB512" s="326">
        <v>1</v>
      </c>
      <c r="AC512" s="303">
        <v>1</v>
      </c>
      <c r="AD512" s="304">
        <v>1</v>
      </c>
      <c r="AE512" s="322"/>
      <c r="AF512" s="318"/>
      <c r="AG512" s="323"/>
      <c r="AH512" s="323"/>
      <c r="AI512" s="323"/>
      <c r="AJ512" s="323"/>
      <c r="AK512" s="323"/>
      <c r="AL512" s="323"/>
      <c r="AM512" s="323"/>
      <c r="AN512" s="323"/>
    </row>
    <row r="513" spans="1:40" ht="12.75">
      <c r="A513" s="328">
        <v>1222683304</v>
      </c>
      <c r="B513" s="311">
        <v>511</v>
      </c>
      <c r="C513" s="329" t="s">
        <v>16016</v>
      </c>
      <c r="D513" s="329" t="s">
        <v>15329</v>
      </c>
      <c r="E513" s="329" t="s">
        <v>14769</v>
      </c>
      <c r="F513" s="330" t="s">
        <v>2364</v>
      </c>
      <c r="G513" s="329" t="s">
        <v>11133</v>
      </c>
      <c r="H513" s="330" t="s">
        <v>2369</v>
      </c>
      <c r="I513" s="329" t="s">
        <v>9786</v>
      </c>
      <c r="J513" s="329" t="s">
        <v>14783</v>
      </c>
      <c r="K513" s="317"/>
      <c r="L513" s="304">
        <v>1</v>
      </c>
      <c r="M513" s="311">
        <v>47.176900000000003</v>
      </c>
      <c r="N513" s="311">
        <v>192</v>
      </c>
      <c r="O513" s="311" t="s">
        <v>16329</v>
      </c>
      <c r="P513" s="311" t="s">
        <v>14063</v>
      </c>
      <c r="Q513" s="311">
        <v>2012</v>
      </c>
      <c r="R513" s="324">
        <v>41267</v>
      </c>
      <c r="S513" s="311" t="s">
        <v>14780</v>
      </c>
      <c r="T513" s="312">
        <v>41640</v>
      </c>
      <c r="U513" s="312">
        <v>44197</v>
      </c>
      <c r="V513" s="305"/>
      <c r="W513" s="318"/>
      <c r="X513" s="318"/>
      <c r="Y513" s="318"/>
      <c r="Z513" s="318"/>
      <c r="AA513" s="327"/>
      <c r="AB513" s="326">
        <v>1</v>
      </c>
      <c r="AC513" s="303">
        <v>1</v>
      </c>
      <c r="AD513" s="304">
        <v>1</v>
      </c>
      <c r="AE513" s="322"/>
      <c r="AF513" s="318"/>
      <c r="AG513" s="323"/>
      <c r="AH513" s="323"/>
      <c r="AI513" s="323"/>
      <c r="AJ513" s="323"/>
      <c r="AK513" s="323"/>
      <c r="AL513" s="323"/>
      <c r="AM513" s="323"/>
      <c r="AN513" s="323"/>
    </row>
    <row r="514" spans="1:40" ht="12.75">
      <c r="A514" s="328">
        <v>1222683305</v>
      </c>
      <c r="B514" s="311">
        <v>512</v>
      </c>
      <c r="C514" s="329" t="s">
        <v>16016</v>
      </c>
      <c r="D514" s="329" t="s">
        <v>15329</v>
      </c>
      <c r="E514" s="329" t="s">
        <v>14769</v>
      </c>
      <c r="F514" s="330" t="s">
        <v>2364</v>
      </c>
      <c r="G514" s="329" t="s">
        <v>11133</v>
      </c>
      <c r="H514" s="330" t="s">
        <v>2370</v>
      </c>
      <c r="I514" s="329" t="s">
        <v>9786</v>
      </c>
      <c r="J514" s="329" t="s">
        <v>14784</v>
      </c>
      <c r="K514" s="317"/>
      <c r="L514" s="304">
        <v>1</v>
      </c>
      <c r="M514" s="311">
        <v>92.5</v>
      </c>
      <c r="N514" s="311">
        <v>83</v>
      </c>
      <c r="O514" s="311" t="s">
        <v>15954</v>
      </c>
      <c r="P514" s="311" t="s">
        <v>14063</v>
      </c>
      <c r="Q514" s="311">
        <v>2012</v>
      </c>
      <c r="R514" s="324">
        <v>41267</v>
      </c>
      <c r="S514" s="311" t="s">
        <v>14780</v>
      </c>
      <c r="T514" s="312">
        <v>41640</v>
      </c>
      <c r="U514" s="312">
        <v>44197</v>
      </c>
      <c r="V514" s="305"/>
      <c r="W514" s="318"/>
      <c r="X514" s="318"/>
      <c r="Y514" s="318"/>
      <c r="Z514" s="318"/>
      <c r="AA514" s="327"/>
      <c r="AB514" s="326">
        <v>1</v>
      </c>
      <c r="AC514" s="303">
        <v>1</v>
      </c>
      <c r="AD514" s="304">
        <v>1</v>
      </c>
      <c r="AE514" s="322"/>
      <c r="AF514" s="318"/>
      <c r="AG514" s="323"/>
      <c r="AH514" s="323"/>
      <c r="AI514" s="323"/>
      <c r="AJ514" s="323"/>
      <c r="AK514" s="323"/>
      <c r="AL514" s="323"/>
      <c r="AM514" s="323"/>
      <c r="AN514" s="323"/>
    </row>
    <row r="515" spans="1:40" ht="12.75">
      <c r="A515" s="328">
        <v>1222683306</v>
      </c>
      <c r="B515" s="311">
        <v>513</v>
      </c>
      <c r="C515" s="329" t="s">
        <v>16016</v>
      </c>
      <c r="D515" s="329" t="s">
        <v>15329</v>
      </c>
      <c r="E515" s="329" t="s">
        <v>14769</v>
      </c>
      <c r="F515" s="330" t="s">
        <v>2364</v>
      </c>
      <c r="G515" s="329" t="s">
        <v>11133</v>
      </c>
      <c r="H515" s="330" t="s">
        <v>2371</v>
      </c>
      <c r="I515" s="329" t="s">
        <v>9786</v>
      </c>
      <c r="J515" s="329" t="s">
        <v>14785</v>
      </c>
      <c r="K515" s="317"/>
      <c r="L515" s="304">
        <v>1</v>
      </c>
      <c r="M515" s="311">
        <v>100.29810000000001</v>
      </c>
      <c r="N515" s="311">
        <v>271</v>
      </c>
      <c r="O515" s="311" t="s">
        <v>16330</v>
      </c>
      <c r="P515" s="311" t="s">
        <v>14063</v>
      </c>
      <c r="Q515" s="311">
        <v>2012</v>
      </c>
      <c r="R515" s="324">
        <v>41267</v>
      </c>
      <c r="S515" s="311" t="s">
        <v>14780</v>
      </c>
      <c r="T515" s="312">
        <v>41640</v>
      </c>
      <c r="U515" s="312">
        <v>44197</v>
      </c>
      <c r="V515" s="305"/>
      <c r="W515" s="318"/>
      <c r="X515" s="318"/>
      <c r="Y515" s="318"/>
      <c r="Z515" s="318"/>
      <c r="AA515" s="327"/>
      <c r="AB515" s="326">
        <v>1</v>
      </c>
      <c r="AC515" s="303">
        <v>1</v>
      </c>
      <c r="AD515" s="304">
        <v>1</v>
      </c>
      <c r="AE515" s="322"/>
      <c r="AF515" s="318"/>
      <c r="AG515" s="323"/>
      <c r="AH515" s="323"/>
      <c r="AI515" s="323"/>
      <c r="AJ515" s="323"/>
      <c r="AK515" s="323"/>
      <c r="AL515" s="323"/>
      <c r="AM515" s="323"/>
      <c r="AN515" s="323"/>
    </row>
    <row r="516" spans="1:40" ht="12.75">
      <c r="A516" s="328">
        <v>1222683308</v>
      </c>
      <c r="B516" s="311">
        <v>514</v>
      </c>
      <c r="C516" s="329" t="s">
        <v>16016</v>
      </c>
      <c r="D516" s="329" t="s">
        <v>15329</v>
      </c>
      <c r="E516" s="329" t="s">
        <v>14769</v>
      </c>
      <c r="F516" s="330" t="s">
        <v>2364</v>
      </c>
      <c r="G516" s="329" t="s">
        <v>11133</v>
      </c>
      <c r="H516" s="330" t="s">
        <v>2372</v>
      </c>
      <c r="I516" s="329" t="s">
        <v>9786</v>
      </c>
      <c r="J516" s="329" t="s">
        <v>14786</v>
      </c>
      <c r="K516" s="317"/>
      <c r="L516" s="304">
        <v>1</v>
      </c>
      <c r="M516" s="311">
        <v>28.9</v>
      </c>
      <c r="N516" s="311">
        <v>53</v>
      </c>
      <c r="O516" s="311" t="s">
        <v>16065</v>
      </c>
      <c r="P516" s="317"/>
      <c r="Q516" s="311">
        <v>2012</v>
      </c>
      <c r="R516" s="324">
        <v>41267</v>
      </c>
      <c r="S516" s="311" t="s">
        <v>14780</v>
      </c>
      <c r="T516" s="312">
        <v>41640</v>
      </c>
      <c r="U516" s="312">
        <v>44197</v>
      </c>
      <c r="V516" s="305"/>
      <c r="W516" s="318"/>
      <c r="X516" s="318"/>
      <c r="Y516" s="318"/>
      <c r="Z516" s="318"/>
      <c r="AA516" s="327"/>
      <c r="AB516" s="326">
        <v>1</v>
      </c>
      <c r="AC516" s="303">
        <v>1</v>
      </c>
      <c r="AD516" s="304">
        <v>1</v>
      </c>
      <c r="AE516" s="322"/>
      <c r="AF516" s="318"/>
      <c r="AG516" s="323"/>
      <c r="AH516" s="323"/>
      <c r="AI516" s="323"/>
      <c r="AJ516" s="323"/>
      <c r="AK516" s="323"/>
      <c r="AL516" s="323"/>
      <c r="AM516" s="323"/>
      <c r="AN516" s="323"/>
    </row>
    <row r="517" spans="1:40" ht="12.75">
      <c r="A517" s="328">
        <v>1222684401</v>
      </c>
      <c r="B517" s="311">
        <v>515</v>
      </c>
      <c r="C517" s="329" t="s">
        <v>16016</v>
      </c>
      <c r="D517" s="329" t="s">
        <v>15329</v>
      </c>
      <c r="E517" s="329" t="s">
        <v>14769</v>
      </c>
      <c r="F517" s="330" t="s">
        <v>1339</v>
      </c>
      <c r="G517" s="329" t="s">
        <v>14787</v>
      </c>
      <c r="H517" s="330" t="s">
        <v>1343</v>
      </c>
      <c r="I517" s="329" t="s">
        <v>9786</v>
      </c>
      <c r="J517" s="329" t="s">
        <v>11339</v>
      </c>
      <c r="K517" s="317"/>
      <c r="L517" s="304">
        <v>1</v>
      </c>
      <c r="M517" s="311">
        <v>686.65070000000003</v>
      </c>
      <c r="N517" s="311">
        <v>1189</v>
      </c>
      <c r="O517" s="311" t="s">
        <v>16331</v>
      </c>
      <c r="P517" s="311" t="s">
        <v>14063</v>
      </c>
      <c r="Q517" s="311">
        <v>2012</v>
      </c>
      <c r="R517" s="324">
        <v>41269</v>
      </c>
      <c r="S517" s="311" t="s">
        <v>14788</v>
      </c>
      <c r="T517" s="312">
        <v>41640</v>
      </c>
      <c r="U517" s="312">
        <v>44197</v>
      </c>
      <c r="V517" s="305"/>
      <c r="W517" s="318"/>
      <c r="X517" s="318"/>
      <c r="Y517" s="318"/>
      <c r="Z517" s="318"/>
      <c r="AA517" s="327"/>
      <c r="AB517" s="326">
        <v>1</v>
      </c>
      <c r="AC517" s="303">
        <v>1</v>
      </c>
      <c r="AD517" s="304">
        <v>1</v>
      </c>
      <c r="AE517" s="322"/>
      <c r="AF517" s="318"/>
      <c r="AG517" s="323"/>
      <c r="AH517" s="323"/>
      <c r="AI517" s="323"/>
      <c r="AJ517" s="323"/>
      <c r="AK517" s="323"/>
      <c r="AL517" s="323"/>
      <c r="AM517" s="323"/>
      <c r="AN517" s="323"/>
    </row>
    <row r="518" spans="1:40" ht="12.75">
      <c r="A518" s="328">
        <v>1222655101</v>
      </c>
      <c r="B518" s="311">
        <v>516</v>
      </c>
      <c r="C518" s="329" t="s">
        <v>16016</v>
      </c>
      <c r="D518" s="329" t="s">
        <v>15329</v>
      </c>
      <c r="E518" s="329" t="s">
        <v>14769</v>
      </c>
      <c r="F518" s="330" t="s">
        <v>1245</v>
      </c>
      <c r="G518" s="329" t="s">
        <v>14789</v>
      </c>
      <c r="H518" s="330" t="s">
        <v>1247</v>
      </c>
      <c r="I518" s="329" t="s">
        <v>9786</v>
      </c>
      <c r="J518" s="329" t="s">
        <v>12620</v>
      </c>
      <c r="K518" s="318"/>
      <c r="L518" s="304">
        <v>1</v>
      </c>
      <c r="M518" s="311">
        <v>266.04000000000002</v>
      </c>
      <c r="N518" s="311">
        <v>1200</v>
      </c>
      <c r="O518" s="311" t="s">
        <v>16332</v>
      </c>
      <c r="P518" s="311" t="s">
        <v>14122</v>
      </c>
      <c r="Q518" s="311">
        <v>2012</v>
      </c>
      <c r="R518" s="324">
        <v>41269</v>
      </c>
      <c r="S518" s="311" t="s">
        <v>14790</v>
      </c>
      <c r="T518" s="312">
        <v>41640</v>
      </c>
      <c r="U518" s="312">
        <v>44197</v>
      </c>
      <c r="V518" s="316"/>
      <c r="W518" s="319"/>
      <c r="X518" s="317"/>
      <c r="Y518" s="317"/>
      <c r="Z518" s="318"/>
      <c r="AA518" s="325"/>
      <c r="AB518" s="326">
        <v>1</v>
      </c>
      <c r="AC518" s="303">
        <v>1</v>
      </c>
      <c r="AD518" s="304">
        <v>1</v>
      </c>
      <c r="AE518" s="322"/>
      <c r="AF518" s="318"/>
      <c r="AG518" s="323"/>
      <c r="AH518" s="323"/>
      <c r="AI518" s="323"/>
      <c r="AJ518" s="323"/>
      <c r="AK518" s="323"/>
      <c r="AL518" s="323"/>
      <c r="AM518" s="323"/>
      <c r="AN518" s="323"/>
    </row>
    <row r="519" spans="1:40" ht="12.75">
      <c r="A519" s="328">
        <v>1222655102</v>
      </c>
      <c r="B519" s="311">
        <v>517</v>
      </c>
      <c r="C519" s="329" t="s">
        <v>16016</v>
      </c>
      <c r="D519" s="329" t="s">
        <v>15329</v>
      </c>
      <c r="E519" s="329" t="s">
        <v>14769</v>
      </c>
      <c r="F519" s="330" t="s">
        <v>2239</v>
      </c>
      <c r="G519" s="329" t="s">
        <v>14789</v>
      </c>
      <c r="H519" s="330" t="s">
        <v>2244</v>
      </c>
      <c r="I519" s="329" t="s">
        <v>9786</v>
      </c>
      <c r="J519" s="329" t="s">
        <v>14791</v>
      </c>
      <c r="K519" s="318"/>
      <c r="L519" s="304">
        <v>1</v>
      </c>
      <c r="M519" s="311">
        <v>225.26929999999999</v>
      </c>
      <c r="N519" s="311">
        <v>151</v>
      </c>
      <c r="O519" s="311" t="s">
        <v>15953</v>
      </c>
      <c r="P519" s="311" t="s">
        <v>14063</v>
      </c>
      <c r="Q519" s="311">
        <v>2012</v>
      </c>
      <c r="R519" s="324">
        <v>41269</v>
      </c>
      <c r="S519" s="311" t="s">
        <v>14790</v>
      </c>
      <c r="T519" s="312">
        <v>41640</v>
      </c>
      <c r="U519" s="312">
        <v>44197</v>
      </c>
      <c r="V519" s="316"/>
      <c r="W519" s="319"/>
      <c r="X519" s="317"/>
      <c r="Y519" s="317"/>
      <c r="Z519" s="318"/>
      <c r="AA519" s="325"/>
      <c r="AB519" s="326">
        <v>1</v>
      </c>
      <c r="AC519" s="303">
        <v>1</v>
      </c>
      <c r="AD519" s="304">
        <v>1</v>
      </c>
      <c r="AE519" s="322"/>
      <c r="AF519" s="318"/>
      <c r="AG519" s="323"/>
      <c r="AH519" s="323"/>
      <c r="AI519" s="323"/>
      <c r="AJ519" s="323"/>
      <c r="AK519" s="323"/>
      <c r="AL519" s="323"/>
      <c r="AM519" s="323"/>
      <c r="AN519" s="323"/>
    </row>
    <row r="520" spans="1:40" ht="12.75">
      <c r="A520" s="328">
        <v>1222655103</v>
      </c>
      <c r="B520" s="311">
        <v>518</v>
      </c>
      <c r="C520" s="329" t="s">
        <v>16016</v>
      </c>
      <c r="D520" s="329" t="s">
        <v>15329</v>
      </c>
      <c r="E520" s="329" t="s">
        <v>14769</v>
      </c>
      <c r="F520" s="330" t="s">
        <v>2239</v>
      </c>
      <c r="G520" s="329" t="s">
        <v>14789</v>
      </c>
      <c r="H520" s="330" t="s">
        <v>2245</v>
      </c>
      <c r="I520" s="329" t="s">
        <v>9786</v>
      </c>
      <c r="J520" s="329" t="s">
        <v>14792</v>
      </c>
      <c r="K520" s="317"/>
      <c r="L520" s="304">
        <v>1</v>
      </c>
      <c r="M520" s="311">
        <v>14.2</v>
      </c>
      <c r="N520" s="311">
        <v>3</v>
      </c>
      <c r="O520" s="311" t="s">
        <v>16329</v>
      </c>
      <c r="P520" s="317"/>
      <c r="Q520" s="311">
        <v>2012</v>
      </c>
      <c r="R520" s="324">
        <v>41269</v>
      </c>
      <c r="S520" s="311" t="s">
        <v>14790</v>
      </c>
      <c r="T520" s="312">
        <v>41640</v>
      </c>
      <c r="U520" s="312">
        <v>44197</v>
      </c>
      <c r="V520" s="305"/>
      <c r="W520" s="318"/>
      <c r="X520" s="318"/>
      <c r="Y520" s="318"/>
      <c r="Z520" s="318"/>
      <c r="AA520" s="327"/>
      <c r="AB520" s="326">
        <v>1</v>
      </c>
      <c r="AC520" s="303">
        <v>1</v>
      </c>
      <c r="AD520" s="304">
        <v>1</v>
      </c>
      <c r="AE520" s="322"/>
      <c r="AF520" s="318"/>
      <c r="AG520" s="323"/>
      <c r="AH520" s="323"/>
      <c r="AI520" s="323"/>
      <c r="AJ520" s="323"/>
      <c r="AK520" s="323"/>
      <c r="AL520" s="323"/>
      <c r="AM520" s="323"/>
      <c r="AN520" s="323"/>
    </row>
    <row r="521" spans="1:40" ht="12.75">
      <c r="A521" s="328">
        <v>1222655104</v>
      </c>
      <c r="B521" s="311">
        <v>519</v>
      </c>
      <c r="C521" s="329" t="s">
        <v>16016</v>
      </c>
      <c r="D521" s="329" t="s">
        <v>15329</v>
      </c>
      <c r="E521" s="329" t="s">
        <v>14769</v>
      </c>
      <c r="F521" s="330" t="s">
        <v>1696</v>
      </c>
      <c r="G521" s="329" t="s">
        <v>14789</v>
      </c>
      <c r="H521" s="330" t="s">
        <v>1698</v>
      </c>
      <c r="I521" s="329" t="s">
        <v>9786</v>
      </c>
      <c r="J521" s="329" t="s">
        <v>14098</v>
      </c>
      <c r="K521" s="317"/>
      <c r="L521" s="304">
        <v>1</v>
      </c>
      <c r="M521" s="311">
        <v>28.6</v>
      </c>
      <c r="N521" s="311">
        <v>62</v>
      </c>
      <c r="O521" s="311" t="s">
        <v>16032</v>
      </c>
      <c r="P521" s="311" t="s">
        <v>14122</v>
      </c>
      <c r="Q521" s="311">
        <v>2012</v>
      </c>
      <c r="R521" s="324">
        <v>41269</v>
      </c>
      <c r="S521" s="311" t="s">
        <v>14790</v>
      </c>
      <c r="T521" s="312">
        <v>41640</v>
      </c>
      <c r="U521" s="312">
        <v>44197</v>
      </c>
      <c r="V521" s="305"/>
      <c r="W521" s="318"/>
      <c r="X521" s="318"/>
      <c r="Y521" s="318"/>
      <c r="Z521" s="318"/>
      <c r="AA521" s="327"/>
      <c r="AB521" s="326">
        <v>1</v>
      </c>
      <c r="AC521" s="303">
        <v>1</v>
      </c>
      <c r="AD521" s="304">
        <v>1</v>
      </c>
      <c r="AE521" s="322"/>
      <c r="AF521" s="318"/>
      <c r="AG521" s="323"/>
      <c r="AH521" s="323"/>
      <c r="AI521" s="323"/>
      <c r="AJ521" s="323"/>
      <c r="AK521" s="323"/>
      <c r="AL521" s="323"/>
      <c r="AM521" s="323"/>
      <c r="AN521" s="323"/>
    </row>
    <row r="522" spans="1:40" ht="12.75">
      <c r="A522" s="328">
        <v>1222655100</v>
      </c>
      <c r="B522" s="311">
        <v>520</v>
      </c>
      <c r="C522" s="329" t="s">
        <v>16016</v>
      </c>
      <c r="D522" s="329" t="s">
        <v>15329</v>
      </c>
      <c r="E522" s="329" t="s">
        <v>14769</v>
      </c>
      <c r="F522" s="330" t="s">
        <v>2239</v>
      </c>
      <c r="G522" s="329" t="s">
        <v>14789</v>
      </c>
      <c r="H522" s="330" t="s">
        <v>2240</v>
      </c>
      <c r="I522" s="329" t="s">
        <v>10789</v>
      </c>
      <c r="J522" s="329" t="s">
        <v>14793</v>
      </c>
      <c r="K522" s="318"/>
      <c r="L522" s="304">
        <v>1</v>
      </c>
      <c r="M522" s="311">
        <v>895.1866</v>
      </c>
      <c r="N522" s="311">
        <v>7507</v>
      </c>
      <c r="O522" s="311" t="s">
        <v>16333</v>
      </c>
      <c r="P522" s="311" t="s">
        <v>14063</v>
      </c>
      <c r="Q522" s="311">
        <v>2012</v>
      </c>
      <c r="R522" s="324">
        <v>41269</v>
      </c>
      <c r="S522" s="311" t="s">
        <v>14790</v>
      </c>
      <c r="T522" s="312">
        <v>41640</v>
      </c>
      <c r="U522" s="312">
        <v>44197</v>
      </c>
      <c r="V522" s="316"/>
      <c r="W522" s="319"/>
      <c r="X522" s="317"/>
      <c r="Y522" s="317"/>
      <c r="Z522" s="318"/>
      <c r="AA522" s="325"/>
      <c r="AB522" s="326">
        <v>1</v>
      </c>
      <c r="AC522" s="303">
        <v>1</v>
      </c>
      <c r="AD522" s="304">
        <v>1</v>
      </c>
      <c r="AE522" s="322"/>
      <c r="AF522" s="318"/>
      <c r="AG522" s="323"/>
      <c r="AH522" s="323"/>
      <c r="AI522" s="323"/>
      <c r="AJ522" s="323"/>
      <c r="AK522" s="323"/>
      <c r="AL522" s="323"/>
      <c r="AM522" s="323"/>
      <c r="AN522" s="323"/>
    </row>
    <row r="523" spans="1:40" ht="12.75">
      <c r="A523" s="328">
        <v>1222655106</v>
      </c>
      <c r="B523" s="311">
        <v>521</v>
      </c>
      <c r="C523" s="329" t="s">
        <v>16016</v>
      </c>
      <c r="D523" s="329" t="s">
        <v>15329</v>
      </c>
      <c r="E523" s="329" t="s">
        <v>14769</v>
      </c>
      <c r="F523" s="330" t="s">
        <v>2239</v>
      </c>
      <c r="G523" s="329" t="s">
        <v>14789</v>
      </c>
      <c r="H523" s="330" t="s">
        <v>2249</v>
      </c>
      <c r="I523" s="329" t="s">
        <v>9786</v>
      </c>
      <c r="J523" s="329" t="s">
        <v>14794</v>
      </c>
      <c r="K523" s="318"/>
      <c r="L523" s="304">
        <v>1</v>
      </c>
      <c r="M523" s="311">
        <v>85.097200000000001</v>
      </c>
      <c r="N523" s="311">
        <v>168</v>
      </c>
      <c r="O523" s="311" t="s">
        <v>15953</v>
      </c>
      <c r="P523" s="311" t="s">
        <v>14063</v>
      </c>
      <c r="Q523" s="311">
        <v>2012</v>
      </c>
      <c r="R523" s="324">
        <v>41269</v>
      </c>
      <c r="S523" s="311" t="s">
        <v>14790</v>
      </c>
      <c r="T523" s="312">
        <v>41640</v>
      </c>
      <c r="U523" s="312">
        <v>44197</v>
      </c>
      <c r="V523" s="316"/>
      <c r="W523" s="319"/>
      <c r="X523" s="317"/>
      <c r="Y523" s="317"/>
      <c r="Z523" s="318"/>
      <c r="AA523" s="325"/>
      <c r="AB523" s="326">
        <v>1</v>
      </c>
      <c r="AC523" s="303">
        <v>1</v>
      </c>
      <c r="AD523" s="304">
        <v>1</v>
      </c>
      <c r="AE523" s="322"/>
      <c r="AF523" s="318"/>
      <c r="AG523" s="323"/>
      <c r="AH523" s="323"/>
      <c r="AI523" s="323"/>
      <c r="AJ523" s="323"/>
      <c r="AK523" s="323"/>
      <c r="AL523" s="323"/>
      <c r="AM523" s="323"/>
      <c r="AN523" s="323"/>
    </row>
    <row r="524" spans="1:40" ht="12.75">
      <c r="A524" s="328">
        <v>1222655107</v>
      </c>
      <c r="B524" s="311">
        <v>522</v>
      </c>
      <c r="C524" s="329" t="s">
        <v>16016</v>
      </c>
      <c r="D524" s="329" t="s">
        <v>15329</v>
      </c>
      <c r="E524" s="329" t="s">
        <v>14769</v>
      </c>
      <c r="F524" s="330" t="s">
        <v>2239</v>
      </c>
      <c r="G524" s="329" t="s">
        <v>14789</v>
      </c>
      <c r="H524" s="330" t="s">
        <v>2252</v>
      </c>
      <c r="I524" s="329" t="s">
        <v>9786</v>
      </c>
      <c r="J524" s="329" t="s">
        <v>12124</v>
      </c>
      <c r="K524" s="318"/>
      <c r="L524" s="304">
        <v>1</v>
      </c>
      <c r="M524" s="311">
        <v>167.779</v>
      </c>
      <c r="N524" s="311">
        <v>229</v>
      </c>
      <c r="O524" s="311" t="s">
        <v>16334</v>
      </c>
      <c r="P524" s="311" t="s">
        <v>14063</v>
      </c>
      <c r="Q524" s="311">
        <v>2012</v>
      </c>
      <c r="R524" s="324">
        <v>41269</v>
      </c>
      <c r="S524" s="311" t="s">
        <v>14790</v>
      </c>
      <c r="T524" s="312">
        <v>41640</v>
      </c>
      <c r="U524" s="312">
        <v>44197</v>
      </c>
      <c r="V524" s="316"/>
      <c r="W524" s="319"/>
      <c r="X524" s="317"/>
      <c r="Y524" s="317"/>
      <c r="Z524" s="318"/>
      <c r="AA524" s="325"/>
      <c r="AB524" s="326">
        <v>1</v>
      </c>
      <c r="AC524" s="303">
        <v>1</v>
      </c>
      <c r="AD524" s="304">
        <v>1</v>
      </c>
      <c r="AE524" s="322"/>
      <c r="AF524" s="318"/>
      <c r="AG524" s="323"/>
      <c r="AH524" s="323"/>
      <c r="AI524" s="323"/>
      <c r="AJ524" s="323"/>
      <c r="AK524" s="323"/>
      <c r="AL524" s="323"/>
      <c r="AM524" s="323"/>
      <c r="AN524" s="323"/>
    </row>
    <row r="525" spans="1:40" ht="12.75">
      <c r="A525" s="328">
        <v>1222655105</v>
      </c>
      <c r="B525" s="311">
        <v>523</v>
      </c>
      <c r="C525" s="329" t="s">
        <v>16016</v>
      </c>
      <c r="D525" s="329" t="s">
        <v>15329</v>
      </c>
      <c r="E525" s="329" t="s">
        <v>14769</v>
      </c>
      <c r="F525" s="330" t="s">
        <v>1266</v>
      </c>
      <c r="G525" s="329" t="s">
        <v>14789</v>
      </c>
      <c r="H525" s="330" t="s">
        <v>1273</v>
      </c>
      <c r="I525" s="329" t="s">
        <v>9786</v>
      </c>
      <c r="J525" s="329" t="s">
        <v>14462</v>
      </c>
      <c r="K525" s="317"/>
      <c r="L525" s="304">
        <v>1</v>
      </c>
      <c r="M525" s="311">
        <v>82.600099999999998</v>
      </c>
      <c r="N525" s="311">
        <v>99</v>
      </c>
      <c r="O525" s="311" t="s">
        <v>15954</v>
      </c>
      <c r="P525" s="311" t="s">
        <v>14063</v>
      </c>
      <c r="Q525" s="311">
        <v>2012</v>
      </c>
      <c r="R525" s="324">
        <v>41269</v>
      </c>
      <c r="S525" s="311" t="s">
        <v>14790</v>
      </c>
      <c r="T525" s="312">
        <v>41640</v>
      </c>
      <c r="U525" s="312">
        <v>44197</v>
      </c>
      <c r="V525" s="305"/>
      <c r="W525" s="318"/>
      <c r="X525" s="318"/>
      <c r="Y525" s="318"/>
      <c r="Z525" s="318"/>
      <c r="AA525" s="327"/>
      <c r="AB525" s="326">
        <v>1</v>
      </c>
      <c r="AC525" s="303">
        <v>1</v>
      </c>
      <c r="AD525" s="304">
        <v>1</v>
      </c>
      <c r="AE525" s="322"/>
      <c r="AF525" s="318"/>
      <c r="AG525" s="323"/>
      <c r="AH525" s="323"/>
      <c r="AI525" s="323"/>
      <c r="AJ525" s="323"/>
      <c r="AK525" s="323"/>
      <c r="AL525" s="323"/>
      <c r="AM525" s="323"/>
      <c r="AN525" s="323"/>
    </row>
    <row r="526" spans="1:40" ht="12.75">
      <c r="A526" s="328">
        <v>1222655108</v>
      </c>
      <c r="B526" s="311">
        <v>524</v>
      </c>
      <c r="C526" s="329" t="s">
        <v>16016</v>
      </c>
      <c r="D526" s="329" t="s">
        <v>15329</v>
      </c>
      <c r="E526" s="329" t="s">
        <v>14769</v>
      </c>
      <c r="F526" s="330" t="s">
        <v>1601</v>
      </c>
      <c r="G526" s="329" t="s">
        <v>14789</v>
      </c>
      <c r="H526" s="330" t="s">
        <v>1629</v>
      </c>
      <c r="I526" s="329" t="s">
        <v>9786</v>
      </c>
      <c r="J526" s="329" t="s">
        <v>14053</v>
      </c>
      <c r="K526" s="317"/>
      <c r="L526" s="304">
        <v>1</v>
      </c>
      <c r="M526" s="311">
        <v>36.299999999999997</v>
      </c>
      <c r="N526" s="311">
        <v>163</v>
      </c>
      <c r="O526" s="311" t="s">
        <v>16335</v>
      </c>
      <c r="P526" s="311" t="s">
        <v>14122</v>
      </c>
      <c r="Q526" s="311">
        <v>2012</v>
      </c>
      <c r="R526" s="324">
        <v>41269</v>
      </c>
      <c r="S526" s="311" t="s">
        <v>14790</v>
      </c>
      <c r="T526" s="312">
        <v>41640</v>
      </c>
      <c r="U526" s="312">
        <v>44197</v>
      </c>
      <c r="V526" s="305"/>
      <c r="W526" s="318"/>
      <c r="X526" s="318"/>
      <c r="Y526" s="318"/>
      <c r="Z526" s="318"/>
      <c r="AA526" s="327"/>
      <c r="AB526" s="326">
        <v>1</v>
      </c>
      <c r="AC526" s="303">
        <v>1</v>
      </c>
      <c r="AD526" s="304">
        <v>1</v>
      </c>
      <c r="AE526" s="322"/>
      <c r="AF526" s="318"/>
      <c r="AG526" s="323"/>
      <c r="AH526" s="323"/>
      <c r="AI526" s="323"/>
      <c r="AJ526" s="323"/>
      <c r="AK526" s="323"/>
      <c r="AL526" s="323"/>
      <c r="AM526" s="323"/>
      <c r="AN526" s="323"/>
    </row>
    <row r="527" spans="1:40" ht="12.75">
      <c r="A527" s="328">
        <v>1222685203</v>
      </c>
      <c r="B527" s="311">
        <v>525</v>
      </c>
      <c r="C527" s="329" t="s">
        <v>16016</v>
      </c>
      <c r="D527" s="329" t="s">
        <v>15329</v>
      </c>
      <c r="E527" s="329" t="s">
        <v>14769</v>
      </c>
      <c r="F527" s="330" t="s">
        <v>2239</v>
      </c>
      <c r="G527" s="329" t="s">
        <v>14795</v>
      </c>
      <c r="H527" s="330" t="s">
        <v>2243</v>
      </c>
      <c r="I527" s="329" t="s">
        <v>9786</v>
      </c>
      <c r="J527" s="329" t="s">
        <v>14796</v>
      </c>
      <c r="K527" s="317"/>
      <c r="L527" s="304">
        <v>1</v>
      </c>
      <c r="M527" s="311">
        <v>95.8</v>
      </c>
      <c r="N527" s="311">
        <v>314</v>
      </c>
      <c r="O527" s="311" t="s">
        <v>16336</v>
      </c>
      <c r="P527" s="311" t="s">
        <v>14063</v>
      </c>
      <c r="Q527" s="311">
        <v>2012</v>
      </c>
      <c r="R527" s="324">
        <v>41271</v>
      </c>
      <c r="S527" s="311" t="s">
        <v>14797</v>
      </c>
      <c r="T527" s="312">
        <v>41640</v>
      </c>
      <c r="U527" s="312">
        <v>44197</v>
      </c>
      <c r="V527" s="305"/>
      <c r="W527" s="318"/>
      <c r="X527" s="318"/>
      <c r="Y527" s="318"/>
      <c r="Z527" s="318"/>
      <c r="AA527" s="327"/>
      <c r="AB527" s="326">
        <v>1</v>
      </c>
      <c r="AC527" s="303">
        <v>1</v>
      </c>
      <c r="AD527" s="304">
        <v>1</v>
      </c>
      <c r="AE527" s="322"/>
      <c r="AF527" s="318"/>
      <c r="AG527" s="323"/>
      <c r="AH527" s="323"/>
      <c r="AI527" s="323"/>
      <c r="AJ527" s="323"/>
      <c r="AK527" s="323"/>
      <c r="AL527" s="323"/>
      <c r="AM527" s="323"/>
      <c r="AN527" s="323"/>
    </row>
    <row r="528" spans="1:40" ht="12.75">
      <c r="A528" s="328">
        <v>1222685205</v>
      </c>
      <c r="B528" s="311">
        <v>526</v>
      </c>
      <c r="C528" s="329" t="s">
        <v>16016</v>
      </c>
      <c r="D528" s="329" t="s">
        <v>15329</v>
      </c>
      <c r="E528" s="329" t="s">
        <v>14769</v>
      </c>
      <c r="F528" s="330" t="s">
        <v>2239</v>
      </c>
      <c r="G528" s="329" t="s">
        <v>14795</v>
      </c>
      <c r="H528" s="330" t="s">
        <v>2247</v>
      </c>
      <c r="I528" s="329" t="s">
        <v>9786</v>
      </c>
      <c r="J528" s="329" t="s">
        <v>14798</v>
      </c>
      <c r="K528" s="317"/>
      <c r="L528" s="304">
        <v>1</v>
      </c>
      <c r="M528" s="311">
        <v>123.37009999999999</v>
      </c>
      <c r="N528" s="311">
        <v>136</v>
      </c>
      <c r="O528" s="311" t="s">
        <v>15953</v>
      </c>
      <c r="P528" s="311" t="s">
        <v>14063</v>
      </c>
      <c r="Q528" s="311">
        <v>2012</v>
      </c>
      <c r="R528" s="324">
        <v>41271</v>
      </c>
      <c r="S528" s="311" t="s">
        <v>14797</v>
      </c>
      <c r="T528" s="312">
        <v>41640</v>
      </c>
      <c r="U528" s="312">
        <v>44197</v>
      </c>
      <c r="V528" s="305"/>
      <c r="W528" s="318"/>
      <c r="X528" s="318"/>
      <c r="Y528" s="318"/>
      <c r="Z528" s="318"/>
      <c r="AA528" s="327"/>
      <c r="AB528" s="326">
        <v>1</v>
      </c>
      <c r="AC528" s="303">
        <v>1</v>
      </c>
      <c r="AD528" s="304">
        <v>1</v>
      </c>
      <c r="AE528" s="322"/>
      <c r="AF528" s="318"/>
      <c r="AG528" s="323"/>
      <c r="AH528" s="323"/>
      <c r="AI528" s="323"/>
      <c r="AJ528" s="323"/>
      <c r="AK528" s="323"/>
      <c r="AL528" s="323"/>
      <c r="AM528" s="323"/>
      <c r="AN528" s="323"/>
    </row>
    <row r="529" spans="1:40" ht="12.75">
      <c r="A529" s="328">
        <v>1222685201</v>
      </c>
      <c r="B529" s="311">
        <v>527</v>
      </c>
      <c r="C529" s="329" t="s">
        <v>16016</v>
      </c>
      <c r="D529" s="329" t="s">
        <v>15329</v>
      </c>
      <c r="E529" s="329" t="s">
        <v>14769</v>
      </c>
      <c r="F529" s="330" t="s">
        <v>1517</v>
      </c>
      <c r="G529" s="329" t="s">
        <v>14795</v>
      </c>
      <c r="H529" s="330" t="s">
        <v>1541</v>
      </c>
      <c r="I529" s="329" t="s">
        <v>9786</v>
      </c>
      <c r="J529" s="329" t="s">
        <v>14190</v>
      </c>
      <c r="K529" s="317"/>
      <c r="L529" s="304">
        <v>1</v>
      </c>
      <c r="M529" s="311">
        <v>133.36000000000001</v>
      </c>
      <c r="N529" s="311">
        <v>342</v>
      </c>
      <c r="O529" s="311" t="s">
        <v>16311</v>
      </c>
      <c r="P529" s="311" t="s">
        <v>14063</v>
      </c>
      <c r="Q529" s="311">
        <v>2012</v>
      </c>
      <c r="R529" s="324">
        <v>41271</v>
      </c>
      <c r="S529" s="311" t="s">
        <v>14797</v>
      </c>
      <c r="T529" s="312">
        <v>41640</v>
      </c>
      <c r="U529" s="312">
        <v>44197</v>
      </c>
      <c r="V529" s="305"/>
      <c r="W529" s="318"/>
      <c r="X529" s="318"/>
      <c r="Y529" s="318"/>
      <c r="Z529" s="318"/>
      <c r="AA529" s="327"/>
      <c r="AB529" s="326">
        <v>1</v>
      </c>
      <c r="AC529" s="303">
        <v>1</v>
      </c>
      <c r="AD529" s="304">
        <v>1</v>
      </c>
      <c r="AE529" s="322"/>
      <c r="AF529" s="318"/>
      <c r="AG529" s="323"/>
      <c r="AH529" s="323"/>
      <c r="AI529" s="323"/>
      <c r="AJ529" s="323"/>
      <c r="AK529" s="323"/>
      <c r="AL529" s="323"/>
      <c r="AM529" s="323"/>
      <c r="AN529" s="323"/>
    </row>
    <row r="530" spans="1:40" ht="12.75">
      <c r="A530" s="328">
        <v>1222655129</v>
      </c>
      <c r="B530" s="311">
        <v>528</v>
      </c>
      <c r="C530" s="329" t="s">
        <v>16016</v>
      </c>
      <c r="D530" s="329" t="s">
        <v>15329</v>
      </c>
      <c r="E530" s="329" t="s">
        <v>14769</v>
      </c>
      <c r="F530" s="329" t="s">
        <v>2239</v>
      </c>
      <c r="G530" s="329" t="s">
        <v>14795</v>
      </c>
      <c r="H530" s="329" t="s">
        <v>2254</v>
      </c>
      <c r="I530" s="329" t="s">
        <v>9786</v>
      </c>
      <c r="J530" s="329" t="s">
        <v>14799</v>
      </c>
      <c r="K530" s="317"/>
      <c r="L530" s="304">
        <v>1</v>
      </c>
      <c r="M530" s="311">
        <v>34.700000000000003</v>
      </c>
      <c r="N530" s="311">
        <v>58</v>
      </c>
      <c r="O530" s="311">
        <v>830</v>
      </c>
      <c r="P530" s="311" t="s">
        <v>14122</v>
      </c>
      <c r="Q530" s="311">
        <v>2012</v>
      </c>
      <c r="R530" s="324">
        <v>41271</v>
      </c>
      <c r="S530" s="311" t="s">
        <v>14797</v>
      </c>
      <c r="T530" s="312">
        <v>41640</v>
      </c>
      <c r="U530" s="312">
        <v>44197</v>
      </c>
      <c r="V530" s="305"/>
      <c r="W530" s="318"/>
      <c r="X530" s="318"/>
      <c r="Y530" s="318"/>
      <c r="Z530" s="318"/>
      <c r="AA530" s="327"/>
      <c r="AB530" s="326">
        <v>1</v>
      </c>
      <c r="AC530" s="303">
        <v>1</v>
      </c>
      <c r="AD530" s="304">
        <v>1</v>
      </c>
      <c r="AE530" s="322"/>
      <c r="AF530" s="318"/>
      <c r="AG530" s="323"/>
      <c r="AH530" s="323"/>
      <c r="AI530" s="323"/>
      <c r="AJ530" s="323"/>
      <c r="AK530" s="323"/>
      <c r="AL530" s="323"/>
      <c r="AM530" s="323"/>
      <c r="AN530" s="323"/>
    </row>
    <row r="531" spans="1:40" ht="12.75">
      <c r="A531" s="328">
        <v>1222685502</v>
      </c>
      <c r="B531" s="311">
        <v>529</v>
      </c>
      <c r="C531" s="329" t="s">
        <v>16016</v>
      </c>
      <c r="D531" s="329" t="s">
        <v>15329</v>
      </c>
      <c r="E531" s="329" t="s">
        <v>14769</v>
      </c>
      <c r="F531" s="330" t="s">
        <v>1708</v>
      </c>
      <c r="G531" s="329" t="s">
        <v>14800</v>
      </c>
      <c r="H531" s="330" t="s">
        <v>1711</v>
      </c>
      <c r="I531" s="329" t="s">
        <v>9786</v>
      </c>
      <c r="J531" s="329" t="s">
        <v>12085</v>
      </c>
      <c r="K531" s="317"/>
      <c r="L531" s="304">
        <v>1</v>
      </c>
      <c r="M531" s="311">
        <v>43.45</v>
      </c>
      <c r="N531" s="311">
        <v>118</v>
      </c>
      <c r="O531" s="311" t="s">
        <v>16190</v>
      </c>
      <c r="P531" s="311" t="s">
        <v>14122</v>
      </c>
      <c r="Q531" s="311">
        <v>2012</v>
      </c>
      <c r="R531" s="324">
        <v>41272</v>
      </c>
      <c r="S531" s="311" t="s">
        <v>14801</v>
      </c>
      <c r="T531" s="312">
        <v>41640</v>
      </c>
      <c r="U531" s="312">
        <v>44197</v>
      </c>
      <c r="V531" s="305"/>
      <c r="W531" s="318"/>
      <c r="X531" s="318"/>
      <c r="Y531" s="318"/>
      <c r="Z531" s="318"/>
      <c r="AA531" s="327"/>
      <c r="AB531" s="326">
        <v>1</v>
      </c>
      <c r="AC531" s="303">
        <v>1</v>
      </c>
      <c r="AD531" s="304">
        <v>1</v>
      </c>
      <c r="AE531" s="322"/>
      <c r="AF531" s="318"/>
      <c r="AG531" s="323"/>
      <c r="AH531" s="323"/>
      <c r="AI531" s="323"/>
      <c r="AJ531" s="323"/>
      <c r="AK531" s="323"/>
      <c r="AL531" s="323"/>
      <c r="AM531" s="323"/>
      <c r="AN531" s="323"/>
    </row>
    <row r="532" spans="1:40" ht="12.75">
      <c r="A532" s="328">
        <v>1222685501</v>
      </c>
      <c r="B532" s="311">
        <v>530</v>
      </c>
      <c r="C532" s="329" t="s">
        <v>16016</v>
      </c>
      <c r="D532" s="329" t="s">
        <v>15329</v>
      </c>
      <c r="E532" s="329" t="s">
        <v>14769</v>
      </c>
      <c r="F532" s="330" t="s">
        <v>1904</v>
      </c>
      <c r="G532" s="329" t="s">
        <v>14800</v>
      </c>
      <c r="H532" s="330" t="s">
        <v>1912</v>
      </c>
      <c r="I532" s="329" t="s">
        <v>9786</v>
      </c>
      <c r="J532" s="329" t="s">
        <v>14802</v>
      </c>
      <c r="K532" s="317"/>
      <c r="L532" s="304">
        <v>1</v>
      </c>
      <c r="M532" s="311">
        <v>1113.5372</v>
      </c>
      <c r="N532" s="311">
        <v>2728</v>
      </c>
      <c r="O532" s="311" t="s">
        <v>16337</v>
      </c>
      <c r="P532" s="311" t="s">
        <v>14063</v>
      </c>
      <c r="Q532" s="311">
        <v>2012</v>
      </c>
      <c r="R532" s="324">
        <v>41263</v>
      </c>
      <c r="S532" s="311" t="s">
        <v>14803</v>
      </c>
      <c r="T532" s="312">
        <v>41640</v>
      </c>
      <c r="U532" s="312">
        <v>44197</v>
      </c>
      <c r="V532" s="305"/>
      <c r="W532" s="318"/>
      <c r="X532" s="318"/>
      <c r="Y532" s="318"/>
      <c r="Z532" s="318"/>
      <c r="AA532" s="327"/>
      <c r="AB532" s="326">
        <v>1</v>
      </c>
      <c r="AC532" s="303">
        <v>1</v>
      </c>
      <c r="AD532" s="304">
        <v>1</v>
      </c>
      <c r="AE532" s="322"/>
      <c r="AF532" s="318"/>
      <c r="AG532" s="323"/>
      <c r="AH532" s="323"/>
      <c r="AI532" s="323"/>
      <c r="AJ532" s="323"/>
      <c r="AK532" s="323"/>
      <c r="AL532" s="323"/>
      <c r="AM532" s="323"/>
      <c r="AN532" s="323"/>
    </row>
    <row r="533" spans="1:40" ht="12.75">
      <c r="A533" s="328">
        <v>1222685503</v>
      </c>
      <c r="B533" s="311">
        <v>531</v>
      </c>
      <c r="C533" s="329" t="s">
        <v>16016</v>
      </c>
      <c r="D533" s="329" t="s">
        <v>15329</v>
      </c>
      <c r="E533" s="329" t="s">
        <v>14769</v>
      </c>
      <c r="F533" s="330" t="s">
        <v>2267</v>
      </c>
      <c r="G533" s="329" t="s">
        <v>14800</v>
      </c>
      <c r="H533" s="330" t="s">
        <v>2269</v>
      </c>
      <c r="I533" s="329" t="s">
        <v>9786</v>
      </c>
      <c r="J533" s="329" t="s">
        <v>14804</v>
      </c>
      <c r="K533" s="317"/>
      <c r="L533" s="304">
        <v>1</v>
      </c>
      <c r="M533" s="311">
        <v>18.77</v>
      </c>
      <c r="N533" s="311">
        <v>121</v>
      </c>
      <c r="O533" s="311" t="s">
        <v>16065</v>
      </c>
      <c r="P533" s="311" t="s">
        <v>14122</v>
      </c>
      <c r="Q533" s="311">
        <v>2012</v>
      </c>
      <c r="R533" s="324">
        <v>41263</v>
      </c>
      <c r="S533" s="311" t="s">
        <v>14803</v>
      </c>
      <c r="T533" s="312">
        <v>41640</v>
      </c>
      <c r="U533" s="312">
        <v>44197</v>
      </c>
      <c r="V533" s="305"/>
      <c r="W533" s="318"/>
      <c r="X533" s="318"/>
      <c r="Y533" s="318"/>
      <c r="Z533" s="318"/>
      <c r="AA533" s="327"/>
      <c r="AB533" s="326">
        <v>1</v>
      </c>
      <c r="AC533" s="303">
        <v>1</v>
      </c>
      <c r="AD533" s="304">
        <v>1</v>
      </c>
      <c r="AE533" s="322"/>
      <c r="AF533" s="318"/>
      <c r="AG533" s="323"/>
      <c r="AH533" s="323"/>
      <c r="AI533" s="323"/>
      <c r="AJ533" s="323"/>
      <c r="AK533" s="323"/>
      <c r="AL533" s="323"/>
      <c r="AM533" s="323"/>
      <c r="AN533" s="323"/>
    </row>
    <row r="534" spans="1:40" ht="12.75">
      <c r="A534" s="328">
        <v>1222685504</v>
      </c>
      <c r="B534" s="311">
        <v>532</v>
      </c>
      <c r="C534" s="329" t="s">
        <v>16016</v>
      </c>
      <c r="D534" s="329" t="s">
        <v>15329</v>
      </c>
      <c r="E534" s="329" t="s">
        <v>14769</v>
      </c>
      <c r="F534" s="330" t="s">
        <v>2267</v>
      </c>
      <c r="G534" s="329" t="s">
        <v>14800</v>
      </c>
      <c r="H534" s="330" t="s">
        <v>2271</v>
      </c>
      <c r="I534" s="329" t="s">
        <v>9786</v>
      </c>
      <c r="J534" s="329" t="s">
        <v>14805</v>
      </c>
      <c r="K534" s="317"/>
      <c r="L534" s="304">
        <v>1</v>
      </c>
      <c r="M534" s="311">
        <v>66.599999999999994</v>
      </c>
      <c r="N534" s="311">
        <v>113</v>
      </c>
      <c r="O534" s="311" t="s">
        <v>16032</v>
      </c>
      <c r="P534" s="311" t="s">
        <v>14122</v>
      </c>
      <c r="Q534" s="311">
        <v>2012</v>
      </c>
      <c r="R534" s="324">
        <v>41263</v>
      </c>
      <c r="S534" s="311" t="s">
        <v>14803</v>
      </c>
      <c r="T534" s="312">
        <v>41640</v>
      </c>
      <c r="U534" s="312">
        <v>44197</v>
      </c>
      <c r="V534" s="305"/>
      <c r="W534" s="318"/>
      <c r="X534" s="318"/>
      <c r="Y534" s="318"/>
      <c r="Z534" s="318"/>
      <c r="AA534" s="327"/>
      <c r="AB534" s="326">
        <v>1</v>
      </c>
      <c r="AC534" s="303">
        <v>1</v>
      </c>
      <c r="AD534" s="304">
        <v>1</v>
      </c>
      <c r="AE534" s="322"/>
      <c r="AF534" s="318"/>
      <c r="AG534" s="323"/>
      <c r="AH534" s="323"/>
      <c r="AI534" s="323"/>
      <c r="AJ534" s="323"/>
      <c r="AK534" s="323"/>
      <c r="AL534" s="323"/>
      <c r="AM534" s="323"/>
      <c r="AN534" s="323"/>
    </row>
    <row r="535" spans="1:40" ht="12.75">
      <c r="A535" s="328">
        <v>1222686602</v>
      </c>
      <c r="B535" s="311">
        <v>533</v>
      </c>
      <c r="C535" s="329" t="s">
        <v>16016</v>
      </c>
      <c r="D535" s="329" t="s">
        <v>15329</v>
      </c>
      <c r="E535" s="329" t="s">
        <v>14769</v>
      </c>
      <c r="F535" s="330" t="s">
        <v>1981</v>
      </c>
      <c r="G535" s="329" t="s">
        <v>14671</v>
      </c>
      <c r="H535" s="330" t="s">
        <v>1984</v>
      </c>
      <c r="I535" s="329" t="s">
        <v>9786</v>
      </c>
      <c r="J535" s="329" t="s">
        <v>14806</v>
      </c>
      <c r="K535" s="317"/>
      <c r="L535" s="304">
        <v>1</v>
      </c>
      <c r="M535" s="311">
        <v>170.1277</v>
      </c>
      <c r="N535" s="311">
        <v>191</v>
      </c>
      <c r="O535" s="311" t="s">
        <v>16338</v>
      </c>
      <c r="P535" s="311" t="s">
        <v>14063</v>
      </c>
      <c r="Q535" s="311">
        <v>2012</v>
      </c>
      <c r="R535" s="324">
        <v>41271</v>
      </c>
      <c r="S535" s="311" t="s">
        <v>14807</v>
      </c>
      <c r="T535" s="312">
        <v>41640</v>
      </c>
      <c r="U535" s="312">
        <v>44197</v>
      </c>
      <c r="V535" s="305"/>
      <c r="W535" s="318"/>
      <c r="X535" s="318"/>
      <c r="Y535" s="318"/>
      <c r="Z535" s="318"/>
      <c r="AA535" s="327"/>
      <c r="AB535" s="326">
        <v>1</v>
      </c>
      <c r="AC535" s="303">
        <v>1</v>
      </c>
      <c r="AD535" s="304">
        <v>1</v>
      </c>
      <c r="AE535" s="322"/>
      <c r="AF535" s="318"/>
      <c r="AG535" s="323"/>
      <c r="AH535" s="323"/>
      <c r="AI535" s="323"/>
      <c r="AJ535" s="323"/>
      <c r="AK535" s="323"/>
      <c r="AL535" s="323"/>
      <c r="AM535" s="323"/>
      <c r="AN535" s="323"/>
    </row>
    <row r="536" spans="1:40" ht="12.75">
      <c r="A536" s="328">
        <v>1222686603</v>
      </c>
      <c r="B536" s="311">
        <v>534</v>
      </c>
      <c r="C536" s="329" t="s">
        <v>16016</v>
      </c>
      <c r="D536" s="329" t="s">
        <v>15329</v>
      </c>
      <c r="E536" s="329" t="s">
        <v>14769</v>
      </c>
      <c r="F536" s="330" t="s">
        <v>1635</v>
      </c>
      <c r="G536" s="329" t="s">
        <v>14671</v>
      </c>
      <c r="H536" s="330" t="s">
        <v>1646</v>
      </c>
      <c r="I536" s="329" t="s">
        <v>9786</v>
      </c>
      <c r="J536" s="329" t="s">
        <v>14808</v>
      </c>
      <c r="K536" s="317"/>
      <c r="L536" s="304">
        <v>1</v>
      </c>
      <c r="M536" s="311">
        <v>111.8022</v>
      </c>
      <c r="N536" s="311">
        <v>17</v>
      </c>
      <c r="O536" s="311" t="s">
        <v>16029</v>
      </c>
      <c r="P536" s="311" t="s">
        <v>14063</v>
      </c>
      <c r="Q536" s="311">
        <v>2012</v>
      </c>
      <c r="R536" s="324">
        <v>41270</v>
      </c>
      <c r="S536" s="311" t="s">
        <v>14807</v>
      </c>
      <c r="T536" s="312">
        <v>41640</v>
      </c>
      <c r="U536" s="312">
        <v>44197</v>
      </c>
      <c r="V536" s="305"/>
      <c r="W536" s="318"/>
      <c r="X536" s="318"/>
      <c r="Y536" s="318"/>
      <c r="Z536" s="318"/>
      <c r="AA536" s="327"/>
      <c r="AB536" s="326">
        <v>1</v>
      </c>
      <c r="AC536" s="303">
        <v>1</v>
      </c>
      <c r="AD536" s="304">
        <v>1</v>
      </c>
      <c r="AE536" s="322"/>
      <c r="AF536" s="318"/>
      <c r="AG536" s="323"/>
      <c r="AH536" s="323"/>
      <c r="AI536" s="323"/>
      <c r="AJ536" s="323"/>
      <c r="AK536" s="323"/>
      <c r="AL536" s="323"/>
      <c r="AM536" s="323"/>
      <c r="AN536" s="323"/>
    </row>
    <row r="537" spans="1:40" ht="12.75">
      <c r="A537" s="328">
        <v>1222686601</v>
      </c>
      <c r="B537" s="311">
        <v>535</v>
      </c>
      <c r="C537" s="329" t="s">
        <v>16016</v>
      </c>
      <c r="D537" s="329" t="s">
        <v>15329</v>
      </c>
      <c r="E537" s="329" t="s">
        <v>14769</v>
      </c>
      <c r="F537" s="330" t="s">
        <v>1445</v>
      </c>
      <c r="G537" s="329" t="s">
        <v>14671</v>
      </c>
      <c r="H537" s="330" t="s">
        <v>1459</v>
      </c>
      <c r="I537" s="329" t="s">
        <v>9786</v>
      </c>
      <c r="J537" s="329" t="s">
        <v>14675</v>
      </c>
      <c r="K537" s="317"/>
      <c r="L537" s="304">
        <v>1</v>
      </c>
      <c r="M537" s="311">
        <v>178.68209999999999</v>
      </c>
      <c r="N537" s="311">
        <v>418</v>
      </c>
      <c r="O537" s="311" t="s">
        <v>16339</v>
      </c>
      <c r="P537" s="311" t="s">
        <v>14063</v>
      </c>
      <c r="Q537" s="311">
        <v>2012</v>
      </c>
      <c r="R537" s="324">
        <v>41269</v>
      </c>
      <c r="S537" s="311" t="s">
        <v>14807</v>
      </c>
      <c r="T537" s="312">
        <v>41640</v>
      </c>
      <c r="U537" s="312">
        <v>44197</v>
      </c>
      <c r="V537" s="305"/>
      <c r="W537" s="318"/>
      <c r="X537" s="318"/>
      <c r="Y537" s="318"/>
      <c r="Z537" s="318"/>
      <c r="AA537" s="327"/>
      <c r="AB537" s="326">
        <v>1</v>
      </c>
      <c r="AC537" s="303">
        <v>1</v>
      </c>
      <c r="AD537" s="304">
        <v>1</v>
      </c>
      <c r="AE537" s="322"/>
      <c r="AF537" s="318"/>
      <c r="AG537" s="323"/>
      <c r="AH537" s="323"/>
      <c r="AI537" s="323"/>
      <c r="AJ537" s="323"/>
      <c r="AK537" s="323"/>
      <c r="AL537" s="323"/>
      <c r="AM537" s="323"/>
      <c r="AN537" s="323"/>
    </row>
    <row r="538" spans="1:40" ht="12.75">
      <c r="A538" s="328">
        <v>1222687703</v>
      </c>
      <c r="B538" s="311">
        <v>536</v>
      </c>
      <c r="C538" s="329" t="s">
        <v>16016</v>
      </c>
      <c r="D538" s="329" t="s">
        <v>15329</v>
      </c>
      <c r="E538" s="329" t="s">
        <v>14769</v>
      </c>
      <c r="F538" s="330" t="s">
        <v>2239</v>
      </c>
      <c r="G538" s="329" t="s">
        <v>14809</v>
      </c>
      <c r="H538" s="330" t="s">
        <v>2242</v>
      </c>
      <c r="I538" s="329" t="s">
        <v>9786</v>
      </c>
      <c r="J538" s="329" t="s">
        <v>14810</v>
      </c>
      <c r="K538" s="317"/>
      <c r="L538" s="304">
        <v>1</v>
      </c>
      <c r="M538" s="311">
        <v>23.98</v>
      </c>
      <c r="N538" s="311">
        <v>35</v>
      </c>
      <c r="O538" s="311" t="s">
        <v>16065</v>
      </c>
      <c r="P538" s="317"/>
      <c r="Q538" s="311">
        <v>2012</v>
      </c>
      <c r="R538" s="324">
        <v>41269</v>
      </c>
      <c r="S538" s="311" t="s">
        <v>14811</v>
      </c>
      <c r="T538" s="312">
        <v>41640</v>
      </c>
      <c r="U538" s="312">
        <v>44197</v>
      </c>
      <c r="V538" s="305"/>
      <c r="W538" s="318"/>
      <c r="X538" s="318"/>
      <c r="Y538" s="318"/>
      <c r="Z538" s="318"/>
      <c r="AA538" s="327"/>
      <c r="AB538" s="326">
        <v>1</v>
      </c>
      <c r="AC538" s="303">
        <v>1</v>
      </c>
      <c r="AD538" s="304">
        <v>1</v>
      </c>
      <c r="AE538" s="322"/>
      <c r="AF538" s="318"/>
      <c r="AG538" s="323"/>
      <c r="AH538" s="323"/>
      <c r="AI538" s="323"/>
      <c r="AJ538" s="323"/>
      <c r="AK538" s="323"/>
      <c r="AL538" s="323"/>
      <c r="AM538" s="323"/>
      <c r="AN538" s="323"/>
    </row>
    <row r="539" spans="1:40" ht="12.75">
      <c r="A539" s="328">
        <v>1222687702</v>
      </c>
      <c r="B539" s="311">
        <v>537</v>
      </c>
      <c r="C539" s="329" t="s">
        <v>16016</v>
      </c>
      <c r="D539" s="329" t="s">
        <v>15329</v>
      </c>
      <c r="E539" s="329" t="s">
        <v>14769</v>
      </c>
      <c r="F539" s="330" t="s">
        <v>2239</v>
      </c>
      <c r="G539" s="329" t="s">
        <v>14809</v>
      </c>
      <c r="H539" s="330" t="s">
        <v>2246</v>
      </c>
      <c r="I539" s="329" t="s">
        <v>9786</v>
      </c>
      <c r="J539" s="329" t="s">
        <v>14812</v>
      </c>
      <c r="K539" s="317"/>
      <c r="L539" s="304">
        <v>1</v>
      </c>
      <c r="M539" s="311">
        <v>106.32599999999999</v>
      </c>
      <c r="N539" s="311">
        <v>201</v>
      </c>
      <c r="O539" s="311" t="s">
        <v>16340</v>
      </c>
      <c r="P539" s="311" t="s">
        <v>14063</v>
      </c>
      <c r="Q539" s="311">
        <v>2012</v>
      </c>
      <c r="R539" s="324">
        <v>41269</v>
      </c>
      <c r="S539" s="311" t="s">
        <v>14811</v>
      </c>
      <c r="T539" s="312">
        <v>41640</v>
      </c>
      <c r="U539" s="312">
        <v>44197</v>
      </c>
      <c r="V539" s="305"/>
      <c r="W539" s="318"/>
      <c r="X539" s="318"/>
      <c r="Y539" s="318"/>
      <c r="Z539" s="318"/>
      <c r="AA539" s="327"/>
      <c r="AB539" s="326">
        <v>1</v>
      </c>
      <c r="AC539" s="303">
        <v>1</v>
      </c>
      <c r="AD539" s="304">
        <v>1</v>
      </c>
      <c r="AE539" s="322"/>
      <c r="AF539" s="318"/>
      <c r="AG539" s="323"/>
      <c r="AH539" s="323"/>
      <c r="AI539" s="323"/>
      <c r="AJ539" s="323"/>
      <c r="AK539" s="323"/>
      <c r="AL539" s="323"/>
      <c r="AM539" s="323"/>
      <c r="AN539" s="323"/>
    </row>
    <row r="540" spans="1:40" ht="12.75">
      <c r="A540" s="328">
        <v>1222655119</v>
      </c>
      <c r="B540" s="311">
        <v>538</v>
      </c>
      <c r="C540" s="329" t="s">
        <v>16016</v>
      </c>
      <c r="D540" s="329" t="s">
        <v>15329</v>
      </c>
      <c r="E540" s="329" t="s">
        <v>14769</v>
      </c>
      <c r="F540" s="329" t="s">
        <v>2239</v>
      </c>
      <c r="G540" s="329" t="s">
        <v>14809</v>
      </c>
      <c r="H540" s="330" t="s">
        <v>2248</v>
      </c>
      <c r="I540" s="329" t="s">
        <v>9786</v>
      </c>
      <c r="J540" s="329" t="s">
        <v>14752</v>
      </c>
      <c r="K540" s="317"/>
      <c r="L540" s="304">
        <v>1</v>
      </c>
      <c r="M540" s="311">
        <v>44.2</v>
      </c>
      <c r="N540" s="311">
        <v>30</v>
      </c>
      <c r="O540" s="311" t="s">
        <v>16054</v>
      </c>
      <c r="P540" s="317"/>
      <c r="Q540" s="311">
        <v>2012</v>
      </c>
      <c r="R540" s="324">
        <v>41269</v>
      </c>
      <c r="S540" s="311" t="s">
        <v>14811</v>
      </c>
      <c r="T540" s="312">
        <v>41640</v>
      </c>
      <c r="U540" s="312">
        <v>44197</v>
      </c>
      <c r="V540" s="305"/>
      <c r="W540" s="318"/>
      <c r="X540" s="318"/>
      <c r="Y540" s="318"/>
      <c r="Z540" s="318"/>
      <c r="AA540" s="327"/>
      <c r="AB540" s="326">
        <v>1</v>
      </c>
      <c r="AC540" s="303">
        <v>1</v>
      </c>
      <c r="AD540" s="304">
        <v>1</v>
      </c>
      <c r="AE540" s="322"/>
      <c r="AF540" s="318"/>
      <c r="AG540" s="323"/>
      <c r="AH540" s="323"/>
      <c r="AI540" s="323"/>
      <c r="AJ540" s="323"/>
      <c r="AK540" s="323"/>
      <c r="AL540" s="323"/>
      <c r="AM540" s="323"/>
      <c r="AN540" s="323"/>
    </row>
    <row r="541" spans="1:40" ht="12.75">
      <c r="A541" s="328">
        <v>1222687705</v>
      </c>
      <c r="B541" s="311">
        <v>539</v>
      </c>
      <c r="C541" s="329" t="s">
        <v>16016</v>
      </c>
      <c r="D541" s="329" t="s">
        <v>15329</v>
      </c>
      <c r="E541" s="329" t="s">
        <v>14769</v>
      </c>
      <c r="F541" s="330" t="s">
        <v>1290</v>
      </c>
      <c r="G541" s="329" t="s">
        <v>14809</v>
      </c>
      <c r="H541" s="330" t="s">
        <v>1291</v>
      </c>
      <c r="I541" s="329" t="s">
        <v>9786</v>
      </c>
      <c r="J541" s="329" t="s">
        <v>14441</v>
      </c>
      <c r="K541" s="317"/>
      <c r="L541" s="304">
        <v>1</v>
      </c>
      <c r="M541" s="311">
        <v>13</v>
      </c>
      <c r="N541" s="311">
        <v>12</v>
      </c>
      <c r="O541" s="311">
        <v>500</v>
      </c>
      <c r="P541" s="317"/>
      <c r="Q541" s="311">
        <v>2012</v>
      </c>
      <c r="R541" s="324">
        <v>41269</v>
      </c>
      <c r="S541" s="311" t="s">
        <v>14813</v>
      </c>
      <c r="T541" s="312">
        <v>41640</v>
      </c>
      <c r="U541" s="312">
        <v>44197</v>
      </c>
      <c r="V541" s="305"/>
      <c r="W541" s="318"/>
      <c r="X541" s="318"/>
      <c r="Y541" s="318"/>
      <c r="Z541" s="318"/>
      <c r="AA541" s="327"/>
      <c r="AB541" s="326">
        <v>1</v>
      </c>
      <c r="AC541" s="303">
        <v>1</v>
      </c>
      <c r="AD541" s="304">
        <v>1</v>
      </c>
      <c r="AE541" s="322"/>
      <c r="AF541" s="318"/>
      <c r="AG541" s="323"/>
      <c r="AH541" s="323"/>
      <c r="AI541" s="323"/>
      <c r="AJ541" s="323"/>
      <c r="AK541" s="323"/>
      <c r="AL541" s="323"/>
      <c r="AM541" s="323"/>
      <c r="AN541" s="323"/>
    </row>
    <row r="542" spans="1:40" ht="12.75">
      <c r="A542" s="328">
        <v>1222687706</v>
      </c>
      <c r="B542" s="311">
        <v>540</v>
      </c>
      <c r="C542" s="329" t="s">
        <v>16016</v>
      </c>
      <c r="D542" s="329" t="s">
        <v>15329</v>
      </c>
      <c r="E542" s="329" t="s">
        <v>14769</v>
      </c>
      <c r="F542" s="330" t="s">
        <v>2239</v>
      </c>
      <c r="G542" s="329" t="s">
        <v>14809</v>
      </c>
      <c r="H542" s="330" t="s">
        <v>2250</v>
      </c>
      <c r="I542" s="329" t="s">
        <v>9786</v>
      </c>
      <c r="J542" s="329" t="s">
        <v>14814</v>
      </c>
      <c r="K542" s="317"/>
      <c r="L542" s="304">
        <v>1</v>
      </c>
      <c r="M542" s="311">
        <v>260.0804</v>
      </c>
      <c r="N542" s="311">
        <v>892</v>
      </c>
      <c r="O542" s="311" t="s">
        <v>16341</v>
      </c>
      <c r="P542" s="311" t="s">
        <v>14063</v>
      </c>
      <c r="Q542" s="311">
        <v>2012</v>
      </c>
      <c r="R542" s="324">
        <v>41269</v>
      </c>
      <c r="S542" s="311" t="s">
        <v>14811</v>
      </c>
      <c r="T542" s="312">
        <v>41640</v>
      </c>
      <c r="U542" s="312">
        <v>44197</v>
      </c>
      <c r="V542" s="305"/>
      <c r="W542" s="318"/>
      <c r="X542" s="318"/>
      <c r="Y542" s="318"/>
      <c r="Z542" s="318"/>
      <c r="AA542" s="327"/>
      <c r="AB542" s="326">
        <v>1</v>
      </c>
      <c r="AC542" s="303">
        <v>1</v>
      </c>
      <c r="AD542" s="304">
        <v>1</v>
      </c>
      <c r="AE542" s="322"/>
      <c r="AF542" s="318"/>
      <c r="AG542" s="323"/>
      <c r="AH542" s="323"/>
      <c r="AI542" s="323"/>
      <c r="AJ542" s="323"/>
      <c r="AK542" s="323"/>
      <c r="AL542" s="323"/>
      <c r="AM542" s="323"/>
      <c r="AN542" s="323"/>
    </row>
    <row r="543" spans="1:40" ht="12.75">
      <c r="A543" s="328">
        <v>1222687701</v>
      </c>
      <c r="B543" s="311">
        <v>541</v>
      </c>
      <c r="C543" s="329" t="s">
        <v>16016</v>
      </c>
      <c r="D543" s="329" t="s">
        <v>15329</v>
      </c>
      <c r="E543" s="329" t="s">
        <v>14769</v>
      </c>
      <c r="F543" s="330" t="s">
        <v>1753</v>
      </c>
      <c r="G543" s="329" t="s">
        <v>14809</v>
      </c>
      <c r="H543" s="330" t="s">
        <v>1774</v>
      </c>
      <c r="I543" s="329" t="s">
        <v>9786</v>
      </c>
      <c r="J543" s="329" t="s">
        <v>14815</v>
      </c>
      <c r="K543" s="317"/>
      <c r="L543" s="304">
        <v>1</v>
      </c>
      <c r="M543" s="311">
        <v>200.7638</v>
      </c>
      <c r="N543" s="311">
        <v>749</v>
      </c>
      <c r="O543" s="311" t="s">
        <v>16342</v>
      </c>
      <c r="P543" s="311" t="s">
        <v>14063</v>
      </c>
      <c r="Q543" s="311">
        <v>2012</v>
      </c>
      <c r="R543" s="324">
        <v>41269</v>
      </c>
      <c r="S543" s="311" t="s">
        <v>14811</v>
      </c>
      <c r="T543" s="312">
        <v>41640</v>
      </c>
      <c r="U543" s="312">
        <v>44197</v>
      </c>
      <c r="V543" s="305"/>
      <c r="W543" s="318"/>
      <c r="X543" s="318"/>
      <c r="Y543" s="318"/>
      <c r="Z543" s="318"/>
      <c r="AA543" s="327"/>
      <c r="AB543" s="326">
        <v>1</v>
      </c>
      <c r="AC543" s="303">
        <v>1</v>
      </c>
      <c r="AD543" s="304">
        <v>1</v>
      </c>
      <c r="AE543" s="322"/>
      <c r="AF543" s="318"/>
      <c r="AG543" s="323"/>
      <c r="AH543" s="323"/>
      <c r="AI543" s="323"/>
      <c r="AJ543" s="323"/>
      <c r="AK543" s="323"/>
      <c r="AL543" s="323"/>
      <c r="AM543" s="323"/>
      <c r="AN543" s="323"/>
    </row>
    <row r="544" spans="1:40" ht="12.75">
      <c r="A544" s="328">
        <v>1222687707</v>
      </c>
      <c r="B544" s="311">
        <v>542</v>
      </c>
      <c r="C544" s="329" t="s">
        <v>16016</v>
      </c>
      <c r="D544" s="329" t="s">
        <v>15329</v>
      </c>
      <c r="E544" s="329" t="s">
        <v>14769</v>
      </c>
      <c r="F544" s="330" t="s">
        <v>2239</v>
      </c>
      <c r="G544" s="329" t="s">
        <v>14809</v>
      </c>
      <c r="H544" s="330" t="s">
        <v>2253</v>
      </c>
      <c r="I544" s="329" t="s">
        <v>9786</v>
      </c>
      <c r="J544" s="329" t="s">
        <v>14816</v>
      </c>
      <c r="K544" s="317"/>
      <c r="L544" s="304">
        <v>1</v>
      </c>
      <c r="M544" s="311">
        <v>17.100000000000001</v>
      </c>
      <c r="N544" s="311">
        <v>20</v>
      </c>
      <c r="O544" s="311" t="s">
        <v>16343</v>
      </c>
      <c r="P544" s="317"/>
      <c r="Q544" s="311">
        <v>2012</v>
      </c>
      <c r="R544" s="324">
        <v>41269</v>
      </c>
      <c r="S544" s="311" t="s">
        <v>14811</v>
      </c>
      <c r="T544" s="312">
        <v>41640</v>
      </c>
      <c r="U544" s="312">
        <v>44197</v>
      </c>
      <c r="V544" s="305"/>
      <c r="W544" s="318"/>
      <c r="X544" s="318"/>
      <c r="Y544" s="318"/>
      <c r="Z544" s="318"/>
      <c r="AA544" s="327"/>
      <c r="AB544" s="326">
        <v>1</v>
      </c>
      <c r="AC544" s="303">
        <v>1</v>
      </c>
      <c r="AD544" s="304">
        <v>1</v>
      </c>
      <c r="AE544" s="322"/>
      <c r="AF544" s="318"/>
      <c r="AG544" s="323"/>
      <c r="AH544" s="323"/>
      <c r="AI544" s="323"/>
      <c r="AJ544" s="323"/>
      <c r="AK544" s="323"/>
      <c r="AL544" s="323"/>
      <c r="AM544" s="323"/>
      <c r="AN544" s="323"/>
    </row>
    <row r="545" spans="1:40" ht="12.75">
      <c r="A545" s="328">
        <v>1222688802</v>
      </c>
      <c r="B545" s="311">
        <v>543</v>
      </c>
      <c r="C545" s="329" t="s">
        <v>16016</v>
      </c>
      <c r="D545" s="329" t="s">
        <v>15329</v>
      </c>
      <c r="E545" s="329" t="s">
        <v>14769</v>
      </c>
      <c r="F545" s="330" t="s">
        <v>2364</v>
      </c>
      <c r="G545" s="329" t="s">
        <v>14817</v>
      </c>
      <c r="H545" s="330" t="s">
        <v>2366</v>
      </c>
      <c r="I545" s="329" t="s">
        <v>9786</v>
      </c>
      <c r="J545" s="329" t="s">
        <v>14818</v>
      </c>
      <c r="K545" s="317"/>
      <c r="L545" s="304">
        <v>1</v>
      </c>
      <c r="M545" s="311">
        <v>88.3</v>
      </c>
      <c r="N545" s="311">
        <v>193</v>
      </c>
      <c r="O545" s="311" t="s">
        <v>16031</v>
      </c>
      <c r="P545" s="311" t="s">
        <v>14122</v>
      </c>
      <c r="Q545" s="311">
        <v>2012</v>
      </c>
      <c r="R545" s="312">
        <v>41060</v>
      </c>
      <c r="S545" s="311" t="s">
        <v>14819</v>
      </c>
      <c r="T545" s="312">
        <v>41275</v>
      </c>
      <c r="U545" s="312">
        <v>43831</v>
      </c>
      <c r="V545" s="305"/>
      <c r="W545" s="318"/>
      <c r="X545" s="318"/>
      <c r="Y545" s="318"/>
      <c r="Z545" s="318"/>
      <c r="AA545" s="327"/>
      <c r="AB545" s="326">
        <v>1</v>
      </c>
      <c r="AC545" s="303">
        <v>1</v>
      </c>
      <c r="AD545" s="304">
        <v>1</v>
      </c>
      <c r="AE545" s="322"/>
      <c r="AF545" s="318"/>
      <c r="AG545" s="323"/>
      <c r="AH545" s="323"/>
      <c r="AI545" s="323"/>
      <c r="AJ545" s="323"/>
      <c r="AK545" s="323"/>
      <c r="AL545" s="323"/>
      <c r="AM545" s="323"/>
      <c r="AN545" s="323"/>
    </row>
    <row r="546" spans="1:40" ht="12.75">
      <c r="A546" s="328">
        <v>1222688805</v>
      </c>
      <c r="B546" s="311">
        <v>544</v>
      </c>
      <c r="C546" s="329" t="s">
        <v>16016</v>
      </c>
      <c r="D546" s="329" t="s">
        <v>15329</v>
      </c>
      <c r="E546" s="329" t="s">
        <v>14769</v>
      </c>
      <c r="F546" s="330" t="s">
        <v>1363</v>
      </c>
      <c r="G546" s="329" t="s">
        <v>14817</v>
      </c>
      <c r="H546" s="330" t="s">
        <v>1374</v>
      </c>
      <c r="I546" s="329" t="s">
        <v>9786</v>
      </c>
      <c r="J546" s="329" t="s">
        <v>14820</v>
      </c>
      <c r="K546" s="317"/>
      <c r="L546" s="304">
        <v>1</v>
      </c>
      <c r="M546" s="311">
        <v>38.700000000000003</v>
      </c>
      <c r="N546" s="311">
        <v>77</v>
      </c>
      <c r="O546" s="311">
        <v>830</v>
      </c>
      <c r="P546" s="311" t="s">
        <v>14122</v>
      </c>
      <c r="Q546" s="311">
        <v>2012</v>
      </c>
      <c r="R546" s="312">
        <v>41060</v>
      </c>
      <c r="S546" s="311" t="s">
        <v>14819</v>
      </c>
      <c r="T546" s="312">
        <v>41275</v>
      </c>
      <c r="U546" s="312">
        <v>43831</v>
      </c>
      <c r="V546" s="305"/>
      <c r="W546" s="318"/>
      <c r="X546" s="318"/>
      <c r="Y546" s="318"/>
      <c r="Z546" s="318"/>
      <c r="AA546" s="327"/>
      <c r="AB546" s="326">
        <v>1</v>
      </c>
      <c r="AC546" s="303">
        <v>1</v>
      </c>
      <c r="AD546" s="304">
        <v>1</v>
      </c>
      <c r="AE546" s="322"/>
      <c r="AF546" s="318"/>
      <c r="AG546" s="323"/>
      <c r="AH546" s="323"/>
      <c r="AI546" s="323"/>
      <c r="AJ546" s="323"/>
      <c r="AK546" s="323"/>
      <c r="AL546" s="323"/>
      <c r="AM546" s="323"/>
      <c r="AN546" s="323"/>
    </row>
    <row r="547" spans="1:40" ht="12.75">
      <c r="A547" s="328">
        <v>1222688801</v>
      </c>
      <c r="B547" s="311">
        <v>545</v>
      </c>
      <c r="C547" s="329" t="s">
        <v>16016</v>
      </c>
      <c r="D547" s="329" t="s">
        <v>15329</v>
      </c>
      <c r="E547" s="329" t="s">
        <v>14769</v>
      </c>
      <c r="F547" s="329" t="s">
        <v>2364</v>
      </c>
      <c r="G547" s="329" t="s">
        <v>14817</v>
      </c>
      <c r="H547" s="330" t="s">
        <v>2365</v>
      </c>
      <c r="I547" s="329" t="s">
        <v>9786</v>
      </c>
      <c r="J547" s="329" t="s">
        <v>14079</v>
      </c>
      <c r="K547" s="317"/>
      <c r="L547" s="304">
        <v>1</v>
      </c>
      <c r="M547" s="311">
        <v>729.83</v>
      </c>
      <c r="N547" s="311">
        <v>2090</v>
      </c>
      <c r="O547" s="311" t="s">
        <v>16344</v>
      </c>
      <c r="P547" s="311" t="s">
        <v>14122</v>
      </c>
      <c r="Q547" s="311">
        <v>2012</v>
      </c>
      <c r="R547" s="312">
        <v>41060</v>
      </c>
      <c r="S547" s="311" t="s">
        <v>14819</v>
      </c>
      <c r="T547" s="312">
        <v>41275</v>
      </c>
      <c r="U547" s="312">
        <v>43831</v>
      </c>
      <c r="V547" s="305"/>
      <c r="W547" s="318"/>
      <c r="X547" s="318"/>
      <c r="Y547" s="318"/>
      <c r="Z547" s="318"/>
      <c r="AA547" s="327"/>
      <c r="AB547" s="326">
        <v>1</v>
      </c>
      <c r="AC547" s="303">
        <v>1</v>
      </c>
      <c r="AD547" s="304">
        <v>1</v>
      </c>
      <c r="AE547" s="322"/>
      <c r="AF547" s="318"/>
      <c r="AG547" s="323"/>
      <c r="AH547" s="323"/>
      <c r="AI547" s="323"/>
      <c r="AJ547" s="323"/>
      <c r="AK547" s="323"/>
      <c r="AL547" s="323"/>
      <c r="AM547" s="323"/>
      <c r="AN547" s="323"/>
    </row>
    <row r="548" spans="1:40" ht="12.75">
      <c r="A548" s="307">
        <v>1222981002</v>
      </c>
      <c r="B548" s="311">
        <v>546</v>
      </c>
      <c r="C548" s="311" t="s">
        <v>16345</v>
      </c>
      <c r="D548" s="311" t="s">
        <v>14821</v>
      </c>
      <c r="E548" s="311" t="s">
        <v>14821</v>
      </c>
      <c r="F548" s="310" t="s">
        <v>1975</v>
      </c>
      <c r="G548" s="311" t="s">
        <v>14294</v>
      </c>
      <c r="H548" s="310" t="s">
        <v>1977</v>
      </c>
      <c r="I548" s="311" t="s">
        <v>9786</v>
      </c>
      <c r="J548" s="311" t="s">
        <v>14822</v>
      </c>
      <c r="K548" s="317"/>
      <c r="L548" s="304">
        <v>1</v>
      </c>
      <c r="M548" s="311">
        <v>347.7</v>
      </c>
      <c r="N548" s="311">
        <v>595</v>
      </c>
      <c r="O548" s="311" t="s">
        <v>16346</v>
      </c>
      <c r="P548" s="311" t="s">
        <v>14122</v>
      </c>
      <c r="Q548" s="311">
        <v>2012</v>
      </c>
      <c r="R548" s="324">
        <v>41235</v>
      </c>
      <c r="S548" s="311" t="s">
        <v>14823</v>
      </c>
      <c r="T548" s="312">
        <v>41640</v>
      </c>
      <c r="U548" s="312">
        <v>44197</v>
      </c>
      <c r="V548" s="305"/>
      <c r="W548" s="318"/>
      <c r="X548" s="318"/>
      <c r="Y548" s="318"/>
      <c r="Z548" s="318"/>
      <c r="AA548" s="327"/>
      <c r="AB548" s="326">
        <v>1</v>
      </c>
      <c r="AC548" s="334">
        <v>1</v>
      </c>
      <c r="AD548" s="335">
        <v>1</v>
      </c>
      <c r="AE548" s="322"/>
      <c r="AF548" s="318"/>
      <c r="AG548" s="323"/>
      <c r="AH548" s="323"/>
      <c r="AI548" s="323"/>
      <c r="AJ548" s="323"/>
      <c r="AK548" s="323"/>
      <c r="AL548" s="323"/>
      <c r="AM548" s="323"/>
      <c r="AN548" s="323"/>
    </row>
    <row r="549" spans="1:40" ht="12.75">
      <c r="A549" s="307">
        <v>1222981001</v>
      </c>
      <c r="B549" s="311">
        <v>547</v>
      </c>
      <c r="C549" s="311" t="s">
        <v>16345</v>
      </c>
      <c r="D549" s="311" t="s">
        <v>14821</v>
      </c>
      <c r="E549" s="311" t="s">
        <v>14821</v>
      </c>
      <c r="F549" s="310" t="s">
        <v>1357</v>
      </c>
      <c r="G549" s="311" t="s">
        <v>14294</v>
      </c>
      <c r="H549" s="310" t="s">
        <v>1359</v>
      </c>
      <c r="I549" s="311" t="s">
        <v>9786</v>
      </c>
      <c r="J549" s="311" t="s">
        <v>13637</v>
      </c>
      <c r="K549" s="317"/>
      <c r="L549" s="304">
        <v>1</v>
      </c>
      <c r="M549" s="311">
        <v>354.6</v>
      </c>
      <c r="N549" s="311">
        <v>923</v>
      </c>
      <c r="O549" s="311" t="s">
        <v>16347</v>
      </c>
      <c r="P549" s="311" t="s">
        <v>14122</v>
      </c>
      <c r="Q549" s="311">
        <v>2012</v>
      </c>
      <c r="R549" s="324">
        <v>41235</v>
      </c>
      <c r="S549" s="311" t="s">
        <v>14823</v>
      </c>
      <c r="T549" s="312">
        <v>41640</v>
      </c>
      <c r="U549" s="312">
        <v>44197</v>
      </c>
      <c r="V549" s="305"/>
      <c r="W549" s="318"/>
      <c r="X549" s="318"/>
      <c r="Y549" s="318"/>
      <c r="Z549" s="318"/>
      <c r="AA549" s="327"/>
      <c r="AB549" s="326">
        <v>1</v>
      </c>
      <c r="AC549" s="334">
        <v>1</v>
      </c>
      <c r="AD549" s="336"/>
      <c r="AE549" s="322"/>
      <c r="AF549" s="318"/>
      <c r="AG549" s="323"/>
      <c r="AH549" s="323"/>
      <c r="AI549" s="323"/>
      <c r="AJ549" s="323"/>
      <c r="AK549" s="323"/>
      <c r="AL549" s="323"/>
      <c r="AM549" s="323"/>
      <c r="AN549" s="323"/>
    </row>
    <row r="550" spans="1:40" ht="12.75">
      <c r="A550" s="307">
        <v>1222981003</v>
      </c>
      <c r="B550" s="311">
        <v>548</v>
      </c>
      <c r="C550" s="311" t="s">
        <v>16345</v>
      </c>
      <c r="D550" s="311" t="s">
        <v>14821</v>
      </c>
      <c r="E550" s="311" t="s">
        <v>14821</v>
      </c>
      <c r="F550" s="310" t="s">
        <v>1390</v>
      </c>
      <c r="G550" s="311" t="s">
        <v>14294</v>
      </c>
      <c r="H550" s="310" t="s">
        <v>1426</v>
      </c>
      <c r="I550" s="311" t="s">
        <v>9786</v>
      </c>
      <c r="J550" s="311" t="s">
        <v>14824</v>
      </c>
      <c r="K550" s="317"/>
      <c r="L550" s="304">
        <v>1</v>
      </c>
      <c r="M550" s="311">
        <v>140.30000000000001</v>
      </c>
      <c r="N550" s="311">
        <v>340</v>
      </c>
      <c r="O550" s="311" t="s">
        <v>16348</v>
      </c>
      <c r="P550" s="311" t="s">
        <v>14122</v>
      </c>
      <c r="Q550" s="311">
        <v>2012</v>
      </c>
      <c r="R550" s="324">
        <v>41235</v>
      </c>
      <c r="S550" s="311" t="s">
        <v>14823</v>
      </c>
      <c r="T550" s="312">
        <v>41640</v>
      </c>
      <c r="U550" s="312">
        <v>44197</v>
      </c>
      <c r="V550" s="305"/>
      <c r="W550" s="318"/>
      <c r="X550" s="318"/>
      <c r="Y550" s="318"/>
      <c r="Z550" s="318"/>
      <c r="AA550" s="327"/>
      <c r="AB550" s="326">
        <v>1</v>
      </c>
      <c r="AC550" s="334">
        <v>1</v>
      </c>
      <c r="AD550" s="336"/>
      <c r="AE550" s="322"/>
      <c r="AF550" s="318"/>
      <c r="AG550" s="323"/>
      <c r="AH550" s="323"/>
      <c r="AI550" s="323"/>
      <c r="AJ550" s="323"/>
      <c r="AK550" s="323"/>
      <c r="AL550" s="323"/>
      <c r="AM550" s="323"/>
      <c r="AN550" s="323"/>
    </row>
    <row r="551" spans="1:40" ht="12.75">
      <c r="A551" s="307">
        <v>1222982203</v>
      </c>
      <c r="B551" s="311">
        <v>549</v>
      </c>
      <c r="C551" s="311" t="s">
        <v>16345</v>
      </c>
      <c r="D551" s="311" t="s">
        <v>14821</v>
      </c>
      <c r="E551" s="311" t="s">
        <v>14821</v>
      </c>
      <c r="F551" s="310" t="s">
        <v>1919</v>
      </c>
      <c r="G551" s="311" t="s">
        <v>14515</v>
      </c>
      <c r="H551" s="310" t="s">
        <v>1921</v>
      </c>
      <c r="I551" s="311" t="s">
        <v>9786</v>
      </c>
      <c r="J551" s="311" t="s">
        <v>14825</v>
      </c>
      <c r="K551" s="317"/>
      <c r="L551" s="304">
        <v>1</v>
      </c>
      <c r="M551" s="311">
        <v>5.9</v>
      </c>
      <c r="N551" s="311">
        <v>10</v>
      </c>
      <c r="O551" s="311">
        <v>10</v>
      </c>
      <c r="P551" s="311" t="s">
        <v>14122</v>
      </c>
      <c r="Q551" s="311">
        <v>2012</v>
      </c>
      <c r="R551" s="324">
        <v>41233</v>
      </c>
      <c r="S551" s="311" t="s">
        <v>14826</v>
      </c>
      <c r="T551" s="312">
        <v>41640</v>
      </c>
      <c r="U551" s="312">
        <v>44197</v>
      </c>
      <c r="V551" s="305"/>
      <c r="W551" s="318"/>
      <c r="X551" s="318"/>
      <c r="Y551" s="318"/>
      <c r="Z551" s="318"/>
      <c r="AA551" s="327"/>
      <c r="AB551" s="326">
        <v>1</v>
      </c>
      <c r="AC551" s="334">
        <v>1</v>
      </c>
      <c r="AD551" s="336"/>
      <c r="AE551" s="322"/>
      <c r="AF551" s="318"/>
      <c r="AG551" s="323"/>
      <c r="AH551" s="323"/>
      <c r="AI551" s="323"/>
      <c r="AJ551" s="323"/>
      <c r="AK551" s="323"/>
      <c r="AL551" s="323"/>
      <c r="AM551" s="323"/>
      <c r="AN551" s="323"/>
    </row>
    <row r="552" spans="1:40" ht="12.75">
      <c r="A552" s="307">
        <v>1222982202</v>
      </c>
      <c r="B552" s="311">
        <v>550</v>
      </c>
      <c r="C552" s="311" t="s">
        <v>16345</v>
      </c>
      <c r="D552" s="311" t="s">
        <v>14821</v>
      </c>
      <c r="E552" s="311" t="s">
        <v>14821</v>
      </c>
      <c r="F552" s="310" t="s">
        <v>1919</v>
      </c>
      <c r="G552" s="311" t="s">
        <v>14515</v>
      </c>
      <c r="H552" s="310" t="s">
        <v>1922</v>
      </c>
      <c r="I552" s="311" t="s">
        <v>9786</v>
      </c>
      <c r="J552" s="311" t="s">
        <v>14827</v>
      </c>
      <c r="K552" s="317"/>
      <c r="L552" s="304">
        <v>1</v>
      </c>
      <c r="M552" s="311">
        <v>12.51</v>
      </c>
      <c r="N552" s="311">
        <v>18</v>
      </c>
      <c r="O552" s="311">
        <v>210</v>
      </c>
      <c r="P552" s="311" t="s">
        <v>14122</v>
      </c>
      <c r="Q552" s="311">
        <v>2011</v>
      </c>
      <c r="R552" s="312">
        <v>41016</v>
      </c>
      <c r="S552" s="311" t="s">
        <v>14828</v>
      </c>
      <c r="T552" s="312">
        <v>41275</v>
      </c>
      <c r="U552" s="312">
        <v>43831</v>
      </c>
      <c r="V552" s="305"/>
      <c r="W552" s="318"/>
      <c r="X552" s="318"/>
      <c r="Y552" s="318"/>
      <c r="Z552" s="318"/>
      <c r="AA552" s="327"/>
      <c r="AB552" s="326">
        <v>1</v>
      </c>
      <c r="AC552" s="334">
        <v>1</v>
      </c>
      <c r="AD552" s="336"/>
      <c r="AE552" s="322"/>
      <c r="AF552" s="318"/>
      <c r="AG552" s="323"/>
      <c r="AH552" s="323"/>
      <c r="AI552" s="323"/>
      <c r="AJ552" s="323"/>
      <c r="AK552" s="323"/>
      <c r="AL552" s="323"/>
      <c r="AM552" s="323"/>
      <c r="AN552" s="323"/>
    </row>
    <row r="553" spans="1:40" ht="12.75">
      <c r="A553" s="307">
        <v>1222985207</v>
      </c>
      <c r="B553" s="311">
        <v>551</v>
      </c>
      <c r="C553" s="311" t="s">
        <v>16345</v>
      </c>
      <c r="D553" s="311" t="s">
        <v>14821</v>
      </c>
      <c r="E553" s="311" t="s">
        <v>14821</v>
      </c>
      <c r="F553" s="311" t="s">
        <v>1919</v>
      </c>
      <c r="G553" s="311" t="s">
        <v>14515</v>
      </c>
      <c r="H553" s="310" t="s">
        <v>1932</v>
      </c>
      <c r="I553" s="311" t="s">
        <v>9786</v>
      </c>
      <c r="J553" s="311" t="s">
        <v>14752</v>
      </c>
      <c r="K553" s="317"/>
      <c r="L553" s="304">
        <v>1</v>
      </c>
      <c r="M553" s="311">
        <v>34.04</v>
      </c>
      <c r="N553" s="311">
        <v>59</v>
      </c>
      <c r="O553" s="311">
        <v>690</v>
      </c>
      <c r="P553" s="311" t="s">
        <v>14122</v>
      </c>
      <c r="Q553" s="311">
        <v>2011</v>
      </c>
      <c r="R553" s="312">
        <v>41016</v>
      </c>
      <c r="S553" s="311" t="s">
        <v>14828</v>
      </c>
      <c r="T553" s="312">
        <v>41275</v>
      </c>
      <c r="U553" s="312">
        <v>43831</v>
      </c>
      <c r="V553" s="305"/>
      <c r="W553" s="318"/>
      <c r="X553" s="318"/>
      <c r="Y553" s="318"/>
      <c r="Z553" s="318"/>
      <c r="AA553" s="327"/>
      <c r="AB553" s="326">
        <v>1</v>
      </c>
      <c r="AC553" s="334">
        <v>1</v>
      </c>
      <c r="AD553" s="336"/>
      <c r="AE553" s="322"/>
      <c r="AF553" s="318"/>
      <c r="AG553" s="323"/>
      <c r="AH553" s="323"/>
      <c r="AI553" s="323"/>
      <c r="AJ553" s="323"/>
      <c r="AK553" s="323"/>
      <c r="AL553" s="323"/>
      <c r="AM553" s="323"/>
      <c r="AN553" s="323"/>
    </row>
    <row r="554" spans="1:40" ht="12.75">
      <c r="A554" s="307">
        <v>1222982205</v>
      </c>
      <c r="B554" s="311">
        <v>552</v>
      </c>
      <c r="C554" s="311" t="s">
        <v>16345</v>
      </c>
      <c r="D554" s="311" t="s">
        <v>14821</v>
      </c>
      <c r="E554" s="311" t="s">
        <v>14821</v>
      </c>
      <c r="F554" s="310" t="s">
        <v>1303</v>
      </c>
      <c r="G554" s="311" t="s">
        <v>14515</v>
      </c>
      <c r="H554" s="310" t="s">
        <v>1325</v>
      </c>
      <c r="I554" s="311" t="s">
        <v>9786</v>
      </c>
      <c r="J554" s="311" t="s">
        <v>10835</v>
      </c>
      <c r="K554" s="317"/>
      <c r="L554" s="304">
        <v>1</v>
      </c>
      <c r="M554" s="311">
        <v>14.09</v>
      </c>
      <c r="N554" s="311">
        <v>6</v>
      </c>
      <c r="O554" s="311">
        <v>70</v>
      </c>
      <c r="P554" s="311" t="s">
        <v>14122</v>
      </c>
      <c r="Q554" s="311">
        <v>2011</v>
      </c>
      <c r="R554" s="312">
        <v>41016</v>
      </c>
      <c r="S554" s="311" t="s">
        <v>14828</v>
      </c>
      <c r="T554" s="312">
        <v>41275</v>
      </c>
      <c r="U554" s="312">
        <v>43831</v>
      </c>
      <c r="V554" s="305"/>
      <c r="W554" s="318"/>
      <c r="X554" s="318"/>
      <c r="Y554" s="318"/>
      <c r="Z554" s="318"/>
      <c r="AA554" s="327"/>
      <c r="AB554" s="326">
        <v>1</v>
      </c>
      <c r="AC554" s="334">
        <v>1</v>
      </c>
      <c r="AD554" s="336"/>
      <c r="AE554" s="322"/>
      <c r="AF554" s="318"/>
      <c r="AG554" s="323"/>
      <c r="AH554" s="323"/>
      <c r="AI554" s="323"/>
      <c r="AJ554" s="323"/>
      <c r="AK554" s="323"/>
      <c r="AL554" s="323"/>
      <c r="AM554" s="323"/>
      <c r="AN554" s="323"/>
    </row>
    <row r="555" spans="1:40" ht="12.75">
      <c r="A555" s="307">
        <v>1222982206</v>
      </c>
      <c r="B555" s="311">
        <v>553</v>
      </c>
      <c r="C555" s="311" t="s">
        <v>16345</v>
      </c>
      <c r="D555" s="311" t="s">
        <v>14821</v>
      </c>
      <c r="E555" s="311" t="s">
        <v>14821</v>
      </c>
      <c r="F555" s="310" t="s">
        <v>1601</v>
      </c>
      <c r="G555" s="311" t="s">
        <v>14515</v>
      </c>
      <c r="H555" s="310" t="s">
        <v>1622</v>
      </c>
      <c r="I555" s="311" t="s">
        <v>9786</v>
      </c>
      <c r="J555" s="311" t="s">
        <v>13486</v>
      </c>
      <c r="K555" s="317"/>
      <c r="L555" s="304">
        <v>1</v>
      </c>
      <c r="M555" s="311">
        <v>15.7</v>
      </c>
      <c r="N555" s="311">
        <v>6</v>
      </c>
      <c r="O555" s="311">
        <v>70</v>
      </c>
      <c r="P555" s="311" t="s">
        <v>14122</v>
      </c>
      <c r="Q555" s="311">
        <v>2012</v>
      </c>
      <c r="R555" s="324">
        <v>41233</v>
      </c>
      <c r="S555" s="311" t="s">
        <v>14826</v>
      </c>
      <c r="T555" s="312">
        <v>41640</v>
      </c>
      <c r="U555" s="312">
        <v>44197</v>
      </c>
      <c r="V555" s="305"/>
      <c r="W555" s="318"/>
      <c r="X555" s="318"/>
      <c r="Y555" s="318"/>
      <c r="Z555" s="318"/>
      <c r="AA555" s="327"/>
      <c r="AB555" s="326">
        <v>1</v>
      </c>
      <c r="AC555" s="334">
        <v>1</v>
      </c>
      <c r="AD555" s="336"/>
      <c r="AE555" s="322"/>
      <c r="AF555" s="318"/>
      <c r="AG555" s="323"/>
      <c r="AH555" s="323"/>
      <c r="AI555" s="323"/>
      <c r="AJ555" s="323"/>
      <c r="AK555" s="323"/>
      <c r="AL555" s="323"/>
      <c r="AM555" s="323"/>
      <c r="AN555" s="323"/>
    </row>
    <row r="556" spans="1:40" ht="12.75">
      <c r="A556" s="307">
        <v>1222982207</v>
      </c>
      <c r="B556" s="311">
        <v>554</v>
      </c>
      <c r="C556" s="311" t="s">
        <v>16345</v>
      </c>
      <c r="D556" s="311" t="s">
        <v>14821</v>
      </c>
      <c r="E556" s="311" t="s">
        <v>14821</v>
      </c>
      <c r="F556" s="310" t="s">
        <v>1919</v>
      </c>
      <c r="G556" s="311" t="s">
        <v>14515</v>
      </c>
      <c r="H556" s="310" t="s">
        <v>1941</v>
      </c>
      <c r="I556" s="311" t="s">
        <v>9786</v>
      </c>
      <c r="J556" s="311" t="s">
        <v>14829</v>
      </c>
      <c r="K556" s="317"/>
      <c r="L556" s="304">
        <v>1</v>
      </c>
      <c r="M556" s="311">
        <v>97.98</v>
      </c>
      <c r="N556" s="311">
        <v>186</v>
      </c>
      <c r="O556" s="311" t="s">
        <v>16349</v>
      </c>
      <c r="P556" s="311" t="s">
        <v>14122</v>
      </c>
      <c r="Q556" s="311">
        <v>2011</v>
      </c>
      <c r="R556" s="312">
        <v>41016</v>
      </c>
      <c r="S556" s="311" t="s">
        <v>14828</v>
      </c>
      <c r="T556" s="312">
        <v>41275</v>
      </c>
      <c r="U556" s="312">
        <v>43831</v>
      </c>
      <c r="V556" s="305"/>
      <c r="W556" s="318"/>
      <c r="X556" s="318"/>
      <c r="Y556" s="318"/>
      <c r="Z556" s="318"/>
      <c r="AA556" s="327"/>
      <c r="AB556" s="326">
        <v>1</v>
      </c>
      <c r="AC556" s="334">
        <v>1</v>
      </c>
      <c r="AD556" s="336"/>
      <c r="AE556" s="322"/>
      <c r="AF556" s="318"/>
      <c r="AG556" s="323"/>
      <c r="AH556" s="323"/>
      <c r="AI556" s="323"/>
      <c r="AJ556" s="323"/>
      <c r="AK556" s="323"/>
      <c r="AL556" s="323"/>
      <c r="AM556" s="323"/>
      <c r="AN556" s="323"/>
    </row>
    <row r="557" spans="1:40" ht="12.75">
      <c r="A557" s="307">
        <v>1222982201</v>
      </c>
      <c r="B557" s="311">
        <v>555</v>
      </c>
      <c r="C557" s="311" t="s">
        <v>16345</v>
      </c>
      <c r="D557" s="311" t="s">
        <v>14821</v>
      </c>
      <c r="E557" s="311" t="s">
        <v>14821</v>
      </c>
      <c r="F557" s="310" t="s">
        <v>1656</v>
      </c>
      <c r="G557" s="311" t="s">
        <v>14515</v>
      </c>
      <c r="H557" s="310" t="s">
        <v>1677</v>
      </c>
      <c r="I557" s="311" t="s">
        <v>9786</v>
      </c>
      <c r="J557" s="311" t="s">
        <v>14830</v>
      </c>
      <c r="K557" s="317"/>
      <c r="L557" s="304">
        <v>1</v>
      </c>
      <c r="M557" s="311">
        <v>231.66</v>
      </c>
      <c r="N557" s="311">
        <v>1005</v>
      </c>
      <c r="O557" s="311" t="s">
        <v>16350</v>
      </c>
      <c r="P557" s="311" t="s">
        <v>14122</v>
      </c>
      <c r="Q557" s="311">
        <v>2011</v>
      </c>
      <c r="R557" s="312">
        <v>41016</v>
      </c>
      <c r="S557" s="311" t="s">
        <v>14828</v>
      </c>
      <c r="T557" s="312">
        <v>41275</v>
      </c>
      <c r="U557" s="312">
        <v>43831</v>
      </c>
      <c r="V557" s="305"/>
      <c r="W557" s="318"/>
      <c r="X557" s="318"/>
      <c r="Y557" s="318"/>
      <c r="Z557" s="318"/>
      <c r="AA557" s="327"/>
      <c r="AB557" s="326">
        <v>1</v>
      </c>
      <c r="AC557" s="334">
        <v>1</v>
      </c>
      <c r="AD557" s="336"/>
      <c r="AE557" s="322"/>
      <c r="AF557" s="318"/>
      <c r="AG557" s="323"/>
      <c r="AH557" s="323"/>
      <c r="AI557" s="323"/>
      <c r="AJ557" s="323"/>
      <c r="AK557" s="323"/>
      <c r="AL557" s="323"/>
      <c r="AM557" s="323"/>
      <c r="AN557" s="323"/>
    </row>
    <row r="558" spans="1:40" ht="12.75">
      <c r="A558" s="307">
        <v>1222982802</v>
      </c>
      <c r="B558" s="311">
        <v>556</v>
      </c>
      <c r="C558" s="311" t="s">
        <v>16345</v>
      </c>
      <c r="D558" s="311" t="s">
        <v>14821</v>
      </c>
      <c r="E558" s="311" t="s">
        <v>14821</v>
      </c>
      <c r="F558" s="310" t="s">
        <v>1245</v>
      </c>
      <c r="G558" s="311" t="s">
        <v>14831</v>
      </c>
      <c r="H558" s="310" t="s">
        <v>1247</v>
      </c>
      <c r="I558" s="311" t="s">
        <v>9786</v>
      </c>
      <c r="J558" s="311" t="s">
        <v>12620</v>
      </c>
      <c r="K558" s="317"/>
      <c r="L558" s="304">
        <v>1</v>
      </c>
      <c r="M558" s="311">
        <v>198</v>
      </c>
      <c r="N558" s="311">
        <v>953</v>
      </c>
      <c r="O558" s="311" t="s">
        <v>16351</v>
      </c>
      <c r="P558" s="311" t="s">
        <v>14122</v>
      </c>
      <c r="Q558" s="311">
        <v>2012</v>
      </c>
      <c r="R558" s="324">
        <v>41228</v>
      </c>
      <c r="S558" s="311" t="s">
        <v>14832</v>
      </c>
      <c r="T558" s="312">
        <v>41640</v>
      </c>
      <c r="U558" s="312">
        <v>44197</v>
      </c>
      <c r="V558" s="305"/>
      <c r="W558" s="318"/>
      <c r="X558" s="318"/>
      <c r="Y558" s="318"/>
      <c r="Z558" s="318"/>
      <c r="AA558" s="327"/>
      <c r="AB558" s="326">
        <v>1</v>
      </c>
      <c r="AC558" s="334">
        <v>1</v>
      </c>
      <c r="AD558" s="336"/>
      <c r="AE558" s="322"/>
      <c r="AF558" s="318"/>
      <c r="AG558" s="323"/>
      <c r="AH558" s="323"/>
      <c r="AI558" s="323"/>
      <c r="AJ558" s="323"/>
      <c r="AK558" s="323"/>
      <c r="AL558" s="323"/>
      <c r="AM558" s="323"/>
      <c r="AN558" s="323"/>
    </row>
    <row r="559" spans="1:40" ht="12.75">
      <c r="A559" s="307">
        <v>1222982803</v>
      </c>
      <c r="B559" s="311">
        <v>557</v>
      </c>
      <c r="C559" s="311" t="s">
        <v>16345</v>
      </c>
      <c r="D559" s="311" t="s">
        <v>14821</v>
      </c>
      <c r="E559" s="311" t="s">
        <v>14821</v>
      </c>
      <c r="F559" s="310" t="s">
        <v>1919</v>
      </c>
      <c r="G559" s="311" t="s">
        <v>14831</v>
      </c>
      <c r="H559" s="310" t="s">
        <v>1924</v>
      </c>
      <c r="I559" s="311" t="s">
        <v>9786</v>
      </c>
      <c r="J559" s="311" t="s">
        <v>14833</v>
      </c>
      <c r="K559" s="317"/>
      <c r="L559" s="304">
        <v>1</v>
      </c>
      <c r="M559" s="311">
        <v>39.9</v>
      </c>
      <c r="N559" s="311">
        <v>26</v>
      </c>
      <c r="O559" s="311">
        <v>220</v>
      </c>
      <c r="P559" s="311" t="s">
        <v>14122</v>
      </c>
      <c r="Q559" s="311">
        <v>2012</v>
      </c>
      <c r="R559" s="324">
        <v>41228</v>
      </c>
      <c r="S559" s="311" t="s">
        <v>14832</v>
      </c>
      <c r="T559" s="312">
        <v>41640</v>
      </c>
      <c r="U559" s="312">
        <v>44197</v>
      </c>
      <c r="V559" s="305"/>
      <c r="W559" s="318"/>
      <c r="X559" s="318"/>
      <c r="Y559" s="318"/>
      <c r="Z559" s="318"/>
      <c r="AA559" s="327"/>
      <c r="AB559" s="326">
        <v>1</v>
      </c>
      <c r="AC559" s="334">
        <v>1</v>
      </c>
      <c r="AD559" s="336"/>
      <c r="AE559" s="322"/>
      <c r="AF559" s="318"/>
      <c r="AG559" s="323"/>
      <c r="AH559" s="323"/>
      <c r="AI559" s="323"/>
      <c r="AJ559" s="323"/>
      <c r="AK559" s="323"/>
      <c r="AL559" s="323"/>
      <c r="AM559" s="323"/>
      <c r="AN559" s="323"/>
    </row>
    <row r="560" spans="1:40" ht="12.75">
      <c r="A560" s="307">
        <v>1222982804</v>
      </c>
      <c r="B560" s="311">
        <v>558</v>
      </c>
      <c r="C560" s="311" t="s">
        <v>16345</v>
      </c>
      <c r="D560" s="311" t="s">
        <v>14821</v>
      </c>
      <c r="E560" s="311" t="s">
        <v>14821</v>
      </c>
      <c r="F560" s="310" t="s">
        <v>1753</v>
      </c>
      <c r="G560" s="311" t="s">
        <v>14831</v>
      </c>
      <c r="H560" s="310" t="s">
        <v>1760</v>
      </c>
      <c r="I560" s="311" t="s">
        <v>9786</v>
      </c>
      <c r="J560" s="311" t="s">
        <v>14834</v>
      </c>
      <c r="K560" s="317"/>
      <c r="L560" s="304">
        <v>1</v>
      </c>
      <c r="M560" s="311">
        <v>53.4</v>
      </c>
      <c r="N560" s="311">
        <v>104</v>
      </c>
      <c r="O560" s="311">
        <v>950</v>
      </c>
      <c r="P560" s="311" t="s">
        <v>14122</v>
      </c>
      <c r="Q560" s="311">
        <v>2012</v>
      </c>
      <c r="R560" s="324">
        <v>41228</v>
      </c>
      <c r="S560" s="311" t="s">
        <v>14832</v>
      </c>
      <c r="T560" s="312">
        <v>41640</v>
      </c>
      <c r="U560" s="312">
        <v>44197</v>
      </c>
      <c r="V560" s="305"/>
      <c r="W560" s="318"/>
      <c r="X560" s="318"/>
      <c r="Y560" s="318"/>
      <c r="Z560" s="318"/>
      <c r="AA560" s="327"/>
      <c r="AB560" s="326">
        <v>1</v>
      </c>
      <c r="AC560" s="334">
        <v>1</v>
      </c>
      <c r="AD560" s="336"/>
      <c r="AE560" s="322"/>
      <c r="AF560" s="318"/>
      <c r="AG560" s="323"/>
      <c r="AH560" s="323"/>
      <c r="AI560" s="323"/>
      <c r="AJ560" s="323"/>
      <c r="AK560" s="323"/>
      <c r="AL560" s="323"/>
      <c r="AM560" s="323"/>
      <c r="AN560" s="323"/>
    </row>
    <row r="561" spans="1:40" ht="12.75">
      <c r="A561" s="307">
        <v>1222982805</v>
      </c>
      <c r="B561" s="311">
        <v>559</v>
      </c>
      <c r="C561" s="311" t="s">
        <v>16345</v>
      </c>
      <c r="D561" s="311" t="s">
        <v>14821</v>
      </c>
      <c r="E561" s="311" t="s">
        <v>14821</v>
      </c>
      <c r="F561" s="310" t="s">
        <v>1601</v>
      </c>
      <c r="G561" s="311" t="s">
        <v>14831</v>
      </c>
      <c r="H561" s="310" t="s">
        <v>1606</v>
      </c>
      <c r="I561" s="311" t="s">
        <v>9786</v>
      </c>
      <c r="J561" s="311" t="s">
        <v>14570</v>
      </c>
      <c r="K561" s="317"/>
      <c r="L561" s="304">
        <v>1</v>
      </c>
      <c r="M561" s="311">
        <v>48.3</v>
      </c>
      <c r="N561" s="311">
        <v>10</v>
      </c>
      <c r="O561" s="311">
        <v>800</v>
      </c>
      <c r="P561" s="311" t="s">
        <v>14122</v>
      </c>
      <c r="Q561" s="311">
        <v>2012</v>
      </c>
      <c r="R561" s="324">
        <v>41228</v>
      </c>
      <c r="S561" s="311" t="s">
        <v>14832</v>
      </c>
      <c r="T561" s="312">
        <v>41640</v>
      </c>
      <c r="U561" s="312">
        <v>44197</v>
      </c>
      <c r="V561" s="305"/>
      <c r="W561" s="318"/>
      <c r="X561" s="318"/>
      <c r="Y561" s="318"/>
      <c r="Z561" s="318"/>
      <c r="AA561" s="327"/>
      <c r="AB561" s="326">
        <v>1</v>
      </c>
      <c r="AC561" s="334">
        <v>1</v>
      </c>
      <c r="AD561" s="336"/>
      <c r="AE561" s="322"/>
      <c r="AF561" s="318"/>
      <c r="AG561" s="323"/>
      <c r="AH561" s="323"/>
      <c r="AI561" s="323"/>
      <c r="AJ561" s="323"/>
      <c r="AK561" s="323"/>
      <c r="AL561" s="323"/>
      <c r="AM561" s="323"/>
      <c r="AN561" s="323"/>
    </row>
    <row r="562" spans="1:40" ht="12.75">
      <c r="A562" s="307">
        <v>1222982806</v>
      </c>
      <c r="B562" s="311">
        <v>560</v>
      </c>
      <c r="C562" s="311" t="s">
        <v>16345</v>
      </c>
      <c r="D562" s="311" t="s">
        <v>14821</v>
      </c>
      <c r="E562" s="311" t="s">
        <v>14821</v>
      </c>
      <c r="F562" s="310" t="s">
        <v>1919</v>
      </c>
      <c r="G562" s="311" t="s">
        <v>14831</v>
      </c>
      <c r="H562" s="310" t="s">
        <v>1927</v>
      </c>
      <c r="I562" s="311" t="s">
        <v>9786</v>
      </c>
      <c r="J562" s="311" t="s">
        <v>14835</v>
      </c>
      <c r="K562" s="317"/>
      <c r="L562" s="304">
        <v>1</v>
      </c>
      <c r="M562" s="311">
        <v>21.2</v>
      </c>
      <c r="N562" s="311">
        <v>106</v>
      </c>
      <c r="O562" s="311" t="s">
        <v>16352</v>
      </c>
      <c r="P562" s="311" t="s">
        <v>14122</v>
      </c>
      <c r="Q562" s="311">
        <v>2012</v>
      </c>
      <c r="R562" s="324">
        <v>41228</v>
      </c>
      <c r="S562" s="311" t="s">
        <v>14832</v>
      </c>
      <c r="T562" s="312">
        <v>41640</v>
      </c>
      <c r="U562" s="312">
        <v>44197</v>
      </c>
      <c r="V562" s="305"/>
      <c r="W562" s="318"/>
      <c r="X562" s="318"/>
      <c r="Y562" s="318"/>
      <c r="Z562" s="318"/>
      <c r="AA562" s="327"/>
      <c r="AB562" s="326">
        <v>1</v>
      </c>
      <c r="AC562" s="334">
        <v>1</v>
      </c>
      <c r="AD562" s="336"/>
      <c r="AE562" s="322"/>
      <c r="AF562" s="318"/>
      <c r="AG562" s="323"/>
      <c r="AH562" s="323"/>
      <c r="AI562" s="323"/>
      <c r="AJ562" s="323"/>
      <c r="AK562" s="323"/>
      <c r="AL562" s="323"/>
      <c r="AM562" s="323"/>
      <c r="AN562" s="323"/>
    </row>
    <row r="563" spans="1:40" ht="12.75">
      <c r="A563" s="307">
        <v>1222982801</v>
      </c>
      <c r="B563" s="311">
        <v>561</v>
      </c>
      <c r="C563" s="311" t="s">
        <v>16345</v>
      </c>
      <c r="D563" s="311" t="s">
        <v>14821</v>
      </c>
      <c r="E563" s="311" t="s">
        <v>14821</v>
      </c>
      <c r="F563" s="310" t="s">
        <v>1753</v>
      </c>
      <c r="G563" s="311" t="s">
        <v>14831</v>
      </c>
      <c r="H563" s="310" t="s">
        <v>1764</v>
      </c>
      <c r="I563" s="311" t="s">
        <v>9786</v>
      </c>
      <c r="J563" s="311" t="s">
        <v>14836</v>
      </c>
      <c r="K563" s="317"/>
      <c r="L563" s="304">
        <v>1</v>
      </c>
      <c r="M563" s="311">
        <v>145.80000000000001</v>
      </c>
      <c r="N563" s="311">
        <v>475</v>
      </c>
      <c r="O563" s="311" t="s">
        <v>16353</v>
      </c>
      <c r="P563" s="311" t="s">
        <v>14122</v>
      </c>
      <c r="Q563" s="311">
        <v>2012</v>
      </c>
      <c r="R563" s="324">
        <v>41228</v>
      </c>
      <c r="S563" s="311" t="s">
        <v>14832</v>
      </c>
      <c r="T563" s="312">
        <v>41640</v>
      </c>
      <c r="U563" s="312">
        <v>44197</v>
      </c>
      <c r="V563" s="305"/>
      <c r="W563" s="318"/>
      <c r="X563" s="318"/>
      <c r="Y563" s="318"/>
      <c r="Z563" s="318"/>
      <c r="AA563" s="327"/>
      <c r="AB563" s="326">
        <v>1</v>
      </c>
      <c r="AC563" s="334">
        <v>1</v>
      </c>
      <c r="AD563" s="336"/>
      <c r="AE563" s="322"/>
      <c r="AF563" s="318"/>
      <c r="AG563" s="323"/>
      <c r="AH563" s="323"/>
      <c r="AI563" s="323"/>
      <c r="AJ563" s="323"/>
      <c r="AK563" s="323"/>
      <c r="AL563" s="323"/>
      <c r="AM563" s="323"/>
      <c r="AN563" s="323"/>
    </row>
    <row r="564" spans="1:40" ht="12.75">
      <c r="A564" s="307">
        <v>1222982807</v>
      </c>
      <c r="B564" s="311">
        <v>562</v>
      </c>
      <c r="C564" s="311" t="s">
        <v>16345</v>
      </c>
      <c r="D564" s="311" t="s">
        <v>14821</v>
      </c>
      <c r="E564" s="311" t="s">
        <v>14821</v>
      </c>
      <c r="F564" s="310" t="s">
        <v>1919</v>
      </c>
      <c r="G564" s="311" t="s">
        <v>14831</v>
      </c>
      <c r="H564" s="310" t="s">
        <v>1929</v>
      </c>
      <c r="I564" s="311" t="s">
        <v>9786</v>
      </c>
      <c r="J564" s="311" t="s">
        <v>14837</v>
      </c>
      <c r="K564" s="317"/>
      <c r="L564" s="304">
        <v>1</v>
      </c>
      <c r="M564" s="311">
        <v>37.799999999999997</v>
      </c>
      <c r="N564" s="311">
        <v>287</v>
      </c>
      <c r="O564" s="311" t="s">
        <v>16011</v>
      </c>
      <c r="P564" s="311" t="s">
        <v>14122</v>
      </c>
      <c r="Q564" s="311">
        <v>2012</v>
      </c>
      <c r="R564" s="324">
        <v>41228</v>
      </c>
      <c r="S564" s="311" t="s">
        <v>14832</v>
      </c>
      <c r="T564" s="312">
        <v>41640</v>
      </c>
      <c r="U564" s="312">
        <v>44197</v>
      </c>
      <c r="V564" s="305"/>
      <c r="W564" s="318"/>
      <c r="X564" s="318"/>
      <c r="Y564" s="318"/>
      <c r="Z564" s="318"/>
      <c r="AA564" s="327"/>
      <c r="AB564" s="326">
        <v>1</v>
      </c>
      <c r="AC564" s="334">
        <v>1</v>
      </c>
      <c r="AD564" s="335">
        <v>1</v>
      </c>
      <c r="AE564" s="322"/>
      <c r="AF564" s="318"/>
      <c r="AG564" s="323"/>
      <c r="AH564" s="323"/>
      <c r="AI564" s="323"/>
      <c r="AJ564" s="323"/>
      <c r="AK564" s="323"/>
      <c r="AL564" s="323"/>
      <c r="AM564" s="323"/>
      <c r="AN564" s="323"/>
    </row>
    <row r="565" spans="1:40" ht="12.75">
      <c r="A565" s="307">
        <v>1222982808</v>
      </c>
      <c r="B565" s="311">
        <v>563</v>
      </c>
      <c r="C565" s="311" t="s">
        <v>16345</v>
      </c>
      <c r="D565" s="311" t="s">
        <v>14821</v>
      </c>
      <c r="E565" s="311" t="s">
        <v>14821</v>
      </c>
      <c r="F565" s="310" t="s">
        <v>1919</v>
      </c>
      <c r="G565" s="311" t="s">
        <v>14831</v>
      </c>
      <c r="H565" s="310" t="s">
        <v>1930</v>
      </c>
      <c r="I565" s="311" t="s">
        <v>9786</v>
      </c>
      <c r="J565" s="311" t="s">
        <v>14838</v>
      </c>
      <c r="K565" s="317"/>
      <c r="L565" s="304">
        <v>1</v>
      </c>
      <c r="M565" s="311">
        <v>64.2</v>
      </c>
      <c r="N565" s="311">
        <v>168</v>
      </c>
      <c r="O565" s="311" t="s">
        <v>16055</v>
      </c>
      <c r="P565" s="311" t="s">
        <v>14122</v>
      </c>
      <c r="Q565" s="311">
        <v>2012</v>
      </c>
      <c r="R565" s="324">
        <v>41228</v>
      </c>
      <c r="S565" s="311" t="s">
        <v>14832</v>
      </c>
      <c r="T565" s="312">
        <v>41640</v>
      </c>
      <c r="U565" s="312">
        <v>44197</v>
      </c>
      <c r="V565" s="305"/>
      <c r="W565" s="318"/>
      <c r="X565" s="318"/>
      <c r="Y565" s="318"/>
      <c r="Z565" s="318"/>
      <c r="AA565" s="327"/>
      <c r="AB565" s="326">
        <v>1</v>
      </c>
      <c r="AC565" s="334">
        <v>1</v>
      </c>
      <c r="AD565" s="336"/>
      <c r="AE565" s="322"/>
      <c r="AF565" s="318"/>
      <c r="AG565" s="323"/>
      <c r="AH565" s="323"/>
      <c r="AI565" s="323"/>
      <c r="AJ565" s="323"/>
      <c r="AK565" s="323"/>
      <c r="AL565" s="323"/>
      <c r="AM565" s="323"/>
      <c r="AN565" s="323"/>
    </row>
    <row r="566" spans="1:40" ht="12.75">
      <c r="A566" s="307">
        <v>1222982809</v>
      </c>
      <c r="B566" s="311">
        <v>564</v>
      </c>
      <c r="C566" s="311" t="s">
        <v>16345</v>
      </c>
      <c r="D566" s="311" t="s">
        <v>14821</v>
      </c>
      <c r="E566" s="311" t="s">
        <v>14821</v>
      </c>
      <c r="F566" s="310" t="s">
        <v>1919</v>
      </c>
      <c r="G566" s="311" t="s">
        <v>14831</v>
      </c>
      <c r="H566" s="310" t="s">
        <v>1934</v>
      </c>
      <c r="I566" s="311" t="s">
        <v>9786</v>
      </c>
      <c r="J566" s="311" t="s">
        <v>14839</v>
      </c>
      <c r="K566" s="317"/>
      <c r="L566" s="304">
        <v>1</v>
      </c>
      <c r="M566" s="311">
        <v>25.7</v>
      </c>
      <c r="N566" s="311">
        <v>94</v>
      </c>
      <c r="O566" s="311">
        <v>830</v>
      </c>
      <c r="P566" s="311" t="s">
        <v>14122</v>
      </c>
      <c r="Q566" s="311">
        <v>2012</v>
      </c>
      <c r="R566" s="324">
        <v>41228</v>
      </c>
      <c r="S566" s="311" t="s">
        <v>14832</v>
      </c>
      <c r="T566" s="312">
        <v>41640</v>
      </c>
      <c r="U566" s="312">
        <v>44197</v>
      </c>
      <c r="V566" s="305"/>
      <c r="W566" s="318"/>
      <c r="X566" s="318"/>
      <c r="Y566" s="318"/>
      <c r="Z566" s="318"/>
      <c r="AA566" s="327"/>
      <c r="AB566" s="326">
        <v>1</v>
      </c>
      <c r="AC566" s="334">
        <v>1</v>
      </c>
      <c r="AD566" s="336"/>
      <c r="AE566" s="322"/>
      <c r="AF566" s="318"/>
      <c r="AG566" s="323"/>
      <c r="AH566" s="323"/>
      <c r="AI566" s="323"/>
      <c r="AJ566" s="323"/>
      <c r="AK566" s="323"/>
      <c r="AL566" s="323"/>
      <c r="AM566" s="323"/>
      <c r="AN566" s="323"/>
    </row>
    <row r="567" spans="1:40" ht="12.75">
      <c r="A567" s="307">
        <v>1222982810</v>
      </c>
      <c r="B567" s="311">
        <v>565</v>
      </c>
      <c r="C567" s="311" t="s">
        <v>16345</v>
      </c>
      <c r="D567" s="311" t="s">
        <v>14821</v>
      </c>
      <c r="E567" s="311" t="s">
        <v>14821</v>
      </c>
      <c r="F567" s="310" t="s">
        <v>1919</v>
      </c>
      <c r="G567" s="311" t="s">
        <v>14831</v>
      </c>
      <c r="H567" s="310" t="s">
        <v>1936</v>
      </c>
      <c r="I567" s="311" t="s">
        <v>9786</v>
      </c>
      <c r="J567" s="311" t="s">
        <v>14151</v>
      </c>
      <c r="K567" s="317"/>
      <c r="L567" s="304">
        <v>1</v>
      </c>
      <c r="M567" s="311">
        <v>65.3</v>
      </c>
      <c r="N567" s="311">
        <v>128</v>
      </c>
      <c r="O567" s="311" t="s">
        <v>16354</v>
      </c>
      <c r="P567" s="311" t="s">
        <v>14122</v>
      </c>
      <c r="Q567" s="311">
        <v>2012</v>
      </c>
      <c r="R567" s="324">
        <v>41228</v>
      </c>
      <c r="S567" s="311" t="s">
        <v>14832</v>
      </c>
      <c r="T567" s="312">
        <v>41640</v>
      </c>
      <c r="U567" s="312">
        <v>44197</v>
      </c>
      <c r="V567" s="305"/>
      <c r="W567" s="318"/>
      <c r="X567" s="318"/>
      <c r="Y567" s="318"/>
      <c r="Z567" s="318"/>
      <c r="AA567" s="327"/>
      <c r="AB567" s="326">
        <v>1</v>
      </c>
      <c r="AC567" s="334">
        <v>1</v>
      </c>
      <c r="AD567" s="336"/>
      <c r="AE567" s="322"/>
      <c r="AF567" s="318"/>
      <c r="AG567" s="323"/>
      <c r="AH567" s="323"/>
      <c r="AI567" s="323"/>
      <c r="AJ567" s="323"/>
      <c r="AK567" s="323"/>
      <c r="AL567" s="323"/>
      <c r="AM567" s="323"/>
      <c r="AN567" s="323"/>
    </row>
    <row r="568" spans="1:40" ht="12.75">
      <c r="A568" s="307">
        <v>1222982811</v>
      </c>
      <c r="B568" s="311">
        <v>566</v>
      </c>
      <c r="C568" s="311" t="s">
        <v>16345</v>
      </c>
      <c r="D568" s="311" t="s">
        <v>14821</v>
      </c>
      <c r="E568" s="311" t="s">
        <v>14821</v>
      </c>
      <c r="F568" s="310" t="s">
        <v>1919</v>
      </c>
      <c r="G568" s="311" t="s">
        <v>14831</v>
      </c>
      <c r="H568" s="310" t="s">
        <v>1938</v>
      </c>
      <c r="I568" s="311" t="s">
        <v>9786</v>
      </c>
      <c r="J568" s="311" t="s">
        <v>14840</v>
      </c>
      <c r="K568" s="317"/>
      <c r="L568" s="304">
        <v>1</v>
      </c>
      <c r="M568" s="311">
        <v>14.6</v>
      </c>
      <c r="N568" s="311">
        <v>3</v>
      </c>
      <c r="O568" s="311">
        <v>20</v>
      </c>
      <c r="P568" s="311" t="s">
        <v>14122</v>
      </c>
      <c r="Q568" s="311">
        <v>2012</v>
      </c>
      <c r="R568" s="324">
        <v>41228</v>
      </c>
      <c r="S568" s="311" t="s">
        <v>14832</v>
      </c>
      <c r="T568" s="312">
        <v>41640</v>
      </c>
      <c r="U568" s="312">
        <v>44197</v>
      </c>
      <c r="V568" s="305"/>
      <c r="W568" s="318"/>
      <c r="X568" s="318"/>
      <c r="Y568" s="318"/>
      <c r="Z568" s="318"/>
      <c r="AA568" s="327"/>
      <c r="AB568" s="326">
        <v>1</v>
      </c>
      <c r="AC568" s="334">
        <v>1</v>
      </c>
      <c r="AD568" s="336"/>
      <c r="AE568" s="322"/>
      <c r="AF568" s="318"/>
      <c r="AG568" s="323"/>
      <c r="AH568" s="323"/>
      <c r="AI568" s="323"/>
      <c r="AJ568" s="323"/>
      <c r="AK568" s="323"/>
      <c r="AL568" s="323"/>
      <c r="AM568" s="323"/>
      <c r="AN568" s="323"/>
    </row>
    <row r="569" spans="1:40" ht="12.75">
      <c r="A569" s="307">
        <v>1222982812</v>
      </c>
      <c r="B569" s="311">
        <v>567</v>
      </c>
      <c r="C569" s="311" t="s">
        <v>16345</v>
      </c>
      <c r="D569" s="311" t="s">
        <v>14821</v>
      </c>
      <c r="E569" s="311" t="s">
        <v>14821</v>
      </c>
      <c r="F569" s="310" t="s">
        <v>1919</v>
      </c>
      <c r="G569" s="311" t="s">
        <v>14831</v>
      </c>
      <c r="H569" s="310" t="s">
        <v>1942</v>
      </c>
      <c r="I569" s="311" t="s">
        <v>9786</v>
      </c>
      <c r="J569" s="311" t="s">
        <v>14841</v>
      </c>
      <c r="K569" s="317"/>
      <c r="L569" s="304">
        <v>1</v>
      </c>
      <c r="M569" s="311">
        <v>36</v>
      </c>
      <c r="N569" s="311">
        <v>42</v>
      </c>
      <c r="O569" s="311">
        <v>450</v>
      </c>
      <c r="P569" s="311" t="s">
        <v>14122</v>
      </c>
      <c r="Q569" s="311">
        <v>2012</v>
      </c>
      <c r="R569" s="324">
        <v>41228</v>
      </c>
      <c r="S569" s="311" t="s">
        <v>14832</v>
      </c>
      <c r="T569" s="312">
        <v>41640</v>
      </c>
      <c r="U569" s="312">
        <v>44197</v>
      </c>
      <c r="V569" s="305"/>
      <c r="W569" s="318"/>
      <c r="X569" s="318"/>
      <c r="Y569" s="318"/>
      <c r="Z569" s="318"/>
      <c r="AA569" s="327"/>
      <c r="AB569" s="326">
        <v>1</v>
      </c>
      <c r="AC569" s="334">
        <v>1</v>
      </c>
      <c r="AD569" s="336"/>
      <c r="AE569" s="322"/>
      <c r="AF569" s="318"/>
      <c r="AG569" s="323"/>
      <c r="AH569" s="323"/>
      <c r="AI569" s="323"/>
      <c r="AJ569" s="323"/>
      <c r="AK569" s="323"/>
      <c r="AL569" s="323"/>
      <c r="AM569" s="323"/>
      <c r="AN569" s="323"/>
    </row>
    <row r="570" spans="1:40" ht="12.75">
      <c r="A570" s="307">
        <v>1222983402</v>
      </c>
      <c r="B570" s="311">
        <v>568</v>
      </c>
      <c r="C570" s="311" t="s">
        <v>16345</v>
      </c>
      <c r="D570" s="311" t="s">
        <v>14821</v>
      </c>
      <c r="E570" s="311" t="s">
        <v>14821</v>
      </c>
      <c r="F570" s="310" t="s">
        <v>1919</v>
      </c>
      <c r="G570" s="311" t="s">
        <v>14842</v>
      </c>
      <c r="H570" s="310" t="s">
        <v>1923</v>
      </c>
      <c r="I570" s="311" t="s">
        <v>9786</v>
      </c>
      <c r="J570" s="311" t="s">
        <v>14843</v>
      </c>
      <c r="K570" s="317"/>
      <c r="L570" s="304">
        <v>1</v>
      </c>
      <c r="M570" s="311">
        <v>70.900000000000006</v>
      </c>
      <c r="N570" s="311">
        <v>155</v>
      </c>
      <c r="O570" s="311" t="s">
        <v>16355</v>
      </c>
      <c r="P570" s="311" t="s">
        <v>14122</v>
      </c>
      <c r="Q570" s="311">
        <v>2012</v>
      </c>
      <c r="R570" s="312">
        <v>40984</v>
      </c>
      <c r="S570" s="311" t="s">
        <v>14844</v>
      </c>
      <c r="T570" s="312">
        <v>41275</v>
      </c>
      <c r="U570" s="312">
        <v>43831</v>
      </c>
      <c r="V570" s="305"/>
      <c r="W570" s="318"/>
      <c r="X570" s="318"/>
      <c r="Y570" s="318"/>
      <c r="Z570" s="318"/>
      <c r="AA570" s="327"/>
      <c r="AB570" s="326">
        <v>1</v>
      </c>
      <c r="AC570" s="334">
        <v>1</v>
      </c>
      <c r="AD570" s="336"/>
      <c r="AE570" s="322"/>
      <c r="AF570" s="318"/>
      <c r="AG570" s="323"/>
      <c r="AH570" s="323"/>
      <c r="AI570" s="323"/>
      <c r="AJ570" s="323"/>
      <c r="AK570" s="323"/>
      <c r="AL570" s="323"/>
      <c r="AM570" s="323"/>
      <c r="AN570" s="323"/>
    </row>
    <row r="571" spans="1:40" ht="12.75">
      <c r="A571" s="307">
        <v>1222983403</v>
      </c>
      <c r="B571" s="311">
        <v>569</v>
      </c>
      <c r="C571" s="311" t="s">
        <v>16345</v>
      </c>
      <c r="D571" s="311" t="s">
        <v>14821</v>
      </c>
      <c r="E571" s="311" t="s">
        <v>14821</v>
      </c>
      <c r="F571" s="310" t="s">
        <v>1517</v>
      </c>
      <c r="G571" s="311" t="s">
        <v>14842</v>
      </c>
      <c r="H571" s="310" t="s">
        <v>1531</v>
      </c>
      <c r="I571" s="311" t="s">
        <v>9786</v>
      </c>
      <c r="J571" s="311" t="s">
        <v>11519</v>
      </c>
      <c r="K571" s="317"/>
      <c r="L571" s="304">
        <v>1</v>
      </c>
      <c r="M571" s="311">
        <v>35.200000000000003</v>
      </c>
      <c r="N571" s="311">
        <v>25</v>
      </c>
      <c r="O571" s="311" t="s">
        <v>16356</v>
      </c>
      <c r="P571" s="311" t="s">
        <v>14122</v>
      </c>
      <c r="Q571" s="311">
        <v>2012</v>
      </c>
      <c r="R571" s="312">
        <v>40984</v>
      </c>
      <c r="S571" s="311" t="s">
        <v>14844</v>
      </c>
      <c r="T571" s="312">
        <v>41275</v>
      </c>
      <c r="U571" s="312">
        <v>43831</v>
      </c>
      <c r="V571" s="305"/>
      <c r="W571" s="318"/>
      <c r="X571" s="318"/>
      <c r="Y571" s="318"/>
      <c r="Z571" s="318"/>
      <c r="AA571" s="327"/>
      <c r="AB571" s="326">
        <v>1</v>
      </c>
      <c r="AC571" s="334">
        <v>1</v>
      </c>
      <c r="AD571" s="336"/>
      <c r="AE571" s="322"/>
      <c r="AF571" s="318"/>
      <c r="AG571" s="323"/>
      <c r="AH571" s="323"/>
      <c r="AI571" s="323"/>
      <c r="AJ571" s="323"/>
      <c r="AK571" s="323"/>
      <c r="AL571" s="323"/>
      <c r="AM571" s="323"/>
      <c r="AN571" s="323"/>
    </row>
    <row r="572" spans="1:40" ht="12.75">
      <c r="A572" s="307">
        <v>1222983401</v>
      </c>
      <c r="B572" s="311">
        <v>570</v>
      </c>
      <c r="C572" s="311" t="s">
        <v>16345</v>
      </c>
      <c r="D572" s="311" t="s">
        <v>14821</v>
      </c>
      <c r="E572" s="311" t="s">
        <v>14821</v>
      </c>
      <c r="F572" s="310" t="s">
        <v>1874</v>
      </c>
      <c r="G572" s="311" t="s">
        <v>14842</v>
      </c>
      <c r="H572" s="310" t="s">
        <v>1888</v>
      </c>
      <c r="I572" s="311" t="s">
        <v>9786</v>
      </c>
      <c r="J572" s="311" t="s">
        <v>14845</v>
      </c>
      <c r="K572" s="317"/>
      <c r="L572" s="304">
        <v>1</v>
      </c>
      <c r="M572" s="311">
        <v>252.3</v>
      </c>
      <c r="N572" s="311">
        <v>1297</v>
      </c>
      <c r="O572" s="311" t="s">
        <v>16356</v>
      </c>
      <c r="P572" s="311" t="s">
        <v>14122</v>
      </c>
      <c r="Q572" s="311">
        <v>2012</v>
      </c>
      <c r="R572" s="312">
        <v>40984</v>
      </c>
      <c r="S572" s="311" t="s">
        <v>14844</v>
      </c>
      <c r="T572" s="312">
        <v>41275</v>
      </c>
      <c r="U572" s="312">
        <v>43831</v>
      </c>
      <c r="V572" s="305"/>
      <c r="W572" s="318"/>
      <c r="X572" s="318"/>
      <c r="Y572" s="318"/>
      <c r="Z572" s="318"/>
      <c r="AA572" s="327"/>
      <c r="AB572" s="326">
        <v>1</v>
      </c>
      <c r="AC572" s="334">
        <v>1</v>
      </c>
      <c r="AD572" s="336"/>
      <c r="AE572" s="322"/>
      <c r="AF572" s="318"/>
      <c r="AG572" s="323"/>
      <c r="AH572" s="323"/>
      <c r="AI572" s="323"/>
      <c r="AJ572" s="323"/>
      <c r="AK572" s="323"/>
      <c r="AL572" s="323"/>
      <c r="AM572" s="323"/>
      <c r="AN572" s="323"/>
    </row>
    <row r="573" spans="1:40" ht="12.75">
      <c r="A573" s="307">
        <v>1222983406</v>
      </c>
      <c r="B573" s="311">
        <v>571</v>
      </c>
      <c r="C573" s="311" t="s">
        <v>16345</v>
      </c>
      <c r="D573" s="311" t="s">
        <v>14821</v>
      </c>
      <c r="E573" s="311" t="s">
        <v>14821</v>
      </c>
      <c r="F573" s="311" t="s">
        <v>1919</v>
      </c>
      <c r="G573" s="311" t="s">
        <v>14842</v>
      </c>
      <c r="H573" s="310" t="s">
        <v>1933</v>
      </c>
      <c r="I573" s="311" t="s">
        <v>9786</v>
      </c>
      <c r="J573" s="311" t="s">
        <v>14846</v>
      </c>
      <c r="K573" s="317"/>
      <c r="L573" s="304">
        <v>1</v>
      </c>
      <c r="M573" s="311">
        <v>22.6</v>
      </c>
      <c r="N573" s="311">
        <v>25</v>
      </c>
      <c r="O573" s="311" t="s">
        <v>16356</v>
      </c>
      <c r="P573" s="311" t="s">
        <v>14122</v>
      </c>
      <c r="Q573" s="311">
        <v>2012</v>
      </c>
      <c r="R573" s="312">
        <v>40984</v>
      </c>
      <c r="S573" s="311" t="s">
        <v>14844</v>
      </c>
      <c r="T573" s="312">
        <v>41275</v>
      </c>
      <c r="U573" s="312">
        <v>43831</v>
      </c>
      <c r="V573" s="305"/>
      <c r="W573" s="318"/>
      <c r="X573" s="318"/>
      <c r="Y573" s="318"/>
      <c r="Z573" s="318"/>
      <c r="AA573" s="327"/>
      <c r="AB573" s="326">
        <v>1</v>
      </c>
      <c r="AC573" s="334">
        <v>1</v>
      </c>
      <c r="AD573" s="336"/>
      <c r="AE573" s="322"/>
      <c r="AF573" s="318"/>
      <c r="AG573" s="323"/>
      <c r="AH573" s="323"/>
      <c r="AI573" s="323"/>
      <c r="AJ573" s="323"/>
      <c r="AK573" s="323"/>
      <c r="AL573" s="323"/>
      <c r="AM573" s="323"/>
      <c r="AN573" s="323"/>
    </row>
    <row r="574" spans="1:40" ht="12.75">
      <c r="A574" s="307">
        <v>1222983407</v>
      </c>
      <c r="B574" s="311">
        <v>572</v>
      </c>
      <c r="C574" s="311" t="s">
        <v>16345</v>
      </c>
      <c r="D574" s="311" t="s">
        <v>14821</v>
      </c>
      <c r="E574" s="311" t="s">
        <v>14821</v>
      </c>
      <c r="F574" s="310" t="s">
        <v>1919</v>
      </c>
      <c r="G574" s="311" t="s">
        <v>14842</v>
      </c>
      <c r="H574" s="310" t="s">
        <v>1935</v>
      </c>
      <c r="I574" s="311" t="s">
        <v>9786</v>
      </c>
      <c r="J574" s="311" t="s">
        <v>14847</v>
      </c>
      <c r="K574" s="317"/>
      <c r="L574" s="304">
        <v>1</v>
      </c>
      <c r="M574" s="311">
        <v>12</v>
      </c>
      <c r="N574" s="311">
        <v>0</v>
      </c>
      <c r="O574" s="311">
        <v>170</v>
      </c>
      <c r="P574" s="311" t="s">
        <v>14122</v>
      </c>
      <c r="Q574" s="311">
        <v>2012</v>
      </c>
      <c r="R574" s="324">
        <v>41272</v>
      </c>
      <c r="S574" s="311" t="s">
        <v>14848</v>
      </c>
      <c r="T574" s="312">
        <v>41640</v>
      </c>
      <c r="U574" s="312">
        <v>44197</v>
      </c>
      <c r="V574" s="305"/>
      <c r="W574" s="318"/>
      <c r="X574" s="318"/>
      <c r="Y574" s="318"/>
      <c r="Z574" s="318"/>
      <c r="AA574" s="327"/>
      <c r="AB574" s="326">
        <v>1</v>
      </c>
      <c r="AC574" s="334">
        <v>1</v>
      </c>
      <c r="AD574" s="336"/>
      <c r="AE574" s="322"/>
      <c r="AF574" s="318"/>
      <c r="AG574" s="323"/>
      <c r="AH574" s="323"/>
      <c r="AI574" s="323"/>
      <c r="AJ574" s="323"/>
      <c r="AK574" s="323"/>
      <c r="AL574" s="323"/>
      <c r="AM574" s="323"/>
      <c r="AN574" s="323"/>
    </row>
    <row r="575" spans="1:40" ht="12.75">
      <c r="A575" s="307">
        <v>1222983409</v>
      </c>
      <c r="B575" s="311">
        <v>573</v>
      </c>
      <c r="C575" s="311" t="s">
        <v>16345</v>
      </c>
      <c r="D575" s="311" t="s">
        <v>14821</v>
      </c>
      <c r="E575" s="311" t="s">
        <v>14821</v>
      </c>
      <c r="F575" s="310" t="s">
        <v>1339</v>
      </c>
      <c r="G575" s="311" t="s">
        <v>14842</v>
      </c>
      <c r="H575" s="310" t="s">
        <v>1350</v>
      </c>
      <c r="I575" s="311" t="s">
        <v>9786</v>
      </c>
      <c r="J575" s="311" t="s">
        <v>14849</v>
      </c>
      <c r="K575" s="317"/>
      <c r="L575" s="304">
        <v>1</v>
      </c>
      <c r="M575" s="311">
        <v>66.5</v>
      </c>
      <c r="N575" s="311">
        <v>71</v>
      </c>
      <c r="O575" s="311" t="s">
        <v>16357</v>
      </c>
      <c r="P575" s="311" t="s">
        <v>14122</v>
      </c>
      <c r="Q575" s="311">
        <v>2012</v>
      </c>
      <c r="R575" s="312">
        <v>40984</v>
      </c>
      <c r="S575" s="311" t="s">
        <v>14844</v>
      </c>
      <c r="T575" s="312">
        <v>41275</v>
      </c>
      <c r="U575" s="312">
        <v>43831</v>
      </c>
      <c r="V575" s="305"/>
      <c r="W575" s="318"/>
      <c r="X575" s="318"/>
      <c r="Y575" s="318"/>
      <c r="Z575" s="318"/>
      <c r="AA575" s="327"/>
      <c r="AB575" s="326">
        <v>1</v>
      </c>
      <c r="AC575" s="334">
        <v>1</v>
      </c>
      <c r="AD575" s="336"/>
      <c r="AE575" s="322"/>
      <c r="AF575" s="318"/>
      <c r="AG575" s="323"/>
      <c r="AH575" s="323"/>
      <c r="AI575" s="323"/>
      <c r="AJ575" s="323"/>
      <c r="AK575" s="323"/>
      <c r="AL575" s="323"/>
      <c r="AM575" s="323"/>
      <c r="AN575" s="323"/>
    </row>
    <row r="576" spans="1:40" ht="12.75">
      <c r="A576" s="307">
        <v>1222983410</v>
      </c>
      <c r="B576" s="311">
        <v>574</v>
      </c>
      <c r="C576" s="311" t="s">
        <v>16345</v>
      </c>
      <c r="D576" s="311" t="s">
        <v>14821</v>
      </c>
      <c r="E576" s="311" t="s">
        <v>14821</v>
      </c>
      <c r="F576" s="310" t="s">
        <v>1810</v>
      </c>
      <c r="G576" s="311" t="s">
        <v>14842</v>
      </c>
      <c r="H576" s="310" t="s">
        <v>1811</v>
      </c>
      <c r="I576" s="311" t="s">
        <v>9786</v>
      </c>
      <c r="J576" s="311" t="s">
        <v>14565</v>
      </c>
      <c r="K576" s="317"/>
      <c r="L576" s="304">
        <v>1</v>
      </c>
      <c r="M576" s="311">
        <v>38.299999999999997</v>
      </c>
      <c r="N576" s="311">
        <v>88</v>
      </c>
      <c r="O576" s="311" t="s">
        <v>16355</v>
      </c>
      <c r="P576" s="311" t="s">
        <v>14122</v>
      </c>
      <c r="Q576" s="311">
        <v>2012</v>
      </c>
      <c r="R576" s="312">
        <v>40984</v>
      </c>
      <c r="S576" s="311" t="s">
        <v>14844</v>
      </c>
      <c r="T576" s="312">
        <v>41275</v>
      </c>
      <c r="U576" s="312">
        <v>43831</v>
      </c>
      <c r="V576" s="305"/>
      <c r="W576" s="318"/>
      <c r="X576" s="318"/>
      <c r="Y576" s="318"/>
      <c r="Z576" s="318"/>
      <c r="AA576" s="327"/>
      <c r="AB576" s="326">
        <v>1</v>
      </c>
      <c r="AC576" s="334">
        <v>1</v>
      </c>
      <c r="AD576" s="336"/>
      <c r="AE576" s="322"/>
      <c r="AF576" s="318"/>
      <c r="AG576" s="323"/>
      <c r="AH576" s="323"/>
      <c r="AI576" s="323"/>
      <c r="AJ576" s="323"/>
      <c r="AK576" s="323"/>
      <c r="AL576" s="323"/>
      <c r="AM576" s="323"/>
      <c r="AN576" s="323"/>
    </row>
    <row r="577" spans="1:40" ht="12.75">
      <c r="A577" s="307">
        <v>1222983903</v>
      </c>
      <c r="B577" s="311">
        <v>575</v>
      </c>
      <c r="C577" s="311" t="s">
        <v>16345</v>
      </c>
      <c r="D577" s="311" t="s">
        <v>14821</v>
      </c>
      <c r="E577" s="311" t="s">
        <v>14821</v>
      </c>
      <c r="F577" s="310" t="s">
        <v>1390</v>
      </c>
      <c r="G577" s="311" t="s">
        <v>14850</v>
      </c>
      <c r="H577" s="310" t="s">
        <v>1420</v>
      </c>
      <c r="I577" s="311" t="s">
        <v>9786</v>
      </c>
      <c r="J577" s="311" t="s">
        <v>11757</v>
      </c>
      <c r="K577" s="318"/>
      <c r="L577" s="304">
        <v>1</v>
      </c>
      <c r="M577" s="311">
        <v>337.2</v>
      </c>
      <c r="N577" s="311">
        <v>3662</v>
      </c>
      <c r="O577" s="311" t="s">
        <v>16358</v>
      </c>
      <c r="P577" s="311" t="s">
        <v>14122</v>
      </c>
      <c r="Q577" s="311">
        <v>2011</v>
      </c>
      <c r="R577" s="312">
        <v>40806</v>
      </c>
      <c r="S577" s="311" t="s">
        <v>14851</v>
      </c>
      <c r="T577" s="312">
        <v>41275</v>
      </c>
      <c r="U577" s="312">
        <v>43831</v>
      </c>
      <c r="V577" s="305"/>
      <c r="W577" s="319"/>
      <c r="X577" s="317"/>
      <c r="Y577" s="318"/>
      <c r="Z577" s="317"/>
      <c r="AA577" s="325"/>
      <c r="AB577" s="326">
        <v>1</v>
      </c>
      <c r="AC577" s="334">
        <v>1</v>
      </c>
      <c r="AD577" s="336"/>
      <c r="AE577" s="322"/>
      <c r="AF577" s="318"/>
      <c r="AG577" s="323"/>
      <c r="AH577" s="323"/>
      <c r="AI577" s="323"/>
      <c r="AJ577" s="323"/>
      <c r="AK577" s="323"/>
      <c r="AL577" s="323"/>
      <c r="AM577" s="323"/>
      <c r="AN577" s="323"/>
    </row>
    <row r="578" spans="1:40" ht="12.75">
      <c r="A578" s="307">
        <v>1222983901</v>
      </c>
      <c r="B578" s="311">
        <v>576</v>
      </c>
      <c r="C578" s="311" t="s">
        <v>16345</v>
      </c>
      <c r="D578" s="311" t="s">
        <v>14821</v>
      </c>
      <c r="E578" s="311" t="s">
        <v>14821</v>
      </c>
      <c r="F578" s="310" t="s">
        <v>1949</v>
      </c>
      <c r="G578" s="311" t="s">
        <v>14850</v>
      </c>
      <c r="H578" s="310" t="s">
        <v>1954</v>
      </c>
      <c r="I578" s="311" t="s">
        <v>9786</v>
      </c>
      <c r="J578" s="311" t="s">
        <v>14852</v>
      </c>
      <c r="K578" s="317"/>
      <c r="L578" s="304">
        <v>1</v>
      </c>
      <c r="M578" s="311">
        <v>90.2</v>
      </c>
      <c r="N578" s="311">
        <v>1984</v>
      </c>
      <c r="O578" s="311" t="s">
        <v>16358</v>
      </c>
      <c r="P578" s="311" t="s">
        <v>14122</v>
      </c>
      <c r="Q578" s="311">
        <v>2011</v>
      </c>
      <c r="R578" s="312">
        <v>40806</v>
      </c>
      <c r="S578" s="311" t="s">
        <v>14851</v>
      </c>
      <c r="T578" s="312">
        <v>41275</v>
      </c>
      <c r="U578" s="312">
        <v>43831</v>
      </c>
      <c r="V578" s="305"/>
      <c r="W578" s="318"/>
      <c r="X578" s="318"/>
      <c r="Y578" s="318"/>
      <c r="Z578" s="318"/>
      <c r="AA578" s="327"/>
      <c r="AB578" s="326">
        <v>1</v>
      </c>
      <c r="AC578" s="334">
        <v>1</v>
      </c>
      <c r="AD578" s="336"/>
      <c r="AE578" s="322"/>
      <c r="AF578" s="318"/>
      <c r="AG578" s="323"/>
      <c r="AH578" s="323"/>
      <c r="AI578" s="323"/>
      <c r="AJ578" s="323"/>
      <c r="AK578" s="323"/>
      <c r="AL578" s="323"/>
      <c r="AM578" s="323"/>
      <c r="AN578" s="323"/>
    </row>
    <row r="579" spans="1:40" ht="12.75">
      <c r="A579" s="307">
        <v>1222983904</v>
      </c>
      <c r="B579" s="311">
        <v>577</v>
      </c>
      <c r="C579" s="311" t="s">
        <v>16345</v>
      </c>
      <c r="D579" s="311" t="s">
        <v>14821</v>
      </c>
      <c r="E579" s="311" t="s">
        <v>14821</v>
      </c>
      <c r="F579" s="310" t="s">
        <v>1949</v>
      </c>
      <c r="G579" s="311" t="s">
        <v>14850</v>
      </c>
      <c r="H579" s="310" t="s">
        <v>1956</v>
      </c>
      <c r="I579" s="311" t="s">
        <v>9786</v>
      </c>
      <c r="J579" s="311" t="s">
        <v>14853</v>
      </c>
      <c r="K579" s="317"/>
      <c r="L579" s="304">
        <v>1</v>
      </c>
      <c r="M579" s="311">
        <v>71.2</v>
      </c>
      <c r="N579" s="311">
        <v>225</v>
      </c>
      <c r="O579" s="311">
        <v>580</v>
      </c>
      <c r="P579" s="311" t="s">
        <v>14122</v>
      </c>
      <c r="Q579" s="311">
        <v>2011</v>
      </c>
      <c r="R579" s="312">
        <v>40806</v>
      </c>
      <c r="S579" s="311" t="s">
        <v>14851</v>
      </c>
      <c r="T579" s="312">
        <v>41275</v>
      </c>
      <c r="U579" s="312">
        <v>43831</v>
      </c>
      <c r="V579" s="305"/>
      <c r="W579" s="318"/>
      <c r="X579" s="318"/>
      <c r="Y579" s="318"/>
      <c r="Z579" s="318"/>
      <c r="AA579" s="327"/>
      <c r="AB579" s="326">
        <v>1</v>
      </c>
      <c r="AC579" s="334">
        <v>1</v>
      </c>
      <c r="AD579" s="336"/>
      <c r="AE579" s="322"/>
      <c r="AF579" s="318"/>
      <c r="AG579" s="323"/>
      <c r="AH579" s="323"/>
      <c r="AI579" s="323"/>
      <c r="AJ579" s="323"/>
      <c r="AK579" s="323"/>
      <c r="AL579" s="323"/>
      <c r="AM579" s="323"/>
      <c r="AN579" s="323"/>
    </row>
    <row r="580" spans="1:40" ht="12.75">
      <c r="A580" s="307">
        <v>1222984302</v>
      </c>
      <c r="B580" s="311">
        <v>578</v>
      </c>
      <c r="C580" s="311" t="s">
        <v>16345</v>
      </c>
      <c r="D580" s="311" t="s">
        <v>14821</v>
      </c>
      <c r="E580" s="311" t="s">
        <v>14821</v>
      </c>
      <c r="F580" s="310" t="s">
        <v>1576</v>
      </c>
      <c r="G580" s="311" t="s">
        <v>14854</v>
      </c>
      <c r="H580" s="310" t="s">
        <v>1581</v>
      </c>
      <c r="I580" s="311" t="s">
        <v>9786</v>
      </c>
      <c r="J580" s="311" t="s">
        <v>13007</v>
      </c>
      <c r="K580" s="317"/>
      <c r="L580" s="304">
        <v>1</v>
      </c>
      <c r="M580" s="311">
        <v>86.7</v>
      </c>
      <c r="N580" s="311">
        <v>223</v>
      </c>
      <c r="O580" s="311" t="s">
        <v>16359</v>
      </c>
      <c r="P580" s="311" t="s">
        <v>14122</v>
      </c>
      <c r="Q580" s="311">
        <v>2012</v>
      </c>
      <c r="R580" s="312">
        <v>40955</v>
      </c>
      <c r="S580" s="311" t="s">
        <v>14855</v>
      </c>
      <c r="T580" s="312">
        <v>41275</v>
      </c>
      <c r="U580" s="312">
        <v>43831</v>
      </c>
      <c r="V580" s="305"/>
      <c r="W580" s="318"/>
      <c r="X580" s="318"/>
      <c r="Y580" s="318"/>
      <c r="Z580" s="318"/>
      <c r="AA580" s="327"/>
      <c r="AB580" s="326">
        <v>1</v>
      </c>
      <c r="AC580" s="334">
        <v>1</v>
      </c>
      <c r="AD580" s="335">
        <v>1</v>
      </c>
      <c r="AE580" s="322"/>
      <c r="AF580" s="318"/>
      <c r="AG580" s="323"/>
      <c r="AH580" s="323"/>
      <c r="AI580" s="323"/>
      <c r="AJ580" s="323"/>
      <c r="AK580" s="323"/>
      <c r="AL580" s="323"/>
      <c r="AM580" s="323"/>
      <c r="AN580" s="323"/>
    </row>
    <row r="581" spans="1:40" ht="12.75">
      <c r="A581" s="307">
        <v>1222984301</v>
      </c>
      <c r="B581" s="311">
        <v>579</v>
      </c>
      <c r="C581" s="311" t="s">
        <v>16345</v>
      </c>
      <c r="D581" s="311" t="s">
        <v>14821</v>
      </c>
      <c r="E581" s="311" t="s">
        <v>14821</v>
      </c>
      <c r="F581" s="310" t="s">
        <v>1680</v>
      </c>
      <c r="G581" s="311" t="s">
        <v>14854</v>
      </c>
      <c r="H581" s="310" t="s">
        <v>1688</v>
      </c>
      <c r="I581" s="311" t="s">
        <v>9786</v>
      </c>
      <c r="J581" s="311" t="s">
        <v>14078</v>
      </c>
      <c r="K581" s="317"/>
      <c r="L581" s="304">
        <v>1</v>
      </c>
      <c r="M581" s="311">
        <v>186.52</v>
      </c>
      <c r="N581" s="311">
        <v>887</v>
      </c>
      <c r="O581" s="311" t="s">
        <v>16359</v>
      </c>
      <c r="P581" s="311" t="s">
        <v>14122</v>
      </c>
      <c r="Q581" s="311">
        <v>2012</v>
      </c>
      <c r="R581" s="312">
        <v>40955</v>
      </c>
      <c r="S581" s="311" t="s">
        <v>14855</v>
      </c>
      <c r="T581" s="312">
        <v>41275</v>
      </c>
      <c r="U581" s="312">
        <v>43831</v>
      </c>
      <c r="V581" s="305"/>
      <c r="W581" s="318"/>
      <c r="X581" s="318"/>
      <c r="Y581" s="318"/>
      <c r="Z581" s="318"/>
      <c r="AA581" s="327"/>
      <c r="AB581" s="326">
        <v>1</v>
      </c>
      <c r="AC581" s="334">
        <v>1</v>
      </c>
      <c r="AD581" s="335">
        <v>1</v>
      </c>
      <c r="AE581" s="322"/>
      <c r="AF581" s="318"/>
      <c r="AG581" s="323"/>
      <c r="AH581" s="323"/>
      <c r="AI581" s="323"/>
      <c r="AJ581" s="323"/>
      <c r="AK581" s="323"/>
      <c r="AL581" s="323"/>
      <c r="AM581" s="323"/>
      <c r="AN581" s="323"/>
    </row>
    <row r="582" spans="1:40" ht="12.75">
      <c r="A582" s="307">
        <v>1222984303</v>
      </c>
      <c r="B582" s="311">
        <v>580</v>
      </c>
      <c r="C582" s="311" t="s">
        <v>16345</v>
      </c>
      <c r="D582" s="311" t="s">
        <v>14821</v>
      </c>
      <c r="E582" s="311" t="s">
        <v>14821</v>
      </c>
      <c r="F582" s="310" t="s">
        <v>1277</v>
      </c>
      <c r="G582" s="311" t="s">
        <v>14854</v>
      </c>
      <c r="H582" s="310" t="s">
        <v>1283</v>
      </c>
      <c r="I582" s="311" t="s">
        <v>9786</v>
      </c>
      <c r="J582" s="311" t="s">
        <v>10805</v>
      </c>
      <c r="K582" s="317"/>
      <c r="L582" s="304">
        <v>1</v>
      </c>
      <c r="M582" s="311">
        <v>25.8</v>
      </c>
      <c r="N582" s="311">
        <v>101</v>
      </c>
      <c r="O582" s="311" t="s">
        <v>16360</v>
      </c>
      <c r="P582" s="311" t="s">
        <v>14122</v>
      </c>
      <c r="Q582" s="311">
        <v>2012</v>
      </c>
      <c r="R582" s="312">
        <v>40955</v>
      </c>
      <c r="S582" s="311" t="s">
        <v>14855</v>
      </c>
      <c r="T582" s="312">
        <v>41275</v>
      </c>
      <c r="U582" s="312">
        <v>43831</v>
      </c>
      <c r="V582" s="305"/>
      <c r="W582" s="318"/>
      <c r="X582" s="318"/>
      <c r="Y582" s="318"/>
      <c r="Z582" s="318"/>
      <c r="AA582" s="327"/>
      <c r="AB582" s="326">
        <v>1</v>
      </c>
      <c r="AC582" s="334">
        <v>1</v>
      </c>
      <c r="AD582" s="335">
        <v>1</v>
      </c>
      <c r="AE582" s="322"/>
      <c r="AF582" s="318"/>
      <c r="AG582" s="323"/>
      <c r="AH582" s="323"/>
      <c r="AI582" s="323"/>
      <c r="AJ582" s="323"/>
      <c r="AK582" s="323"/>
      <c r="AL582" s="323"/>
      <c r="AM582" s="323"/>
      <c r="AN582" s="323"/>
    </row>
    <row r="583" spans="1:40" ht="12.75">
      <c r="A583" s="307">
        <v>1222984501</v>
      </c>
      <c r="B583" s="311">
        <v>581</v>
      </c>
      <c r="C583" s="311" t="s">
        <v>16345</v>
      </c>
      <c r="D583" s="311" t="s">
        <v>14821</v>
      </c>
      <c r="E583" s="311" t="s">
        <v>14821</v>
      </c>
      <c r="F583" s="310" t="s">
        <v>1949</v>
      </c>
      <c r="G583" s="311" t="s">
        <v>14854</v>
      </c>
      <c r="H583" s="310" t="s">
        <v>1953</v>
      </c>
      <c r="I583" s="311" t="s">
        <v>9786</v>
      </c>
      <c r="J583" s="311" t="s">
        <v>14856</v>
      </c>
      <c r="K583" s="317"/>
      <c r="L583" s="304">
        <v>1</v>
      </c>
      <c r="M583" s="311">
        <v>126.42</v>
      </c>
      <c r="N583" s="311">
        <v>444</v>
      </c>
      <c r="O583" s="311" t="s">
        <v>16361</v>
      </c>
      <c r="P583" s="311" t="s">
        <v>14122</v>
      </c>
      <c r="Q583" s="311">
        <v>2012</v>
      </c>
      <c r="R583" s="312">
        <v>41025</v>
      </c>
      <c r="S583" s="311" t="s">
        <v>14857</v>
      </c>
      <c r="T583" s="312">
        <v>41275</v>
      </c>
      <c r="U583" s="312">
        <v>43831</v>
      </c>
      <c r="V583" s="305"/>
      <c r="W583" s="318"/>
      <c r="X583" s="318"/>
      <c r="Y583" s="318"/>
      <c r="Z583" s="318"/>
      <c r="AA583" s="327"/>
      <c r="AB583" s="326">
        <v>1</v>
      </c>
      <c r="AC583" s="334">
        <v>1</v>
      </c>
      <c r="AD583" s="335">
        <v>1</v>
      </c>
      <c r="AE583" s="322"/>
      <c r="AF583" s="318"/>
      <c r="AG583" s="323"/>
      <c r="AH583" s="323"/>
      <c r="AI583" s="323"/>
      <c r="AJ583" s="323"/>
      <c r="AK583" s="323"/>
      <c r="AL583" s="323"/>
      <c r="AM583" s="323"/>
      <c r="AN583" s="323"/>
    </row>
    <row r="584" spans="1:40" ht="12.75">
      <c r="A584" s="307">
        <v>1222984503</v>
      </c>
      <c r="B584" s="311">
        <v>582</v>
      </c>
      <c r="C584" s="311" t="s">
        <v>16345</v>
      </c>
      <c r="D584" s="311" t="s">
        <v>14821</v>
      </c>
      <c r="E584" s="311" t="s">
        <v>14821</v>
      </c>
      <c r="F584" s="310" t="s">
        <v>1949</v>
      </c>
      <c r="G584" s="311" t="s">
        <v>14854</v>
      </c>
      <c r="H584" s="310" t="s">
        <v>1955</v>
      </c>
      <c r="I584" s="311" t="s">
        <v>9786</v>
      </c>
      <c r="J584" s="311" t="s">
        <v>11981</v>
      </c>
      <c r="K584" s="317"/>
      <c r="L584" s="304">
        <v>1</v>
      </c>
      <c r="M584" s="311">
        <v>69</v>
      </c>
      <c r="N584" s="311">
        <v>274</v>
      </c>
      <c r="O584" s="311" t="s">
        <v>16360</v>
      </c>
      <c r="P584" s="311" t="s">
        <v>14122</v>
      </c>
      <c r="Q584" s="311">
        <v>2012</v>
      </c>
      <c r="R584" s="312">
        <v>41025</v>
      </c>
      <c r="S584" s="311" t="s">
        <v>14857</v>
      </c>
      <c r="T584" s="312">
        <v>41275</v>
      </c>
      <c r="U584" s="312">
        <v>43831</v>
      </c>
      <c r="V584" s="305"/>
      <c r="W584" s="318"/>
      <c r="X584" s="318"/>
      <c r="Y584" s="318"/>
      <c r="Z584" s="318"/>
      <c r="AA584" s="327"/>
      <c r="AB584" s="326">
        <v>1</v>
      </c>
      <c r="AC584" s="334">
        <v>1</v>
      </c>
      <c r="AD584" s="336"/>
      <c r="AE584" s="322"/>
      <c r="AF584" s="318"/>
      <c r="AG584" s="323"/>
      <c r="AH584" s="323"/>
      <c r="AI584" s="323"/>
      <c r="AJ584" s="323"/>
      <c r="AK584" s="323"/>
      <c r="AL584" s="323"/>
      <c r="AM584" s="323"/>
      <c r="AN584" s="323"/>
    </row>
    <row r="585" spans="1:40" ht="12.75">
      <c r="A585" s="307">
        <v>1222984502</v>
      </c>
      <c r="B585" s="311">
        <v>583</v>
      </c>
      <c r="C585" s="311" t="s">
        <v>16345</v>
      </c>
      <c r="D585" s="311" t="s">
        <v>14821</v>
      </c>
      <c r="E585" s="311" t="s">
        <v>14821</v>
      </c>
      <c r="F585" s="310" t="s">
        <v>1266</v>
      </c>
      <c r="G585" s="311" t="s">
        <v>14854</v>
      </c>
      <c r="H585" s="310" t="s">
        <v>1273</v>
      </c>
      <c r="I585" s="311" t="s">
        <v>9786</v>
      </c>
      <c r="J585" s="311" t="s">
        <v>14462</v>
      </c>
      <c r="K585" s="317"/>
      <c r="L585" s="304">
        <v>1</v>
      </c>
      <c r="M585" s="311">
        <v>52.7</v>
      </c>
      <c r="N585" s="311">
        <v>38</v>
      </c>
      <c r="O585" s="311" t="s">
        <v>16280</v>
      </c>
      <c r="P585" s="311" t="s">
        <v>14122</v>
      </c>
      <c r="Q585" s="311">
        <v>2012</v>
      </c>
      <c r="R585" s="312">
        <v>41025</v>
      </c>
      <c r="S585" s="311" t="s">
        <v>14857</v>
      </c>
      <c r="T585" s="312">
        <v>41275</v>
      </c>
      <c r="U585" s="312">
        <v>43831</v>
      </c>
      <c r="V585" s="305"/>
      <c r="W585" s="318"/>
      <c r="X585" s="318"/>
      <c r="Y585" s="318"/>
      <c r="Z585" s="318"/>
      <c r="AA585" s="327"/>
      <c r="AB585" s="326">
        <v>1</v>
      </c>
      <c r="AC585" s="334">
        <v>1</v>
      </c>
      <c r="AD585" s="336"/>
      <c r="AE585" s="322"/>
      <c r="AF585" s="318"/>
      <c r="AG585" s="323"/>
      <c r="AH585" s="323"/>
      <c r="AI585" s="323"/>
      <c r="AJ585" s="323"/>
      <c r="AK585" s="323"/>
      <c r="AL585" s="323"/>
      <c r="AM585" s="323"/>
      <c r="AN585" s="323"/>
    </row>
    <row r="586" spans="1:40" ht="12.75">
      <c r="A586" s="307">
        <v>1222984504</v>
      </c>
      <c r="B586" s="311">
        <v>584</v>
      </c>
      <c r="C586" s="311" t="s">
        <v>16345</v>
      </c>
      <c r="D586" s="311" t="s">
        <v>14821</v>
      </c>
      <c r="E586" s="311" t="s">
        <v>14821</v>
      </c>
      <c r="F586" s="310" t="s">
        <v>1949</v>
      </c>
      <c r="G586" s="311" t="s">
        <v>14854</v>
      </c>
      <c r="H586" s="310" t="s">
        <v>1957</v>
      </c>
      <c r="I586" s="311" t="s">
        <v>9786</v>
      </c>
      <c r="J586" s="311" t="s">
        <v>11334</v>
      </c>
      <c r="K586" s="317"/>
      <c r="L586" s="304">
        <v>1</v>
      </c>
      <c r="M586" s="311">
        <v>150</v>
      </c>
      <c r="N586" s="311">
        <v>269</v>
      </c>
      <c r="O586" s="311" t="s">
        <v>16360</v>
      </c>
      <c r="P586" s="311" t="s">
        <v>14122</v>
      </c>
      <c r="Q586" s="311">
        <v>2012</v>
      </c>
      <c r="R586" s="312">
        <v>41025</v>
      </c>
      <c r="S586" s="311" t="s">
        <v>14857</v>
      </c>
      <c r="T586" s="312">
        <v>41275</v>
      </c>
      <c r="U586" s="312">
        <v>43831</v>
      </c>
      <c r="V586" s="305"/>
      <c r="W586" s="318"/>
      <c r="X586" s="318"/>
      <c r="Y586" s="318"/>
      <c r="Z586" s="318"/>
      <c r="AA586" s="327"/>
      <c r="AB586" s="326">
        <v>1</v>
      </c>
      <c r="AC586" s="334">
        <v>1</v>
      </c>
      <c r="AD586" s="336"/>
      <c r="AE586" s="322"/>
      <c r="AF586" s="318"/>
      <c r="AG586" s="323"/>
      <c r="AH586" s="323"/>
      <c r="AI586" s="323"/>
      <c r="AJ586" s="323"/>
      <c r="AK586" s="323"/>
      <c r="AL586" s="323"/>
      <c r="AM586" s="323"/>
      <c r="AN586" s="323"/>
    </row>
    <row r="587" spans="1:40" ht="12.75">
      <c r="A587" s="307">
        <v>1222985002</v>
      </c>
      <c r="B587" s="311">
        <v>585</v>
      </c>
      <c r="C587" s="311" t="s">
        <v>16345</v>
      </c>
      <c r="D587" s="311" t="s">
        <v>14821</v>
      </c>
      <c r="E587" s="311" t="s">
        <v>14821</v>
      </c>
      <c r="F587" s="310" t="s">
        <v>1303</v>
      </c>
      <c r="G587" s="311" t="s">
        <v>14858</v>
      </c>
      <c r="H587" s="310" t="s">
        <v>1308</v>
      </c>
      <c r="I587" s="311" t="s">
        <v>9786</v>
      </c>
      <c r="J587" s="311" t="s">
        <v>14264</v>
      </c>
      <c r="K587" s="317"/>
      <c r="L587" s="304">
        <v>1</v>
      </c>
      <c r="M587" s="311">
        <v>48.9</v>
      </c>
      <c r="N587" s="311">
        <v>109</v>
      </c>
      <c r="O587" s="311">
        <v>620</v>
      </c>
      <c r="P587" s="311" t="s">
        <v>14122</v>
      </c>
      <c r="Q587" s="311">
        <v>2012</v>
      </c>
      <c r="R587" s="324">
        <v>41228</v>
      </c>
      <c r="S587" s="311" t="s">
        <v>14832</v>
      </c>
      <c r="T587" s="312">
        <v>41640</v>
      </c>
      <c r="U587" s="312">
        <v>44197</v>
      </c>
      <c r="V587" s="305"/>
      <c r="W587" s="318"/>
      <c r="X587" s="318"/>
      <c r="Y587" s="318"/>
      <c r="Z587" s="318"/>
      <c r="AA587" s="327"/>
      <c r="AB587" s="326">
        <v>1</v>
      </c>
      <c r="AC587" s="334">
        <v>1</v>
      </c>
      <c r="AD587" s="336"/>
      <c r="AE587" s="322"/>
      <c r="AF587" s="318"/>
      <c r="AG587" s="323"/>
      <c r="AH587" s="323"/>
      <c r="AI587" s="323"/>
      <c r="AJ587" s="323"/>
      <c r="AK587" s="323"/>
      <c r="AL587" s="323"/>
      <c r="AM587" s="323"/>
      <c r="AN587" s="323"/>
    </row>
    <row r="588" spans="1:40" ht="12.75">
      <c r="A588" s="307">
        <v>1222985003</v>
      </c>
      <c r="B588" s="311">
        <v>586</v>
      </c>
      <c r="C588" s="311" t="s">
        <v>16345</v>
      </c>
      <c r="D588" s="311" t="s">
        <v>14821</v>
      </c>
      <c r="E588" s="311" t="s">
        <v>14821</v>
      </c>
      <c r="F588" s="310" t="s">
        <v>1919</v>
      </c>
      <c r="G588" s="311" t="s">
        <v>14858</v>
      </c>
      <c r="H588" s="310" t="s">
        <v>1926</v>
      </c>
      <c r="I588" s="311" t="s">
        <v>9786</v>
      </c>
      <c r="J588" s="311" t="s">
        <v>14859</v>
      </c>
      <c r="K588" s="317"/>
      <c r="L588" s="304">
        <v>1</v>
      </c>
      <c r="M588" s="311">
        <v>74.31</v>
      </c>
      <c r="N588" s="311">
        <v>136</v>
      </c>
      <c r="O588" s="311" t="s">
        <v>16362</v>
      </c>
      <c r="P588" s="311" t="s">
        <v>14122</v>
      </c>
      <c r="Q588" s="311">
        <v>2012</v>
      </c>
      <c r="R588" s="324">
        <v>41228</v>
      </c>
      <c r="S588" s="311" t="s">
        <v>14832</v>
      </c>
      <c r="T588" s="312">
        <v>41640</v>
      </c>
      <c r="U588" s="312">
        <v>44197</v>
      </c>
      <c r="V588" s="305"/>
      <c r="W588" s="318"/>
      <c r="X588" s="318"/>
      <c r="Y588" s="318"/>
      <c r="Z588" s="318"/>
      <c r="AA588" s="327"/>
      <c r="AB588" s="326">
        <v>1</v>
      </c>
      <c r="AC588" s="334">
        <v>1</v>
      </c>
      <c r="AD588" s="336"/>
      <c r="AE588" s="322"/>
      <c r="AF588" s="318"/>
      <c r="AG588" s="323"/>
      <c r="AH588" s="323"/>
      <c r="AI588" s="323"/>
      <c r="AJ588" s="323"/>
      <c r="AK588" s="323"/>
      <c r="AL588" s="323"/>
      <c r="AM588" s="323"/>
      <c r="AN588" s="323"/>
    </row>
    <row r="589" spans="1:40" ht="12.75">
      <c r="A589" s="307">
        <v>1222985004</v>
      </c>
      <c r="B589" s="311">
        <v>587</v>
      </c>
      <c r="C589" s="311" t="s">
        <v>16345</v>
      </c>
      <c r="D589" s="311" t="s">
        <v>14821</v>
      </c>
      <c r="E589" s="311" t="s">
        <v>14821</v>
      </c>
      <c r="F589" s="310" t="s">
        <v>1339</v>
      </c>
      <c r="G589" s="311" t="s">
        <v>14858</v>
      </c>
      <c r="H589" s="310" t="s">
        <v>1343</v>
      </c>
      <c r="I589" s="311" t="s">
        <v>9786</v>
      </c>
      <c r="J589" s="311" t="s">
        <v>11339</v>
      </c>
      <c r="K589" s="317"/>
      <c r="L589" s="304">
        <v>1</v>
      </c>
      <c r="M589" s="311">
        <v>31.1</v>
      </c>
      <c r="N589" s="311">
        <v>87</v>
      </c>
      <c r="O589" s="311">
        <v>520</v>
      </c>
      <c r="P589" s="311" t="s">
        <v>14122</v>
      </c>
      <c r="Q589" s="311">
        <v>2012</v>
      </c>
      <c r="R589" s="324">
        <v>41228</v>
      </c>
      <c r="S589" s="311" t="s">
        <v>14832</v>
      </c>
      <c r="T589" s="312">
        <v>41640</v>
      </c>
      <c r="U589" s="312">
        <v>44197</v>
      </c>
      <c r="V589" s="305"/>
      <c r="W589" s="318"/>
      <c r="X589" s="318"/>
      <c r="Y589" s="318"/>
      <c r="Z589" s="318"/>
      <c r="AA589" s="327"/>
      <c r="AB589" s="326">
        <v>1</v>
      </c>
      <c r="AC589" s="334">
        <v>1</v>
      </c>
      <c r="AD589" s="336"/>
      <c r="AE589" s="322"/>
      <c r="AF589" s="318"/>
      <c r="AG589" s="323"/>
      <c r="AH589" s="323"/>
      <c r="AI589" s="323"/>
      <c r="AJ589" s="323"/>
      <c r="AK589" s="323"/>
      <c r="AL589" s="323"/>
      <c r="AM589" s="323"/>
      <c r="AN589" s="323"/>
    </row>
    <row r="590" spans="1:40" ht="12.75">
      <c r="A590" s="307">
        <v>1222985005</v>
      </c>
      <c r="B590" s="311">
        <v>588</v>
      </c>
      <c r="C590" s="311" t="s">
        <v>16345</v>
      </c>
      <c r="D590" s="311" t="s">
        <v>14821</v>
      </c>
      <c r="E590" s="311" t="s">
        <v>14821</v>
      </c>
      <c r="F590" s="310" t="s">
        <v>1919</v>
      </c>
      <c r="G590" s="311" t="s">
        <v>14858</v>
      </c>
      <c r="H590" s="310" t="s">
        <v>1931</v>
      </c>
      <c r="I590" s="311" t="s">
        <v>9786</v>
      </c>
      <c r="J590" s="311" t="s">
        <v>14860</v>
      </c>
      <c r="K590" s="317"/>
      <c r="L590" s="304">
        <v>1</v>
      </c>
      <c r="M590" s="311">
        <v>46</v>
      </c>
      <c r="N590" s="311">
        <v>53</v>
      </c>
      <c r="O590" s="311" t="s">
        <v>16070</v>
      </c>
      <c r="P590" s="311" t="s">
        <v>14122</v>
      </c>
      <c r="Q590" s="311">
        <v>2012</v>
      </c>
      <c r="R590" s="324">
        <v>41228</v>
      </c>
      <c r="S590" s="311" t="s">
        <v>14832</v>
      </c>
      <c r="T590" s="312">
        <v>41640</v>
      </c>
      <c r="U590" s="312">
        <v>44197</v>
      </c>
      <c r="V590" s="305"/>
      <c r="W590" s="318"/>
      <c r="X590" s="318"/>
      <c r="Y590" s="318"/>
      <c r="Z590" s="318"/>
      <c r="AA590" s="327"/>
      <c r="AB590" s="326">
        <v>1</v>
      </c>
      <c r="AC590" s="334">
        <v>1</v>
      </c>
      <c r="AD590" s="336"/>
      <c r="AE590" s="322"/>
      <c r="AF590" s="318"/>
      <c r="AG590" s="323"/>
      <c r="AH590" s="323"/>
      <c r="AI590" s="323"/>
      <c r="AJ590" s="323"/>
      <c r="AK590" s="323"/>
      <c r="AL590" s="323"/>
      <c r="AM590" s="323"/>
      <c r="AN590" s="323"/>
    </row>
    <row r="591" spans="1:40" ht="12.75">
      <c r="A591" s="307">
        <v>1222985001</v>
      </c>
      <c r="B591" s="311">
        <v>589</v>
      </c>
      <c r="C591" s="311" t="s">
        <v>16345</v>
      </c>
      <c r="D591" s="311" t="s">
        <v>14821</v>
      </c>
      <c r="E591" s="311" t="s">
        <v>14821</v>
      </c>
      <c r="F591" s="310" t="s">
        <v>1919</v>
      </c>
      <c r="G591" s="311" t="s">
        <v>14858</v>
      </c>
      <c r="H591" s="310" t="s">
        <v>1937</v>
      </c>
      <c r="I591" s="311" t="s">
        <v>9786</v>
      </c>
      <c r="J591" s="311" t="s">
        <v>14861</v>
      </c>
      <c r="K591" s="317"/>
      <c r="L591" s="304">
        <v>1</v>
      </c>
      <c r="M591" s="311">
        <v>210.6</v>
      </c>
      <c r="N591" s="311">
        <v>945</v>
      </c>
      <c r="O591" s="311" t="s">
        <v>16363</v>
      </c>
      <c r="P591" s="311" t="s">
        <v>14122</v>
      </c>
      <c r="Q591" s="311">
        <v>2012</v>
      </c>
      <c r="R591" s="324">
        <v>41228</v>
      </c>
      <c r="S591" s="311" t="s">
        <v>14832</v>
      </c>
      <c r="T591" s="312">
        <v>41640</v>
      </c>
      <c r="U591" s="312">
        <v>44197</v>
      </c>
      <c r="V591" s="305"/>
      <c r="W591" s="318"/>
      <c r="X591" s="318"/>
      <c r="Y591" s="318"/>
      <c r="Z591" s="318"/>
      <c r="AA591" s="327"/>
      <c r="AB591" s="326">
        <v>1</v>
      </c>
      <c r="AC591" s="334">
        <v>1</v>
      </c>
      <c r="AD591" s="336"/>
      <c r="AE591" s="322"/>
      <c r="AF591" s="318"/>
      <c r="AG591" s="323"/>
      <c r="AH591" s="323"/>
      <c r="AI591" s="323"/>
      <c r="AJ591" s="323"/>
      <c r="AK591" s="323"/>
      <c r="AL591" s="323"/>
      <c r="AM591" s="323"/>
      <c r="AN591" s="323"/>
    </row>
    <row r="592" spans="1:40" ht="12.75">
      <c r="A592" s="307">
        <v>1222985006</v>
      </c>
      <c r="B592" s="311">
        <v>590</v>
      </c>
      <c r="C592" s="311" t="s">
        <v>16345</v>
      </c>
      <c r="D592" s="311" t="s">
        <v>14821</v>
      </c>
      <c r="E592" s="311" t="s">
        <v>14821</v>
      </c>
      <c r="F592" s="310" t="s">
        <v>1467</v>
      </c>
      <c r="G592" s="311" t="s">
        <v>14858</v>
      </c>
      <c r="H592" s="310" t="s">
        <v>1473</v>
      </c>
      <c r="I592" s="311" t="s">
        <v>9786</v>
      </c>
      <c r="J592" s="311" t="s">
        <v>14731</v>
      </c>
      <c r="K592" s="317"/>
      <c r="L592" s="304">
        <v>1</v>
      </c>
      <c r="M592" s="311">
        <v>90.6</v>
      </c>
      <c r="N592" s="311">
        <v>114</v>
      </c>
      <c r="O592" s="311">
        <v>940</v>
      </c>
      <c r="P592" s="311" t="s">
        <v>14122</v>
      </c>
      <c r="Q592" s="311">
        <v>2012</v>
      </c>
      <c r="R592" s="324">
        <v>41228</v>
      </c>
      <c r="S592" s="311" t="s">
        <v>14832</v>
      </c>
      <c r="T592" s="312">
        <v>41640</v>
      </c>
      <c r="U592" s="312">
        <v>44197</v>
      </c>
      <c r="V592" s="305"/>
      <c r="W592" s="318"/>
      <c r="X592" s="318"/>
      <c r="Y592" s="318"/>
      <c r="Z592" s="318"/>
      <c r="AA592" s="327"/>
      <c r="AB592" s="326">
        <v>1</v>
      </c>
      <c r="AC592" s="334">
        <v>1</v>
      </c>
      <c r="AD592" s="336"/>
      <c r="AE592" s="322"/>
      <c r="AF592" s="318"/>
      <c r="AG592" s="323"/>
      <c r="AH592" s="323"/>
      <c r="AI592" s="323"/>
      <c r="AJ592" s="323"/>
      <c r="AK592" s="323"/>
      <c r="AL592" s="323"/>
      <c r="AM592" s="323"/>
      <c r="AN592" s="323"/>
    </row>
    <row r="593" spans="1:40" ht="12.75">
      <c r="A593" s="307">
        <v>1222985007</v>
      </c>
      <c r="B593" s="311">
        <v>591</v>
      </c>
      <c r="C593" s="311" t="s">
        <v>16345</v>
      </c>
      <c r="D593" s="311" t="s">
        <v>14821</v>
      </c>
      <c r="E593" s="311" t="s">
        <v>14821</v>
      </c>
      <c r="F593" s="310" t="s">
        <v>1919</v>
      </c>
      <c r="G593" s="311" t="s">
        <v>14858</v>
      </c>
      <c r="H593" s="310" t="s">
        <v>1944</v>
      </c>
      <c r="I593" s="311" t="s">
        <v>9786</v>
      </c>
      <c r="J593" s="311" t="s">
        <v>14862</v>
      </c>
      <c r="K593" s="317"/>
      <c r="L593" s="304">
        <v>1</v>
      </c>
      <c r="M593" s="311">
        <v>57.9</v>
      </c>
      <c r="N593" s="311">
        <v>170</v>
      </c>
      <c r="O593" s="311" t="s">
        <v>16066</v>
      </c>
      <c r="P593" s="311" t="s">
        <v>14122</v>
      </c>
      <c r="Q593" s="311">
        <v>2012</v>
      </c>
      <c r="R593" s="324">
        <v>41228</v>
      </c>
      <c r="S593" s="311" t="s">
        <v>14832</v>
      </c>
      <c r="T593" s="312">
        <v>41640</v>
      </c>
      <c r="U593" s="312">
        <v>44197</v>
      </c>
      <c r="V593" s="305"/>
      <c r="W593" s="318"/>
      <c r="X593" s="318"/>
      <c r="Y593" s="318"/>
      <c r="Z593" s="318"/>
      <c r="AA593" s="327"/>
      <c r="AB593" s="326">
        <v>1</v>
      </c>
      <c r="AC593" s="326">
        <v>1</v>
      </c>
      <c r="AD593" s="337"/>
      <c r="AE593" s="322"/>
      <c r="AF593" s="318"/>
      <c r="AG593" s="323"/>
      <c r="AH593" s="323"/>
      <c r="AI593" s="323"/>
      <c r="AJ593" s="323"/>
      <c r="AK593" s="323"/>
      <c r="AL593" s="323"/>
      <c r="AM593" s="323"/>
      <c r="AN593" s="323"/>
    </row>
    <row r="594" spans="1:40" ht="12.75">
      <c r="A594" s="307">
        <v>1222985202</v>
      </c>
      <c r="B594" s="311">
        <v>592</v>
      </c>
      <c r="C594" s="311" t="s">
        <v>16345</v>
      </c>
      <c r="D594" s="311" t="s">
        <v>14821</v>
      </c>
      <c r="E594" s="311" t="s">
        <v>14821</v>
      </c>
      <c r="F594" s="310" t="s">
        <v>1919</v>
      </c>
      <c r="G594" s="311" t="s">
        <v>14863</v>
      </c>
      <c r="H594" s="310" t="s">
        <v>1925</v>
      </c>
      <c r="I594" s="311" t="s">
        <v>9786</v>
      </c>
      <c r="J594" s="311" t="s">
        <v>14864</v>
      </c>
      <c r="K594" s="317"/>
      <c r="L594" s="304">
        <v>1</v>
      </c>
      <c r="M594" s="311">
        <v>54.34</v>
      </c>
      <c r="N594" s="311">
        <v>253</v>
      </c>
      <c r="O594" s="311" t="s">
        <v>16364</v>
      </c>
      <c r="P594" s="311" t="s">
        <v>14122</v>
      </c>
      <c r="Q594" s="311">
        <v>2012</v>
      </c>
      <c r="R594" s="312">
        <v>40955</v>
      </c>
      <c r="S594" s="311" t="s">
        <v>14865</v>
      </c>
      <c r="T594" s="312">
        <v>41275</v>
      </c>
      <c r="U594" s="312">
        <v>43831</v>
      </c>
      <c r="V594" s="305"/>
      <c r="W594" s="318"/>
      <c r="X594" s="318"/>
      <c r="Y594" s="318"/>
      <c r="Z594" s="318"/>
      <c r="AA594" s="327"/>
      <c r="AB594" s="326">
        <v>1</v>
      </c>
      <c r="AC594" s="326">
        <v>1</v>
      </c>
      <c r="AD594" s="337"/>
      <c r="AE594" s="322"/>
      <c r="AF594" s="318"/>
      <c r="AG594" s="323"/>
      <c r="AH594" s="323"/>
      <c r="AI594" s="323"/>
      <c r="AJ594" s="323"/>
      <c r="AK594" s="323"/>
      <c r="AL594" s="323"/>
      <c r="AM594" s="323"/>
      <c r="AN594" s="323"/>
    </row>
    <row r="595" spans="1:40" ht="12.75">
      <c r="A595" s="307">
        <v>1222985201</v>
      </c>
      <c r="B595" s="311">
        <v>593</v>
      </c>
      <c r="C595" s="311" t="s">
        <v>16345</v>
      </c>
      <c r="D595" s="311" t="s">
        <v>14821</v>
      </c>
      <c r="E595" s="311" t="s">
        <v>14821</v>
      </c>
      <c r="F595" s="310" t="s">
        <v>1919</v>
      </c>
      <c r="G595" s="311" t="s">
        <v>14863</v>
      </c>
      <c r="H595" s="310" t="s">
        <v>1920</v>
      </c>
      <c r="I595" s="311" t="s">
        <v>9786</v>
      </c>
      <c r="J595" s="311" t="s">
        <v>14866</v>
      </c>
      <c r="K595" s="317"/>
      <c r="L595" s="304">
        <v>1</v>
      </c>
      <c r="M595" s="311">
        <v>171.6</v>
      </c>
      <c r="N595" s="311">
        <v>1183</v>
      </c>
      <c r="O595" s="311" t="s">
        <v>16364</v>
      </c>
      <c r="P595" s="311" t="s">
        <v>14122</v>
      </c>
      <c r="Q595" s="311">
        <v>2012</v>
      </c>
      <c r="R595" s="312">
        <v>40955</v>
      </c>
      <c r="S595" s="311" t="s">
        <v>14865</v>
      </c>
      <c r="T595" s="312">
        <v>41275</v>
      </c>
      <c r="U595" s="312">
        <v>43831</v>
      </c>
      <c r="V595" s="305"/>
      <c r="W595" s="318"/>
      <c r="X595" s="318"/>
      <c r="Y595" s="318"/>
      <c r="Z595" s="318"/>
      <c r="AA595" s="327"/>
      <c r="AB595" s="326">
        <v>1</v>
      </c>
      <c r="AC595" s="326">
        <v>1</v>
      </c>
      <c r="AD595" s="337"/>
      <c r="AE595" s="322"/>
      <c r="AF595" s="318"/>
      <c r="AG595" s="323"/>
      <c r="AH595" s="323"/>
      <c r="AI595" s="323"/>
      <c r="AJ595" s="323"/>
      <c r="AK595" s="323"/>
      <c r="AL595" s="323"/>
      <c r="AM595" s="323"/>
      <c r="AN595" s="323"/>
    </row>
    <row r="596" spans="1:40" ht="12.75">
      <c r="A596" s="307">
        <v>1222985204</v>
      </c>
      <c r="B596" s="311">
        <v>594</v>
      </c>
      <c r="C596" s="311" t="s">
        <v>16345</v>
      </c>
      <c r="D596" s="311" t="s">
        <v>14821</v>
      </c>
      <c r="E596" s="311" t="s">
        <v>14821</v>
      </c>
      <c r="F596" s="310" t="s">
        <v>1919</v>
      </c>
      <c r="G596" s="311" t="s">
        <v>14863</v>
      </c>
      <c r="H596" s="310" t="s">
        <v>1940</v>
      </c>
      <c r="I596" s="311" t="s">
        <v>9786</v>
      </c>
      <c r="J596" s="311" t="s">
        <v>14867</v>
      </c>
      <c r="K596" s="317"/>
      <c r="L596" s="304">
        <v>1</v>
      </c>
      <c r="M596" s="311">
        <v>19</v>
      </c>
      <c r="N596" s="311">
        <v>98</v>
      </c>
      <c r="O596" s="311" t="s">
        <v>16364</v>
      </c>
      <c r="P596" s="311" t="s">
        <v>14122</v>
      </c>
      <c r="Q596" s="311">
        <v>2012</v>
      </c>
      <c r="R596" s="312">
        <v>40955</v>
      </c>
      <c r="S596" s="311" t="s">
        <v>14865</v>
      </c>
      <c r="T596" s="312">
        <v>41275</v>
      </c>
      <c r="U596" s="312">
        <v>43831</v>
      </c>
      <c r="V596" s="305"/>
      <c r="W596" s="318"/>
      <c r="X596" s="318"/>
      <c r="Y596" s="318"/>
      <c r="Z596" s="318"/>
      <c r="AA596" s="327"/>
      <c r="AB596" s="326">
        <v>1</v>
      </c>
      <c r="AC596" s="326">
        <v>1</v>
      </c>
      <c r="AD596" s="337"/>
      <c r="AE596" s="322"/>
      <c r="AF596" s="318"/>
      <c r="AG596" s="323"/>
      <c r="AH596" s="323"/>
      <c r="AI596" s="323"/>
      <c r="AJ596" s="323"/>
      <c r="AK596" s="323"/>
      <c r="AL596" s="323"/>
      <c r="AM596" s="323"/>
      <c r="AN596" s="323"/>
    </row>
    <row r="597" spans="1:40" ht="12.75">
      <c r="A597" s="307">
        <v>1222985301</v>
      </c>
      <c r="B597" s="311">
        <v>595</v>
      </c>
      <c r="C597" s="311" t="s">
        <v>16345</v>
      </c>
      <c r="D597" s="311" t="s">
        <v>14821</v>
      </c>
      <c r="E597" s="311" t="s">
        <v>14821</v>
      </c>
      <c r="F597" s="310" t="s">
        <v>1919</v>
      </c>
      <c r="G597" s="311" t="s">
        <v>14868</v>
      </c>
      <c r="H597" s="310" t="s">
        <v>1939</v>
      </c>
      <c r="I597" s="311" t="s">
        <v>9786</v>
      </c>
      <c r="J597" s="311" t="s">
        <v>14869</v>
      </c>
      <c r="K597" s="302">
        <v>1</v>
      </c>
      <c r="L597" s="316"/>
      <c r="M597" s="311">
        <v>157.19999999999999</v>
      </c>
      <c r="N597" s="311">
        <v>1234</v>
      </c>
      <c r="O597" s="317"/>
      <c r="P597" s="311" t="s">
        <v>14333</v>
      </c>
      <c r="Q597" s="311">
        <v>2019</v>
      </c>
      <c r="R597" s="324">
        <v>43791</v>
      </c>
      <c r="S597" s="311" t="s">
        <v>14870</v>
      </c>
      <c r="T597" s="312">
        <v>44197</v>
      </c>
      <c r="U597" s="312">
        <v>46753</v>
      </c>
      <c r="V597" s="305"/>
      <c r="W597" s="318"/>
      <c r="X597" s="312">
        <v>45050</v>
      </c>
      <c r="Y597" s="311" t="s">
        <v>14871</v>
      </c>
      <c r="Z597" s="318"/>
      <c r="AA597" s="320">
        <v>1</v>
      </c>
      <c r="AB597" s="321"/>
      <c r="AC597" s="326">
        <v>1</v>
      </c>
      <c r="AD597" s="338">
        <v>1</v>
      </c>
      <c r="AE597" s="322"/>
      <c r="AF597" s="318"/>
      <c r="AG597" s="323"/>
      <c r="AH597" s="323"/>
      <c r="AI597" s="323"/>
      <c r="AJ597" s="323"/>
      <c r="AK597" s="323"/>
      <c r="AL597" s="323"/>
      <c r="AM597" s="323"/>
      <c r="AN597" s="323"/>
    </row>
    <row r="598" spans="1:40" ht="12.75">
      <c r="A598" s="307">
        <v>1222985502</v>
      </c>
      <c r="B598" s="311">
        <v>596</v>
      </c>
      <c r="C598" s="311" t="s">
        <v>16345</v>
      </c>
      <c r="D598" s="311" t="s">
        <v>14821</v>
      </c>
      <c r="E598" s="311" t="s">
        <v>14821</v>
      </c>
      <c r="F598" s="310" t="s">
        <v>1949</v>
      </c>
      <c r="G598" s="311" t="s">
        <v>14872</v>
      </c>
      <c r="H598" s="310" t="s">
        <v>1951</v>
      </c>
      <c r="I598" s="311" t="s">
        <v>9786</v>
      </c>
      <c r="J598" s="311" t="s">
        <v>14873</v>
      </c>
      <c r="K598" s="317"/>
      <c r="L598" s="304">
        <v>1</v>
      </c>
      <c r="M598" s="311">
        <v>366.32</v>
      </c>
      <c r="N598" s="311">
        <v>1977</v>
      </c>
      <c r="O598" s="311" t="s">
        <v>16365</v>
      </c>
      <c r="P598" s="311" t="s">
        <v>14122</v>
      </c>
      <c r="Q598" s="311">
        <v>2012</v>
      </c>
      <c r="R598" s="324">
        <v>41229</v>
      </c>
      <c r="S598" s="311" t="s">
        <v>14874</v>
      </c>
      <c r="T598" s="312">
        <v>41640</v>
      </c>
      <c r="U598" s="312">
        <v>44197</v>
      </c>
      <c r="V598" s="305"/>
      <c r="W598" s="318"/>
      <c r="X598" s="318"/>
      <c r="Y598" s="318"/>
      <c r="Z598" s="318"/>
      <c r="AA598" s="327"/>
      <c r="AB598" s="326">
        <v>1</v>
      </c>
      <c r="AC598" s="326">
        <v>1</v>
      </c>
      <c r="AD598" s="337"/>
      <c r="AE598" s="322"/>
      <c r="AF598" s="318"/>
      <c r="AG598" s="323"/>
      <c r="AH598" s="323"/>
      <c r="AI598" s="323"/>
      <c r="AJ598" s="323"/>
      <c r="AK598" s="323"/>
      <c r="AL598" s="323"/>
      <c r="AM598" s="323"/>
      <c r="AN598" s="323"/>
    </row>
    <row r="599" spans="1:40" ht="12.75">
      <c r="A599" s="307">
        <v>1222985503</v>
      </c>
      <c r="B599" s="311">
        <v>597</v>
      </c>
      <c r="C599" s="311" t="s">
        <v>16345</v>
      </c>
      <c r="D599" s="311" t="s">
        <v>14821</v>
      </c>
      <c r="E599" s="311" t="s">
        <v>14821</v>
      </c>
      <c r="F599" s="310" t="s">
        <v>1277</v>
      </c>
      <c r="G599" s="311" t="s">
        <v>14872</v>
      </c>
      <c r="H599" s="310" t="s">
        <v>1281</v>
      </c>
      <c r="I599" s="311" t="s">
        <v>9786</v>
      </c>
      <c r="J599" s="311" t="s">
        <v>10307</v>
      </c>
      <c r="K599" s="317"/>
      <c r="L599" s="304">
        <v>1</v>
      </c>
      <c r="M599" s="311">
        <v>63.18</v>
      </c>
      <c r="N599" s="311">
        <v>296</v>
      </c>
      <c r="O599" s="311" t="s">
        <v>16366</v>
      </c>
      <c r="P599" s="311" t="s">
        <v>14122</v>
      </c>
      <c r="Q599" s="311">
        <v>2012</v>
      </c>
      <c r="R599" s="324">
        <v>41229</v>
      </c>
      <c r="S599" s="311" t="s">
        <v>14874</v>
      </c>
      <c r="T599" s="312">
        <v>41640</v>
      </c>
      <c r="U599" s="312">
        <v>44197</v>
      </c>
      <c r="V599" s="305"/>
      <c r="W599" s="318"/>
      <c r="X599" s="318"/>
      <c r="Y599" s="318"/>
      <c r="Z599" s="318"/>
      <c r="AA599" s="327"/>
      <c r="AB599" s="326">
        <v>1</v>
      </c>
      <c r="AC599" s="326">
        <v>1</v>
      </c>
      <c r="AD599" s="337"/>
      <c r="AE599" s="322"/>
      <c r="AF599" s="318"/>
      <c r="AG599" s="323"/>
      <c r="AH599" s="323"/>
      <c r="AI599" s="323"/>
      <c r="AJ599" s="323"/>
      <c r="AK599" s="323"/>
      <c r="AL599" s="323"/>
      <c r="AM599" s="323"/>
      <c r="AN599" s="323"/>
    </row>
    <row r="600" spans="1:40" ht="12.75">
      <c r="A600" s="307">
        <v>1222985504</v>
      </c>
      <c r="B600" s="311">
        <v>598</v>
      </c>
      <c r="C600" s="311" t="s">
        <v>16345</v>
      </c>
      <c r="D600" s="311" t="s">
        <v>14821</v>
      </c>
      <c r="E600" s="311" t="s">
        <v>14821</v>
      </c>
      <c r="F600" s="310" t="s">
        <v>1846</v>
      </c>
      <c r="G600" s="311" t="s">
        <v>14872</v>
      </c>
      <c r="H600" s="310" t="s">
        <v>1860</v>
      </c>
      <c r="I600" s="311" t="s">
        <v>9786</v>
      </c>
      <c r="J600" s="311" t="s">
        <v>14125</v>
      </c>
      <c r="K600" s="317"/>
      <c r="L600" s="304">
        <v>1</v>
      </c>
      <c r="M600" s="311">
        <v>7</v>
      </c>
      <c r="N600" s="311">
        <v>2</v>
      </c>
      <c r="O600" s="311">
        <v>20</v>
      </c>
      <c r="P600" s="311" t="s">
        <v>14122</v>
      </c>
      <c r="Q600" s="311">
        <v>2012</v>
      </c>
      <c r="R600" s="324">
        <v>41229</v>
      </c>
      <c r="S600" s="311" t="s">
        <v>14874</v>
      </c>
      <c r="T600" s="312">
        <v>41640</v>
      </c>
      <c r="U600" s="312">
        <v>44197</v>
      </c>
      <c r="V600" s="305"/>
      <c r="W600" s="318"/>
      <c r="X600" s="318"/>
      <c r="Y600" s="318"/>
      <c r="Z600" s="318"/>
      <c r="AA600" s="327"/>
      <c r="AB600" s="326">
        <v>1</v>
      </c>
      <c r="AC600" s="326">
        <v>1</v>
      </c>
      <c r="AD600" s="337"/>
      <c r="AE600" s="322"/>
      <c r="AF600" s="318"/>
      <c r="AG600" s="323"/>
      <c r="AH600" s="323"/>
      <c r="AI600" s="323"/>
      <c r="AJ600" s="323"/>
      <c r="AK600" s="323"/>
      <c r="AL600" s="323"/>
      <c r="AM600" s="323"/>
      <c r="AN600" s="323"/>
    </row>
    <row r="601" spans="1:40" ht="12.75">
      <c r="A601" s="307">
        <v>1222985505</v>
      </c>
      <c r="B601" s="311">
        <v>599</v>
      </c>
      <c r="C601" s="311" t="s">
        <v>16345</v>
      </c>
      <c r="D601" s="311" t="s">
        <v>14821</v>
      </c>
      <c r="E601" s="311" t="s">
        <v>14821</v>
      </c>
      <c r="F601" s="310" t="s">
        <v>1949</v>
      </c>
      <c r="G601" s="311" t="s">
        <v>14872</v>
      </c>
      <c r="H601" s="310" t="s">
        <v>1952</v>
      </c>
      <c r="I601" s="311" t="s">
        <v>9786</v>
      </c>
      <c r="J601" s="311" t="s">
        <v>14875</v>
      </c>
      <c r="K601" s="317"/>
      <c r="L601" s="304">
        <v>1</v>
      </c>
      <c r="M601" s="311">
        <v>3.6</v>
      </c>
      <c r="N601" s="311">
        <v>53</v>
      </c>
      <c r="O601" s="311">
        <v>820</v>
      </c>
      <c r="P601" s="311" t="s">
        <v>14122</v>
      </c>
      <c r="Q601" s="311">
        <v>2012</v>
      </c>
      <c r="R601" s="324">
        <v>41229</v>
      </c>
      <c r="S601" s="311" t="s">
        <v>14876</v>
      </c>
      <c r="T601" s="312">
        <v>41640</v>
      </c>
      <c r="U601" s="312">
        <v>44197</v>
      </c>
      <c r="V601" s="305"/>
      <c r="W601" s="318"/>
      <c r="X601" s="318"/>
      <c r="Y601" s="318"/>
      <c r="Z601" s="318"/>
      <c r="AA601" s="327"/>
      <c r="AB601" s="326">
        <v>1</v>
      </c>
      <c r="AC601" s="326">
        <v>1</v>
      </c>
      <c r="AD601" s="337"/>
      <c r="AE601" s="322"/>
      <c r="AF601" s="318"/>
      <c r="AG601" s="323"/>
      <c r="AH601" s="323"/>
      <c r="AI601" s="323"/>
      <c r="AJ601" s="323"/>
      <c r="AK601" s="323"/>
      <c r="AL601" s="323"/>
      <c r="AM601" s="323"/>
      <c r="AN601" s="323"/>
    </row>
    <row r="602" spans="1:40" ht="12.75">
      <c r="A602" s="307">
        <v>1222985501</v>
      </c>
      <c r="B602" s="311">
        <v>600</v>
      </c>
      <c r="C602" s="311" t="s">
        <v>16345</v>
      </c>
      <c r="D602" s="311" t="s">
        <v>14821</v>
      </c>
      <c r="E602" s="311" t="s">
        <v>14821</v>
      </c>
      <c r="F602" s="310" t="s">
        <v>1949</v>
      </c>
      <c r="G602" s="311" t="s">
        <v>14872</v>
      </c>
      <c r="H602" s="310" t="s">
        <v>1950</v>
      </c>
      <c r="I602" s="311" t="s">
        <v>9786</v>
      </c>
      <c r="J602" s="311" t="s">
        <v>14877</v>
      </c>
      <c r="K602" s="317"/>
      <c r="L602" s="304">
        <v>1</v>
      </c>
      <c r="M602" s="311">
        <v>437.71</v>
      </c>
      <c r="N602" s="311">
        <v>2666</v>
      </c>
      <c r="O602" s="311" t="s">
        <v>16367</v>
      </c>
      <c r="P602" s="311" t="s">
        <v>14122</v>
      </c>
      <c r="Q602" s="311">
        <v>2012</v>
      </c>
      <c r="R602" s="324">
        <v>41229</v>
      </c>
      <c r="S602" s="311" t="s">
        <v>14874</v>
      </c>
      <c r="T602" s="312">
        <v>41640</v>
      </c>
      <c r="U602" s="312">
        <v>44197</v>
      </c>
      <c r="V602" s="305"/>
      <c r="W602" s="318"/>
      <c r="X602" s="318"/>
      <c r="Y602" s="318"/>
      <c r="Z602" s="318"/>
      <c r="AA602" s="327"/>
      <c r="AB602" s="326">
        <v>1</v>
      </c>
      <c r="AC602" s="326">
        <v>1</v>
      </c>
      <c r="AD602" s="338">
        <v>1</v>
      </c>
      <c r="AE602" s="322"/>
      <c r="AF602" s="318"/>
      <c r="AG602" s="323"/>
      <c r="AH602" s="323"/>
      <c r="AI602" s="323"/>
      <c r="AJ602" s="323"/>
      <c r="AK602" s="323"/>
      <c r="AL602" s="323"/>
      <c r="AM602" s="323"/>
      <c r="AN602" s="323"/>
    </row>
    <row r="603" spans="1:40" ht="12.75">
      <c r="A603" s="307">
        <v>1222985506</v>
      </c>
      <c r="B603" s="311">
        <v>601</v>
      </c>
      <c r="C603" s="311" t="s">
        <v>16345</v>
      </c>
      <c r="D603" s="311" t="s">
        <v>14821</v>
      </c>
      <c r="E603" s="311" t="s">
        <v>14821</v>
      </c>
      <c r="F603" s="310" t="s">
        <v>1949</v>
      </c>
      <c r="G603" s="311" t="s">
        <v>14872</v>
      </c>
      <c r="H603" s="310" t="s">
        <v>1958</v>
      </c>
      <c r="I603" s="311" t="s">
        <v>9786</v>
      </c>
      <c r="J603" s="311" t="s">
        <v>14878</v>
      </c>
      <c r="K603" s="317"/>
      <c r="L603" s="304">
        <v>1</v>
      </c>
      <c r="M603" s="311">
        <v>10.3</v>
      </c>
      <c r="N603" s="311">
        <v>1</v>
      </c>
      <c r="O603" s="311">
        <v>10</v>
      </c>
      <c r="P603" s="311" t="s">
        <v>14122</v>
      </c>
      <c r="Q603" s="311">
        <v>2012</v>
      </c>
      <c r="R603" s="324">
        <v>41229</v>
      </c>
      <c r="S603" s="311" t="s">
        <v>14874</v>
      </c>
      <c r="T603" s="312">
        <v>41640</v>
      </c>
      <c r="U603" s="312">
        <v>44197</v>
      </c>
      <c r="V603" s="305"/>
      <c r="W603" s="318"/>
      <c r="X603" s="318"/>
      <c r="Y603" s="318"/>
      <c r="Z603" s="318"/>
      <c r="AA603" s="327"/>
      <c r="AB603" s="326">
        <v>1</v>
      </c>
      <c r="AC603" s="326">
        <v>1</v>
      </c>
      <c r="AD603" s="337"/>
      <c r="AE603" s="322"/>
      <c r="AF603" s="318"/>
      <c r="AG603" s="323"/>
      <c r="AH603" s="323"/>
      <c r="AI603" s="323"/>
      <c r="AJ603" s="323"/>
      <c r="AK603" s="323"/>
      <c r="AL603" s="323"/>
      <c r="AM603" s="323"/>
      <c r="AN603" s="323"/>
    </row>
    <row r="604" spans="1:40" ht="12.75">
      <c r="A604" s="307">
        <v>1222955703</v>
      </c>
      <c r="B604" s="311">
        <v>602</v>
      </c>
      <c r="C604" s="311" t="s">
        <v>16345</v>
      </c>
      <c r="D604" s="311" t="s">
        <v>14821</v>
      </c>
      <c r="E604" s="311" t="s">
        <v>14821</v>
      </c>
      <c r="F604" s="311" t="s">
        <v>1975</v>
      </c>
      <c r="G604" s="311" t="s">
        <v>14879</v>
      </c>
      <c r="H604" s="310" t="s">
        <v>1979</v>
      </c>
      <c r="I604" s="311" t="s">
        <v>10299</v>
      </c>
      <c r="J604" s="311" t="s">
        <v>14512</v>
      </c>
      <c r="K604" s="317"/>
      <c r="L604" s="304">
        <v>1</v>
      </c>
      <c r="M604" s="311">
        <v>74.400000000000006</v>
      </c>
      <c r="N604" s="311">
        <v>2594</v>
      </c>
      <c r="O604" s="311" t="s">
        <v>16368</v>
      </c>
      <c r="P604" s="311" t="s">
        <v>14122</v>
      </c>
      <c r="Q604" s="311">
        <v>2012</v>
      </c>
      <c r="R604" s="324">
        <v>41243</v>
      </c>
      <c r="S604" s="311" t="s">
        <v>14880</v>
      </c>
      <c r="T604" s="312">
        <v>41640</v>
      </c>
      <c r="U604" s="312">
        <v>44197</v>
      </c>
      <c r="V604" s="305"/>
      <c r="W604" s="318"/>
      <c r="X604" s="318"/>
      <c r="Y604" s="318"/>
      <c r="Z604" s="318"/>
      <c r="AA604" s="327"/>
      <c r="AB604" s="326">
        <v>1</v>
      </c>
      <c r="AC604" s="326">
        <v>1</v>
      </c>
      <c r="AD604" s="337"/>
      <c r="AE604" s="322"/>
      <c r="AF604" s="318"/>
      <c r="AG604" s="323"/>
      <c r="AH604" s="323"/>
      <c r="AI604" s="323"/>
      <c r="AJ604" s="323"/>
      <c r="AK604" s="323"/>
      <c r="AL604" s="323"/>
      <c r="AM604" s="323"/>
      <c r="AN604" s="323"/>
    </row>
    <row r="605" spans="1:40" ht="12.75">
      <c r="A605" s="307">
        <v>1222986003</v>
      </c>
      <c r="B605" s="311">
        <v>603</v>
      </c>
      <c r="C605" s="311" t="s">
        <v>16345</v>
      </c>
      <c r="D605" s="311" t="s">
        <v>14821</v>
      </c>
      <c r="E605" s="311" t="s">
        <v>14821</v>
      </c>
      <c r="F605" s="310" t="s">
        <v>1810</v>
      </c>
      <c r="G605" s="311" t="s">
        <v>14879</v>
      </c>
      <c r="H605" s="310" t="s">
        <v>1829</v>
      </c>
      <c r="I605" s="311" t="s">
        <v>9786</v>
      </c>
      <c r="J605" s="311" t="s">
        <v>14521</v>
      </c>
      <c r="K605" s="317"/>
      <c r="L605" s="304">
        <v>1</v>
      </c>
      <c r="M605" s="311">
        <v>68.8</v>
      </c>
      <c r="N605" s="311">
        <v>619</v>
      </c>
      <c r="O605" s="311" t="s">
        <v>16369</v>
      </c>
      <c r="P605" s="311" t="s">
        <v>14122</v>
      </c>
      <c r="Q605" s="311">
        <v>2012</v>
      </c>
      <c r="R605" s="324">
        <v>41243</v>
      </c>
      <c r="S605" s="311" t="s">
        <v>14880</v>
      </c>
      <c r="T605" s="312">
        <v>41640</v>
      </c>
      <c r="U605" s="312">
        <v>44197</v>
      </c>
      <c r="V605" s="305"/>
      <c r="W605" s="318"/>
      <c r="X605" s="318"/>
      <c r="Y605" s="318"/>
      <c r="Z605" s="318"/>
      <c r="AA605" s="327"/>
      <c r="AB605" s="326">
        <v>1</v>
      </c>
      <c r="AC605" s="326">
        <v>1</v>
      </c>
      <c r="AD605" s="337"/>
      <c r="AE605" s="322"/>
      <c r="AF605" s="318"/>
      <c r="AG605" s="323"/>
      <c r="AH605" s="323"/>
      <c r="AI605" s="323"/>
      <c r="AJ605" s="323"/>
      <c r="AK605" s="323"/>
      <c r="AL605" s="323"/>
      <c r="AM605" s="323"/>
      <c r="AN605" s="323"/>
    </row>
    <row r="606" spans="1:40" ht="12.75">
      <c r="A606" s="307">
        <v>1222986001</v>
      </c>
      <c r="B606" s="311">
        <v>604</v>
      </c>
      <c r="C606" s="311" t="s">
        <v>16345</v>
      </c>
      <c r="D606" s="311" t="s">
        <v>14821</v>
      </c>
      <c r="E606" s="311" t="s">
        <v>14821</v>
      </c>
      <c r="F606" s="310" t="s">
        <v>1975</v>
      </c>
      <c r="G606" s="311" t="s">
        <v>14879</v>
      </c>
      <c r="H606" s="310" t="s">
        <v>1978</v>
      </c>
      <c r="I606" s="311" t="s">
        <v>9786</v>
      </c>
      <c r="J606" s="311" t="s">
        <v>14881</v>
      </c>
      <c r="K606" s="317"/>
      <c r="L606" s="304">
        <v>1</v>
      </c>
      <c r="M606" s="311">
        <v>193.63</v>
      </c>
      <c r="N606" s="311">
        <v>2442</v>
      </c>
      <c r="O606" s="311" t="s">
        <v>16370</v>
      </c>
      <c r="P606" s="311" t="s">
        <v>14122</v>
      </c>
      <c r="Q606" s="311">
        <v>2012</v>
      </c>
      <c r="R606" s="324">
        <v>41243</v>
      </c>
      <c r="S606" s="311" t="s">
        <v>14880</v>
      </c>
      <c r="T606" s="312">
        <v>41640</v>
      </c>
      <c r="U606" s="312">
        <v>44197</v>
      </c>
      <c r="V606" s="305"/>
      <c r="W606" s="318"/>
      <c r="X606" s="318"/>
      <c r="Y606" s="318"/>
      <c r="Z606" s="318"/>
      <c r="AA606" s="327"/>
      <c r="AB606" s="326">
        <v>1</v>
      </c>
      <c r="AC606" s="326">
        <v>1</v>
      </c>
      <c r="AD606" s="337"/>
      <c r="AE606" s="322"/>
      <c r="AF606" s="318"/>
      <c r="AG606" s="323"/>
      <c r="AH606" s="323"/>
      <c r="AI606" s="323"/>
      <c r="AJ606" s="323"/>
      <c r="AK606" s="323"/>
      <c r="AL606" s="323"/>
      <c r="AM606" s="323"/>
      <c r="AN606" s="323"/>
    </row>
    <row r="607" spans="1:40" ht="12.75">
      <c r="A607" s="307">
        <v>1222955700</v>
      </c>
      <c r="B607" s="311">
        <v>605</v>
      </c>
      <c r="C607" s="311" t="s">
        <v>16345</v>
      </c>
      <c r="D607" s="311" t="s">
        <v>14821</v>
      </c>
      <c r="E607" s="311" t="s">
        <v>14821</v>
      </c>
      <c r="F607" s="310" t="s">
        <v>1975</v>
      </c>
      <c r="G607" s="311" t="s">
        <v>14882</v>
      </c>
      <c r="H607" s="310" t="s">
        <v>1976</v>
      </c>
      <c r="I607" s="311" t="s">
        <v>10789</v>
      </c>
      <c r="J607" s="311" t="s">
        <v>14883</v>
      </c>
      <c r="K607" s="302">
        <v>1</v>
      </c>
      <c r="L607" s="316"/>
      <c r="M607" s="311">
        <v>965.7</v>
      </c>
      <c r="N607" s="311">
        <v>6746</v>
      </c>
      <c r="O607" s="317"/>
      <c r="P607" s="311" t="s">
        <v>14122</v>
      </c>
      <c r="Q607" s="311">
        <v>2018</v>
      </c>
      <c r="R607" s="312">
        <v>44015</v>
      </c>
      <c r="S607" s="311" t="s">
        <v>14884</v>
      </c>
      <c r="T607" s="312">
        <v>44197</v>
      </c>
      <c r="U607" s="312">
        <v>46753</v>
      </c>
      <c r="V607" s="305"/>
      <c r="W607" s="318"/>
      <c r="X607" s="312">
        <v>45177</v>
      </c>
      <c r="Y607" s="311" t="s">
        <v>14885</v>
      </c>
      <c r="Z607" s="318"/>
      <c r="AA607" s="320">
        <v>1</v>
      </c>
      <c r="AB607" s="321"/>
      <c r="AC607" s="326">
        <v>1</v>
      </c>
      <c r="AD607" s="338">
        <v>1</v>
      </c>
      <c r="AE607" s="322"/>
      <c r="AF607" s="318"/>
      <c r="AG607" s="323"/>
      <c r="AH607" s="323"/>
      <c r="AI607" s="323"/>
      <c r="AJ607" s="323"/>
      <c r="AK607" s="323"/>
      <c r="AL607" s="323"/>
      <c r="AM607" s="323"/>
      <c r="AN607" s="323"/>
    </row>
    <row r="608" spans="1:40" ht="12.75">
      <c r="A608" s="307">
        <v>1222986701</v>
      </c>
      <c r="B608" s="311">
        <v>606</v>
      </c>
      <c r="C608" s="311" t="s">
        <v>16345</v>
      </c>
      <c r="D608" s="311" t="s">
        <v>14821</v>
      </c>
      <c r="E608" s="311" t="s">
        <v>14821</v>
      </c>
      <c r="F608" s="310" t="s">
        <v>1919</v>
      </c>
      <c r="G608" s="311" t="s">
        <v>14567</v>
      </c>
      <c r="H608" s="310" t="s">
        <v>1943</v>
      </c>
      <c r="I608" s="311" t="s">
        <v>9786</v>
      </c>
      <c r="J608" s="311" t="s">
        <v>14886</v>
      </c>
      <c r="K608" s="302">
        <v>1</v>
      </c>
      <c r="L608" s="316"/>
      <c r="M608" s="311">
        <v>459.5</v>
      </c>
      <c r="N608" s="311">
        <v>1971</v>
      </c>
      <c r="O608" s="317"/>
      <c r="P608" s="311" t="s">
        <v>14333</v>
      </c>
      <c r="Q608" s="311">
        <v>2019</v>
      </c>
      <c r="R608" s="324">
        <v>43791</v>
      </c>
      <c r="S608" s="311" t="s">
        <v>14870</v>
      </c>
      <c r="T608" s="312">
        <v>44197</v>
      </c>
      <c r="U608" s="312">
        <v>46753</v>
      </c>
      <c r="V608" s="305"/>
      <c r="W608" s="318"/>
      <c r="X608" s="312">
        <v>45050</v>
      </c>
      <c r="Y608" s="311" t="s">
        <v>14887</v>
      </c>
      <c r="Z608" s="318"/>
      <c r="AA608" s="320">
        <v>1</v>
      </c>
      <c r="AB608" s="321"/>
      <c r="AC608" s="326">
        <v>1</v>
      </c>
      <c r="AD608" s="338">
        <v>1</v>
      </c>
      <c r="AE608" s="322"/>
      <c r="AF608" s="318"/>
      <c r="AG608" s="323"/>
      <c r="AH608" s="323"/>
      <c r="AI608" s="323"/>
      <c r="AJ608" s="323"/>
      <c r="AK608" s="323"/>
      <c r="AL608" s="323"/>
      <c r="AM608" s="323"/>
      <c r="AN608" s="323"/>
    </row>
    <row r="609" spans="1:40" ht="12.75">
      <c r="A609" s="307">
        <v>1222986902</v>
      </c>
      <c r="B609" s="311">
        <v>607</v>
      </c>
      <c r="C609" s="311" t="s">
        <v>16345</v>
      </c>
      <c r="D609" s="311" t="s">
        <v>14821</v>
      </c>
      <c r="E609" s="311" t="s">
        <v>14821</v>
      </c>
      <c r="F609" s="310" t="s">
        <v>1919</v>
      </c>
      <c r="G609" s="311" t="s">
        <v>14215</v>
      </c>
      <c r="H609" s="310" t="s">
        <v>1928</v>
      </c>
      <c r="I609" s="311" t="s">
        <v>9786</v>
      </c>
      <c r="J609" s="311" t="s">
        <v>14888</v>
      </c>
      <c r="K609" s="317"/>
      <c r="L609" s="304">
        <v>1</v>
      </c>
      <c r="M609" s="311">
        <v>40.47</v>
      </c>
      <c r="N609" s="311">
        <v>69</v>
      </c>
      <c r="O609" s="311">
        <v>770</v>
      </c>
      <c r="P609" s="311" t="s">
        <v>14122</v>
      </c>
      <c r="Q609" s="311">
        <v>2011</v>
      </c>
      <c r="R609" s="312">
        <v>41044</v>
      </c>
      <c r="S609" s="311" t="s">
        <v>14889</v>
      </c>
      <c r="T609" s="312">
        <v>41275</v>
      </c>
      <c r="U609" s="312">
        <v>43831</v>
      </c>
      <c r="V609" s="305"/>
      <c r="W609" s="318"/>
      <c r="X609" s="318"/>
      <c r="Y609" s="318"/>
      <c r="Z609" s="318"/>
      <c r="AA609" s="327"/>
      <c r="AB609" s="326">
        <v>1</v>
      </c>
      <c r="AC609" s="334">
        <v>1</v>
      </c>
      <c r="AD609" s="336"/>
      <c r="AE609" s="322"/>
      <c r="AF609" s="318"/>
      <c r="AG609" s="323"/>
      <c r="AH609" s="323"/>
      <c r="AI609" s="323"/>
      <c r="AJ609" s="323"/>
      <c r="AK609" s="323"/>
      <c r="AL609" s="323"/>
      <c r="AM609" s="323"/>
      <c r="AN609" s="323"/>
    </row>
    <row r="610" spans="1:40" ht="12.75">
      <c r="A610" s="307">
        <v>1222986903</v>
      </c>
      <c r="B610" s="311">
        <v>608</v>
      </c>
      <c r="C610" s="311" t="s">
        <v>16345</v>
      </c>
      <c r="D610" s="311" t="s">
        <v>14821</v>
      </c>
      <c r="E610" s="311" t="s">
        <v>14821</v>
      </c>
      <c r="F610" s="310" t="s">
        <v>1897</v>
      </c>
      <c r="G610" s="311" t="s">
        <v>14215</v>
      </c>
      <c r="H610" s="310" t="s">
        <v>1903</v>
      </c>
      <c r="I610" s="311" t="s">
        <v>9786</v>
      </c>
      <c r="J610" s="311" t="s">
        <v>10761</v>
      </c>
      <c r="K610" s="317"/>
      <c r="L610" s="304">
        <v>1</v>
      </c>
      <c r="M610" s="311">
        <v>71.23</v>
      </c>
      <c r="N610" s="311">
        <v>92</v>
      </c>
      <c r="O610" s="311" t="s">
        <v>16032</v>
      </c>
      <c r="P610" s="311" t="s">
        <v>14122</v>
      </c>
      <c r="Q610" s="311">
        <v>2011</v>
      </c>
      <c r="R610" s="312">
        <v>41044</v>
      </c>
      <c r="S610" s="311" t="s">
        <v>14889</v>
      </c>
      <c r="T610" s="312">
        <v>41275</v>
      </c>
      <c r="U610" s="312">
        <v>43831</v>
      </c>
      <c r="V610" s="305"/>
      <c r="W610" s="318"/>
      <c r="X610" s="318"/>
      <c r="Y610" s="318"/>
      <c r="Z610" s="318"/>
      <c r="AA610" s="327"/>
      <c r="AB610" s="326">
        <v>1</v>
      </c>
      <c r="AC610" s="334">
        <v>1</v>
      </c>
      <c r="AD610" s="336"/>
      <c r="AE610" s="322"/>
      <c r="AF610" s="318"/>
      <c r="AG610" s="323"/>
      <c r="AH610" s="323"/>
      <c r="AI610" s="323"/>
      <c r="AJ610" s="323"/>
      <c r="AK610" s="323"/>
      <c r="AL610" s="323"/>
      <c r="AM610" s="323"/>
      <c r="AN610" s="323"/>
    </row>
    <row r="611" spans="1:40" ht="12.75">
      <c r="A611" s="307">
        <v>1222986904</v>
      </c>
      <c r="B611" s="311">
        <v>609</v>
      </c>
      <c r="C611" s="311" t="s">
        <v>16345</v>
      </c>
      <c r="D611" s="311" t="s">
        <v>14821</v>
      </c>
      <c r="E611" s="311" t="s">
        <v>14821</v>
      </c>
      <c r="F611" s="310" t="s">
        <v>1303</v>
      </c>
      <c r="G611" s="311" t="s">
        <v>14215</v>
      </c>
      <c r="H611" s="310" t="s">
        <v>1326</v>
      </c>
      <c r="I611" s="311" t="s">
        <v>9786</v>
      </c>
      <c r="J611" s="311" t="s">
        <v>14890</v>
      </c>
      <c r="K611" s="317"/>
      <c r="L611" s="304">
        <v>1</v>
      </c>
      <c r="M611" s="311">
        <v>72.69</v>
      </c>
      <c r="N611" s="311">
        <v>188</v>
      </c>
      <c r="O611" s="311" t="s">
        <v>16371</v>
      </c>
      <c r="P611" s="311" t="s">
        <v>14122</v>
      </c>
      <c r="Q611" s="311">
        <v>2011</v>
      </c>
      <c r="R611" s="312">
        <v>41044</v>
      </c>
      <c r="S611" s="311" t="s">
        <v>14889</v>
      </c>
      <c r="T611" s="312">
        <v>41275</v>
      </c>
      <c r="U611" s="312">
        <v>43831</v>
      </c>
      <c r="V611" s="305"/>
      <c r="W611" s="318"/>
      <c r="X611" s="318"/>
      <c r="Y611" s="318"/>
      <c r="Z611" s="318"/>
      <c r="AA611" s="327"/>
      <c r="AB611" s="326">
        <v>1</v>
      </c>
      <c r="AC611" s="334">
        <v>1</v>
      </c>
      <c r="AD611" s="336"/>
      <c r="AE611" s="322"/>
      <c r="AF611" s="318"/>
      <c r="AG611" s="323"/>
      <c r="AH611" s="323"/>
      <c r="AI611" s="323"/>
      <c r="AJ611" s="323"/>
      <c r="AK611" s="323"/>
      <c r="AL611" s="323"/>
      <c r="AM611" s="323"/>
      <c r="AN611" s="323"/>
    </row>
    <row r="612" spans="1:40" ht="12.75">
      <c r="A612" s="307">
        <v>1222986901</v>
      </c>
      <c r="B612" s="311">
        <v>610</v>
      </c>
      <c r="C612" s="311" t="s">
        <v>16345</v>
      </c>
      <c r="D612" s="311" t="s">
        <v>14821</v>
      </c>
      <c r="E612" s="311" t="s">
        <v>14821</v>
      </c>
      <c r="F612" s="310" t="s">
        <v>1846</v>
      </c>
      <c r="G612" s="311" t="s">
        <v>14215</v>
      </c>
      <c r="H612" s="310" t="s">
        <v>1870</v>
      </c>
      <c r="I612" s="311" t="s">
        <v>9786</v>
      </c>
      <c r="J612" s="311" t="s">
        <v>14222</v>
      </c>
      <c r="K612" s="317"/>
      <c r="L612" s="304">
        <v>1</v>
      </c>
      <c r="M612" s="311">
        <v>184.52</v>
      </c>
      <c r="N612" s="311">
        <v>327</v>
      </c>
      <c r="O612" s="311" t="s">
        <v>16372</v>
      </c>
      <c r="P612" s="311" t="s">
        <v>14122</v>
      </c>
      <c r="Q612" s="311">
        <v>2011</v>
      </c>
      <c r="R612" s="312">
        <v>41044</v>
      </c>
      <c r="S612" s="311" t="s">
        <v>14889</v>
      </c>
      <c r="T612" s="312">
        <v>41275</v>
      </c>
      <c r="U612" s="312">
        <v>43831</v>
      </c>
      <c r="V612" s="305"/>
      <c r="W612" s="318"/>
      <c r="X612" s="318"/>
      <c r="Y612" s="318"/>
      <c r="Z612" s="318"/>
      <c r="AA612" s="327"/>
      <c r="AB612" s="326">
        <v>1</v>
      </c>
      <c r="AC612" s="334">
        <v>1</v>
      </c>
      <c r="AD612" s="335">
        <v>1</v>
      </c>
      <c r="AE612" s="322"/>
      <c r="AF612" s="318"/>
      <c r="AG612" s="323"/>
      <c r="AH612" s="323"/>
      <c r="AI612" s="323"/>
      <c r="AJ612" s="323"/>
      <c r="AK612" s="323"/>
      <c r="AL612" s="323"/>
      <c r="AM612" s="323"/>
      <c r="AN612" s="323"/>
    </row>
    <row r="613" spans="1:40" ht="12.75">
      <c r="A613" s="307">
        <v>1222987002</v>
      </c>
      <c r="B613" s="311">
        <v>611</v>
      </c>
      <c r="C613" s="311" t="s">
        <v>16345</v>
      </c>
      <c r="D613" s="311" t="s">
        <v>14821</v>
      </c>
      <c r="E613" s="311" t="s">
        <v>14821</v>
      </c>
      <c r="F613" s="310" t="s">
        <v>1635</v>
      </c>
      <c r="G613" s="311" t="s">
        <v>14891</v>
      </c>
      <c r="H613" s="310" t="s">
        <v>1645</v>
      </c>
      <c r="I613" s="311" t="s">
        <v>9786</v>
      </c>
      <c r="J613" s="311" t="s">
        <v>14892</v>
      </c>
      <c r="K613" s="317"/>
      <c r="L613" s="304">
        <v>1</v>
      </c>
      <c r="M613" s="311">
        <v>89.36</v>
      </c>
      <c r="N613" s="311">
        <v>268</v>
      </c>
      <c r="O613" s="311" t="s">
        <v>16373</v>
      </c>
      <c r="P613" s="311" t="s">
        <v>14122</v>
      </c>
      <c r="Q613" s="311">
        <v>2012</v>
      </c>
      <c r="R613" s="324">
        <v>41271</v>
      </c>
      <c r="S613" s="311" t="s">
        <v>14893</v>
      </c>
      <c r="T613" s="312">
        <v>41640</v>
      </c>
      <c r="U613" s="312">
        <v>44197</v>
      </c>
      <c r="V613" s="305"/>
      <c r="W613" s="318"/>
      <c r="X613" s="318"/>
      <c r="Y613" s="318"/>
      <c r="Z613" s="318"/>
      <c r="AA613" s="327"/>
      <c r="AB613" s="326">
        <v>1</v>
      </c>
      <c r="AC613" s="334">
        <v>1</v>
      </c>
      <c r="AD613" s="336"/>
      <c r="AE613" s="322"/>
      <c r="AF613" s="318"/>
      <c r="AG613" s="323"/>
      <c r="AH613" s="323"/>
      <c r="AI613" s="323"/>
      <c r="AJ613" s="323"/>
      <c r="AK613" s="323"/>
      <c r="AL613" s="323"/>
      <c r="AM613" s="323"/>
      <c r="AN613" s="323"/>
    </row>
    <row r="614" spans="1:40" ht="12.75">
      <c r="A614" s="307">
        <v>1222987003</v>
      </c>
      <c r="B614" s="311">
        <v>612</v>
      </c>
      <c r="C614" s="311" t="s">
        <v>16345</v>
      </c>
      <c r="D614" s="311" t="s">
        <v>14821</v>
      </c>
      <c r="E614" s="311" t="s">
        <v>14821</v>
      </c>
      <c r="F614" s="310" t="s">
        <v>1339</v>
      </c>
      <c r="G614" s="311" t="s">
        <v>14891</v>
      </c>
      <c r="H614" s="310" t="s">
        <v>1353</v>
      </c>
      <c r="I614" s="311" t="s">
        <v>9786</v>
      </c>
      <c r="J614" s="311" t="s">
        <v>14130</v>
      </c>
      <c r="K614" s="317"/>
      <c r="L614" s="304">
        <v>1</v>
      </c>
      <c r="M614" s="311">
        <v>58.73</v>
      </c>
      <c r="N614" s="311">
        <v>79</v>
      </c>
      <c r="O614" s="311">
        <v>880</v>
      </c>
      <c r="P614" s="311" t="s">
        <v>14122</v>
      </c>
      <c r="Q614" s="311">
        <v>2012</v>
      </c>
      <c r="R614" s="324">
        <v>41271</v>
      </c>
      <c r="S614" s="311" t="s">
        <v>14893</v>
      </c>
      <c r="T614" s="312">
        <v>41640</v>
      </c>
      <c r="U614" s="312">
        <v>44197</v>
      </c>
      <c r="V614" s="305"/>
      <c r="W614" s="318"/>
      <c r="X614" s="318"/>
      <c r="Y614" s="318"/>
      <c r="Z614" s="318"/>
      <c r="AA614" s="327"/>
      <c r="AB614" s="326">
        <v>1</v>
      </c>
      <c r="AC614" s="334">
        <v>1</v>
      </c>
      <c r="AD614" s="336"/>
      <c r="AE614" s="322"/>
      <c r="AF614" s="318"/>
      <c r="AG614" s="323"/>
      <c r="AH614" s="323"/>
      <c r="AI614" s="323"/>
      <c r="AJ614" s="323"/>
      <c r="AK614" s="323"/>
      <c r="AL614" s="323"/>
      <c r="AM614" s="323"/>
      <c r="AN614" s="323"/>
    </row>
    <row r="615" spans="1:40" ht="12.75">
      <c r="A615" s="307">
        <v>1222987001</v>
      </c>
      <c r="B615" s="311">
        <v>613</v>
      </c>
      <c r="C615" s="311" t="s">
        <v>16345</v>
      </c>
      <c r="D615" s="311" t="s">
        <v>14821</v>
      </c>
      <c r="E615" s="311" t="s">
        <v>14821</v>
      </c>
      <c r="F615" s="310" t="s">
        <v>1945</v>
      </c>
      <c r="G615" s="311" t="s">
        <v>14891</v>
      </c>
      <c r="H615" s="310" t="s">
        <v>1948</v>
      </c>
      <c r="I615" s="311" t="s">
        <v>9786</v>
      </c>
      <c r="J615" s="311" t="s">
        <v>14894</v>
      </c>
      <c r="K615" s="317"/>
      <c r="L615" s="304">
        <v>1</v>
      </c>
      <c r="M615" s="311">
        <v>733.32860000000005</v>
      </c>
      <c r="N615" s="311">
        <v>3001</v>
      </c>
      <c r="O615" s="311" t="s">
        <v>16374</v>
      </c>
      <c r="P615" s="311" t="s">
        <v>14122</v>
      </c>
      <c r="Q615" s="311">
        <v>2012</v>
      </c>
      <c r="R615" s="324">
        <v>41271</v>
      </c>
      <c r="S615" s="311" t="s">
        <v>14893</v>
      </c>
      <c r="T615" s="312">
        <v>41640</v>
      </c>
      <c r="U615" s="312">
        <v>44197</v>
      </c>
      <c r="V615" s="305"/>
      <c r="W615" s="318"/>
      <c r="X615" s="318"/>
      <c r="Y615" s="318"/>
      <c r="Z615" s="318"/>
      <c r="AA615" s="327"/>
      <c r="AB615" s="326">
        <v>1</v>
      </c>
      <c r="AC615" s="334">
        <v>1</v>
      </c>
      <c r="AD615" s="336"/>
      <c r="AE615" s="322"/>
      <c r="AF615" s="318"/>
      <c r="AG615" s="323"/>
      <c r="AH615" s="323"/>
      <c r="AI615" s="323"/>
      <c r="AJ615" s="323"/>
      <c r="AK615" s="323"/>
      <c r="AL615" s="323"/>
      <c r="AM615" s="323"/>
      <c r="AN615" s="323"/>
    </row>
    <row r="616" spans="1:40" ht="12.75">
      <c r="A616" s="328">
        <v>1223280501</v>
      </c>
      <c r="B616" s="311">
        <v>614</v>
      </c>
      <c r="C616" s="329" t="s">
        <v>16306</v>
      </c>
      <c r="D616" s="329" t="s">
        <v>14708</v>
      </c>
      <c r="E616" s="329" t="s">
        <v>14708</v>
      </c>
      <c r="F616" s="330" t="s">
        <v>1303</v>
      </c>
      <c r="G616" s="329" t="s">
        <v>14895</v>
      </c>
      <c r="H616" s="330" t="s">
        <v>1305</v>
      </c>
      <c r="I616" s="329" t="s">
        <v>9786</v>
      </c>
      <c r="J616" s="329" t="s">
        <v>14896</v>
      </c>
      <c r="K616" s="317"/>
      <c r="L616" s="304">
        <v>1</v>
      </c>
      <c r="M616" s="311">
        <v>162</v>
      </c>
      <c r="N616" s="311">
        <v>654</v>
      </c>
      <c r="O616" s="311" t="s">
        <v>16375</v>
      </c>
      <c r="P616" s="311" t="s">
        <v>14063</v>
      </c>
      <c r="Q616" s="311">
        <v>2012</v>
      </c>
      <c r="R616" s="324">
        <v>41270</v>
      </c>
      <c r="S616" s="311" t="s">
        <v>14897</v>
      </c>
      <c r="T616" s="312">
        <v>41640</v>
      </c>
      <c r="U616" s="312">
        <v>44197</v>
      </c>
      <c r="V616" s="305"/>
      <c r="W616" s="318"/>
      <c r="X616" s="318"/>
      <c r="Y616" s="318"/>
      <c r="Z616" s="318"/>
      <c r="AA616" s="327"/>
      <c r="AB616" s="326">
        <v>1</v>
      </c>
      <c r="AC616" s="306"/>
      <c r="AD616" s="305"/>
      <c r="AE616" s="322"/>
      <c r="AF616" s="318"/>
      <c r="AG616" s="323"/>
      <c r="AH616" s="323"/>
      <c r="AI616" s="323"/>
      <c r="AJ616" s="323"/>
      <c r="AK616" s="323"/>
      <c r="AL616" s="323"/>
      <c r="AM616" s="323"/>
      <c r="AN616" s="323"/>
    </row>
    <row r="617" spans="1:40" ht="12.75">
      <c r="A617" s="328">
        <v>1223280502</v>
      </c>
      <c r="B617" s="311">
        <v>615</v>
      </c>
      <c r="C617" s="329" t="s">
        <v>16306</v>
      </c>
      <c r="D617" s="329" t="s">
        <v>14708</v>
      </c>
      <c r="E617" s="329" t="s">
        <v>14708</v>
      </c>
      <c r="F617" s="330" t="s">
        <v>2030</v>
      </c>
      <c r="G617" s="329" t="s">
        <v>14895</v>
      </c>
      <c r="H617" s="330" t="s">
        <v>2039</v>
      </c>
      <c r="I617" s="329" t="s">
        <v>9786</v>
      </c>
      <c r="J617" s="329" t="s">
        <v>14898</v>
      </c>
      <c r="K617" s="317"/>
      <c r="L617" s="304">
        <v>1</v>
      </c>
      <c r="M617" s="311">
        <v>192</v>
      </c>
      <c r="N617" s="311">
        <v>918</v>
      </c>
      <c r="O617" s="311" t="s">
        <v>16375</v>
      </c>
      <c r="P617" s="311" t="s">
        <v>14063</v>
      </c>
      <c r="Q617" s="311">
        <v>2012</v>
      </c>
      <c r="R617" s="324">
        <v>41270</v>
      </c>
      <c r="S617" s="311" t="s">
        <v>14897</v>
      </c>
      <c r="T617" s="312">
        <v>41640</v>
      </c>
      <c r="U617" s="312">
        <v>44197</v>
      </c>
      <c r="V617" s="305"/>
      <c r="W617" s="318"/>
      <c r="X617" s="318"/>
      <c r="Y617" s="318"/>
      <c r="Z617" s="318"/>
      <c r="AA617" s="327"/>
      <c r="AB617" s="326">
        <v>1</v>
      </c>
      <c r="AC617" s="306"/>
      <c r="AD617" s="305"/>
      <c r="AE617" s="322"/>
      <c r="AF617" s="318"/>
      <c r="AG617" s="323"/>
      <c r="AH617" s="323"/>
      <c r="AI617" s="323"/>
      <c r="AJ617" s="323"/>
      <c r="AK617" s="323"/>
      <c r="AL617" s="323"/>
      <c r="AM617" s="323"/>
      <c r="AN617" s="323"/>
    </row>
    <row r="618" spans="1:40" ht="12.75">
      <c r="A618" s="328">
        <v>1223280503</v>
      </c>
      <c r="B618" s="311">
        <v>616</v>
      </c>
      <c r="C618" s="329" t="s">
        <v>16306</v>
      </c>
      <c r="D618" s="329" t="s">
        <v>14708</v>
      </c>
      <c r="E618" s="329" t="s">
        <v>14708</v>
      </c>
      <c r="F618" s="330" t="s">
        <v>2030</v>
      </c>
      <c r="G618" s="329" t="s">
        <v>14895</v>
      </c>
      <c r="H618" s="330" t="s">
        <v>2040</v>
      </c>
      <c r="I618" s="329" t="s">
        <v>9786</v>
      </c>
      <c r="J618" s="329" t="s">
        <v>13095</v>
      </c>
      <c r="K618" s="317"/>
      <c r="L618" s="304">
        <v>1</v>
      </c>
      <c r="M618" s="311">
        <v>106</v>
      </c>
      <c r="N618" s="311">
        <v>169</v>
      </c>
      <c r="O618" s="311" t="s">
        <v>16375</v>
      </c>
      <c r="P618" s="311" t="s">
        <v>14063</v>
      </c>
      <c r="Q618" s="311">
        <v>2012</v>
      </c>
      <c r="R618" s="324">
        <v>41270</v>
      </c>
      <c r="S618" s="311" t="s">
        <v>14897</v>
      </c>
      <c r="T618" s="312">
        <v>41640</v>
      </c>
      <c r="U618" s="312">
        <v>44197</v>
      </c>
      <c r="V618" s="305"/>
      <c r="W618" s="318"/>
      <c r="X618" s="318"/>
      <c r="Y618" s="318"/>
      <c r="Z618" s="318"/>
      <c r="AA618" s="327"/>
      <c r="AB618" s="326">
        <v>1</v>
      </c>
      <c r="AC618" s="306"/>
      <c r="AD618" s="305"/>
      <c r="AE618" s="322"/>
      <c r="AF618" s="318"/>
      <c r="AG618" s="323"/>
      <c r="AH618" s="323"/>
      <c r="AI618" s="323"/>
      <c r="AJ618" s="323"/>
      <c r="AK618" s="323"/>
      <c r="AL618" s="323"/>
      <c r="AM618" s="323"/>
      <c r="AN618" s="323"/>
    </row>
    <row r="619" spans="1:40" ht="12.75">
      <c r="A619" s="328">
        <v>1223281002</v>
      </c>
      <c r="B619" s="311">
        <v>617</v>
      </c>
      <c r="C619" s="329" t="s">
        <v>16306</v>
      </c>
      <c r="D619" s="329" t="s">
        <v>14708</v>
      </c>
      <c r="E619" s="329" t="s">
        <v>14708</v>
      </c>
      <c r="F619" s="330" t="s">
        <v>1254</v>
      </c>
      <c r="G619" s="329" t="s">
        <v>14899</v>
      </c>
      <c r="H619" s="330" t="s">
        <v>1256</v>
      </c>
      <c r="I619" s="329" t="s">
        <v>9786</v>
      </c>
      <c r="J619" s="329" t="s">
        <v>14261</v>
      </c>
      <c r="K619" s="317"/>
      <c r="L619" s="304">
        <v>1</v>
      </c>
      <c r="M619" s="311">
        <v>277</v>
      </c>
      <c r="N619" s="311">
        <v>344</v>
      </c>
      <c r="O619" s="311" t="s">
        <v>16376</v>
      </c>
      <c r="P619" s="311" t="s">
        <v>14054</v>
      </c>
      <c r="Q619" s="311">
        <v>2012</v>
      </c>
      <c r="R619" s="324">
        <v>41267</v>
      </c>
      <c r="S619" s="311" t="s">
        <v>14900</v>
      </c>
      <c r="T619" s="312">
        <v>41640</v>
      </c>
      <c r="U619" s="312">
        <v>44197</v>
      </c>
      <c r="V619" s="305"/>
      <c r="W619" s="318"/>
      <c r="X619" s="318"/>
      <c r="Y619" s="318"/>
      <c r="Z619" s="318"/>
      <c r="AA619" s="327"/>
      <c r="AB619" s="326">
        <v>1</v>
      </c>
      <c r="AC619" s="306"/>
      <c r="AD619" s="305"/>
      <c r="AE619" s="322"/>
      <c r="AF619" s="318"/>
      <c r="AG619" s="323"/>
      <c r="AH619" s="323"/>
      <c r="AI619" s="323"/>
      <c r="AJ619" s="323"/>
      <c r="AK619" s="323"/>
      <c r="AL619" s="323"/>
      <c r="AM619" s="323"/>
      <c r="AN619" s="323"/>
    </row>
    <row r="620" spans="1:40" ht="12.75">
      <c r="A620" s="328">
        <v>1223281001</v>
      </c>
      <c r="B620" s="311">
        <v>618</v>
      </c>
      <c r="C620" s="329" t="s">
        <v>16306</v>
      </c>
      <c r="D620" s="329" t="s">
        <v>14708</v>
      </c>
      <c r="E620" s="329" t="s">
        <v>14708</v>
      </c>
      <c r="F620" s="330" t="s">
        <v>1385</v>
      </c>
      <c r="G620" s="329" t="s">
        <v>14899</v>
      </c>
      <c r="H620" s="330" t="s">
        <v>1388</v>
      </c>
      <c r="I620" s="329" t="s">
        <v>9786</v>
      </c>
      <c r="J620" s="329" t="s">
        <v>14339</v>
      </c>
      <c r="K620" s="317"/>
      <c r="L620" s="304">
        <v>1</v>
      </c>
      <c r="M620" s="311">
        <v>286</v>
      </c>
      <c r="N620" s="311">
        <v>801</v>
      </c>
      <c r="O620" s="311" t="s">
        <v>16376</v>
      </c>
      <c r="P620" s="311" t="s">
        <v>14054</v>
      </c>
      <c r="Q620" s="311">
        <v>2012</v>
      </c>
      <c r="R620" s="324">
        <v>41267</v>
      </c>
      <c r="S620" s="311" t="s">
        <v>14900</v>
      </c>
      <c r="T620" s="312">
        <v>41640</v>
      </c>
      <c r="U620" s="312">
        <v>44197</v>
      </c>
      <c r="V620" s="305"/>
      <c r="W620" s="318"/>
      <c r="X620" s="318"/>
      <c r="Y620" s="318"/>
      <c r="Z620" s="318"/>
      <c r="AA620" s="327"/>
      <c r="AB620" s="326">
        <v>1</v>
      </c>
      <c r="AC620" s="306"/>
      <c r="AD620" s="305"/>
      <c r="AE620" s="322"/>
      <c r="AF620" s="318"/>
      <c r="AG620" s="323"/>
      <c r="AH620" s="323"/>
      <c r="AI620" s="323"/>
      <c r="AJ620" s="323"/>
      <c r="AK620" s="323"/>
      <c r="AL620" s="323"/>
      <c r="AM620" s="323"/>
      <c r="AN620" s="323"/>
    </row>
    <row r="621" spans="1:40" ht="12.75">
      <c r="A621" s="328">
        <v>1223281003</v>
      </c>
      <c r="B621" s="311">
        <v>619</v>
      </c>
      <c r="C621" s="329" t="s">
        <v>16306</v>
      </c>
      <c r="D621" s="329" t="s">
        <v>14708</v>
      </c>
      <c r="E621" s="329" t="s">
        <v>14708</v>
      </c>
      <c r="F621" s="330" t="s">
        <v>1981</v>
      </c>
      <c r="G621" s="329" t="s">
        <v>14899</v>
      </c>
      <c r="H621" s="330" t="s">
        <v>1984</v>
      </c>
      <c r="I621" s="329" t="s">
        <v>9786</v>
      </c>
      <c r="J621" s="329" t="s">
        <v>14806</v>
      </c>
      <c r="K621" s="317"/>
      <c r="L621" s="304">
        <v>1</v>
      </c>
      <c r="M621" s="311">
        <v>182</v>
      </c>
      <c r="N621" s="311">
        <v>625</v>
      </c>
      <c r="O621" s="311" t="s">
        <v>16376</v>
      </c>
      <c r="P621" s="311" t="s">
        <v>14054</v>
      </c>
      <c r="Q621" s="311">
        <v>2012</v>
      </c>
      <c r="R621" s="324">
        <v>41267</v>
      </c>
      <c r="S621" s="311" t="s">
        <v>14900</v>
      </c>
      <c r="T621" s="312">
        <v>41640</v>
      </c>
      <c r="U621" s="312">
        <v>44197</v>
      </c>
      <c r="V621" s="305"/>
      <c r="W621" s="318"/>
      <c r="X621" s="318"/>
      <c r="Y621" s="318"/>
      <c r="Z621" s="318"/>
      <c r="AA621" s="327"/>
      <c r="AB621" s="326">
        <v>1</v>
      </c>
      <c r="AC621" s="306"/>
      <c r="AD621" s="305"/>
      <c r="AE621" s="322"/>
      <c r="AF621" s="318"/>
      <c r="AG621" s="323"/>
      <c r="AH621" s="323"/>
      <c r="AI621" s="323"/>
      <c r="AJ621" s="323"/>
      <c r="AK621" s="323"/>
      <c r="AL621" s="323"/>
      <c r="AM621" s="323"/>
      <c r="AN621" s="323"/>
    </row>
    <row r="622" spans="1:40" ht="12.75">
      <c r="A622" s="328">
        <v>1223281501</v>
      </c>
      <c r="B622" s="311">
        <v>620</v>
      </c>
      <c r="C622" s="329" t="s">
        <v>16306</v>
      </c>
      <c r="D622" s="329" t="s">
        <v>14708</v>
      </c>
      <c r="E622" s="329" t="s">
        <v>14708</v>
      </c>
      <c r="F622" s="330" t="s">
        <v>1303</v>
      </c>
      <c r="G622" s="329" t="s">
        <v>14059</v>
      </c>
      <c r="H622" s="330" t="s">
        <v>1307</v>
      </c>
      <c r="I622" s="329" t="s">
        <v>9786</v>
      </c>
      <c r="J622" s="329" t="s">
        <v>14062</v>
      </c>
      <c r="K622" s="317"/>
      <c r="L622" s="304">
        <v>1</v>
      </c>
      <c r="M622" s="311">
        <v>179</v>
      </c>
      <c r="N622" s="311">
        <v>1984</v>
      </c>
      <c r="O622" s="311" t="s">
        <v>16377</v>
      </c>
      <c r="P622" s="311" t="s">
        <v>14054</v>
      </c>
      <c r="Q622" s="311">
        <v>2012</v>
      </c>
      <c r="R622" s="324">
        <v>41268</v>
      </c>
      <c r="S622" s="311" t="s">
        <v>14901</v>
      </c>
      <c r="T622" s="312">
        <v>41640</v>
      </c>
      <c r="U622" s="312">
        <v>44197</v>
      </c>
      <c r="V622" s="305"/>
      <c r="W622" s="318"/>
      <c r="X622" s="318"/>
      <c r="Y622" s="318"/>
      <c r="Z622" s="318"/>
      <c r="AA622" s="327"/>
      <c r="AB622" s="326">
        <v>1</v>
      </c>
      <c r="AC622" s="306"/>
      <c r="AD622" s="305"/>
      <c r="AE622" s="322"/>
      <c r="AF622" s="318"/>
      <c r="AG622" s="323"/>
      <c r="AH622" s="323"/>
      <c r="AI622" s="323"/>
      <c r="AJ622" s="323"/>
      <c r="AK622" s="323"/>
      <c r="AL622" s="323"/>
      <c r="AM622" s="323"/>
      <c r="AN622" s="323"/>
    </row>
    <row r="623" spans="1:40" ht="12.75">
      <c r="A623" s="328">
        <v>1223281505</v>
      </c>
      <c r="B623" s="311">
        <v>621</v>
      </c>
      <c r="C623" s="329" t="s">
        <v>16306</v>
      </c>
      <c r="D623" s="329" t="s">
        <v>14708</v>
      </c>
      <c r="E623" s="329" t="s">
        <v>14708</v>
      </c>
      <c r="F623" s="330" t="s">
        <v>1981</v>
      </c>
      <c r="G623" s="329" t="s">
        <v>14059</v>
      </c>
      <c r="H623" s="330" t="s">
        <v>1995</v>
      </c>
      <c r="I623" s="329" t="s">
        <v>9786</v>
      </c>
      <c r="J623" s="329" t="s">
        <v>14902</v>
      </c>
      <c r="K623" s="317"/>
      <c r="L623" s="304">
        <v>1</v>
      </c>
      <c r="M623" s="311">
        <v>436</v>
      </c>
      <c r="N623" s="311">
        <v>829</v>
      </c>
      <c r="O623" s="311" t="s">
        <v>16377</v>
      </c>
      <c r="P623" s="311" t="s">
        <v>14054</v>
      </c>
      <c r="Q623" s="311">
        <v>2012</v>
      </c>
      <c r="R623" s="324">
        <v>41268</v>
      </c>
      <c r="S623" s="311" t="s">
        <v>14901</v>
      </c>
      <c r="T623" s="312">
        <v>41640</v>
      </c>
      <c r="U623" s="312">
        <v>44197</v>
      </c>
      <c r="V623" s="305"/>
      <c r="W623" s="318"/>
      <c r="X623" s="318"/>
      <c r="Y623" s="318"/>
      <c r="Z623" s="318"/>
      <c r="AA623" s="327"/>
      <c r="AB623" s="326">
        <v>1</v>
      </c>
      <c r="AC623" s="306"/>
      <c r="AD623" s="305"/>
      <c r="AE623" s="322"/>
      <c r="AF623" s="318"/>
      <c r="AG623" s="323"/>
      <c r="AH623" s="323"/>
      <c r="AI623" s="323"/>
      <c r="AJ623" s="323"/>
      <c r="AK623" s="323"/>
      <c r="AL623" s="323"/>
      <c r="AM623" s="323"/>
      <c r="AN623" s="323"/>
    </row>
    <row r="624" spans="1:40" ht="12.75">
      <c r="A624" s="328">
        <v>1223255300</v>
      </c>
      <c r="B624" s="311">
        <v>622</v>
      </c>
      <c r="C624" s="329" t="s">
        <v>16306</v>
      </c>
      <c r="D624" s="329" t="s">
        <v>14708</v>
      </c>
      <c r="E624" s="329" t="s">
        <v>14708</v>
      </c>
      <c r="F624" s="330" t="s">
        <v>2051</v>
      </c>
      <c r="G624" s="329" t="s">
        <v>14903</v>
      </c>
      <c r="H624" s="330" t="s">
        <v>2052</v>
      </c>
      <c r="I624" s="329" t="s">
        <v>10789</v>
      </c>
      <c r="J624" s="329" t="s">
        <v>14904</v>
      </c>
      <c r="K624" s="302">
        <v>1</v>
      </c>
      <c r="L624" s="316"/>
      <c r="M624" s="317"/>
      <c r="N624" s="311">
        <v>6123</v>
      </c>
      <c r="O624" s="317"/>
      <c r="P624" s="311" t="s">
        <v>14709</v>
      </c>
      <c r="Q624" s="311">
        <v>2023</v>
      </c>
      <c r="R624" s="312">
        <v>45065</v>
      </c>
      <c r="S624" s="311" t="s">
        <v>14905</v>
      </c>
      <c r="T624" s="312">
        <v>45292</v>
      </c>
      <c r="U624" s="312">
        <v>47849</v>
      </c>
      <c r="V624" s="305"/>
      <c r="W624" s="311" t="s">
        <v>11018</v>
      </c>
      <c r="X624" s="312">
        <v>45197</v>
      </c>
      <c r="Y624" s="311" t="s">
        <v>2755</v>
      </c>
      <c r="Z624" s="302">
        <v>1</v>
      </c>
      <c r="AA624" s="327"/>
      <c r="AB624" s="321"/>
      <c r="AC624" s="306"/>
      <c r="AD624" s="305"/>
      <c r="AE624" s="322"/>
      <c r="AF624" s="318"/>
      <c r="AG624" s="323"/>
      <c r="AH624" s="323"/>
      <c r="AI624" s="323"/>
      <c r="AJ624" s="323"/>
      <c r="AK624" s="323"/>
      <c r="AL624" s="323"/>
      <c r="AM624" s="323"/>
      <c r="AN624" s="323"/>
    </row>
    <row r="625" spans="1:40" ht="12.75">
      <c r="A625" s="328">
        <v>1223282003</v>
      </c>
      <c r="B625" s="311">
        <v>623</v>
      </c>
      <c r="C625" s="329" t="s">
        <v>16306</v>
      </c>
      <c r="D625" s="329" t="s">
        <v>14708</v>
      </c>
      <c r="E625" s="329" t="s">
        <v>14708</v>
      </c>
      <c r="F625" s="330" t="s">
        <v>2030</v>
      </c>
      <c r="G625" s="329" t="s">
        <v>14906</v>
      </c>
      <c r="H625" s="330" t="s">
        <v>2032</v>
      </c>
      <c r="I625" s="329" t="s">
        <v>9786</v>
      </c>
      <c r="J625" s="329" t="s">
        <v>14137</v>
      </c>
      <c r="K625" s="317"/>
      <c r="L625" s="304">
        <v>1</v>
      </c>
      <c r="M625" s="311">
        <v>118</v>
      </c>
      <c r="N625" s="311">
        <v>102</v>
      </c>
      <c r="O625" s="311" t="s">
        <v>16378</v>
      </c>
      <c r="P625" s="311" t="s">
        <v>14054</v>
      </c>
      <c r="Q625" s="311">
        <v>2012</v>
      </c>
      <c r="R625" s="324">
        <v>41271</v>
      </c>
      <c r="S625" s="311" t="s">
        <v>14907</v>
      </c>
      <c r="T625" s="312">
        <v>41275</v>
      </c>
      <c r="U625" s="312">
        <v>43831</v>
      </c>
      <c r="V625" s="305"/>
      <c r="W625" s="318"/>
      <c r="X625" s="318"/>
      <c r="Y625" s="318"/>
      <c r="Z625" s="318"/>
      <c r="AA625" s="327"/>
      <c r="AB625" s="326">
        <v>1</v>
      </c>
      <c r="AC625" s="306"/>
      <c r="AD625" s="305"/>
      <c r="AE625" s="322"/>
      <c r="AF625" s="318"/>
      <c r="AG625" s="323"/>
      <c r="AH625" s="323"/>
      <c r="AI625" s="323"/>
      <c r="AJ625" s="323"/>
      <c r="AK625" s="323"/>
      <c r="AL625" s="323"/>
      <c r="AM625" s="323"/>
      <c r="AN625" s="323"/>
    </row>
    <row r="626" spans="1:40" ht="12.75">
      <c r="A626" s="328">
        <v>1223282001</v>
      </c>
      <c r="B626" s="311">
        <v>624</v>
      </c>
      <c r="C626" s="329" t="s">
        <v>16306</v>
      </c>
      <c r="D626" s="329" t="s">
        <v>14708</v>
      </c>
      <c r="E626" s="329" t="s">
        <v>14708</v>
      </c>
      <c r="F626" s="330" t="s">
        <v>1919</v>
      </c>
      <c r="G626" s="329" t="s">
        <v>14906</v>
      </c>
      <c r="H626" s="330" t="s">
        <v>1924</v>
      </c>
      <c r="I626" s="329" t="s">
        <v>9786</v>
      </c>
      <c r="J626" s="329" t="s">
        <v>14833</v>
      </c>
      <c r="K626" s="317"/>
      <c r="L626" s="304">
        <v>1</v>
      </c>
      <c r="M626" s="311">
        <v>884</v>
      </c>
      <c r="N626" s="311">
        <v>3425</v>
      </c>
      <c r="O626" s="311" t="s">
        <v>16378</v>
      </c>
      <c r="P626" s="311" t="s">
        <v>14054</v>
      </c>
      <c r="Q626" s="311">
        <v>2012</v>
      </c>
      <c r="R626" s="324">
        <v>41268</v>
      </c>
      <c r="S626" s="311" t="s">
        <v>14908</v>
      </c>
      <c r="T626" s="312">
        <v>41275</v>
      </c>
      <c r="U626" s="312">
        <v>43831</v>
      </c>
      <c r="V626" s="305"/>
      <c r="W626" s="318"/>
      <c r="X626" s="318"/>
      <c r="Y626" s="318"/>
      <c r="Z626" s="318"/>
      <c r="AA626" s="327"/>
      <c r="AB626" s="326">
        <v>1</v>
      </c>
      <c r="AC626" s="306"/>
      <c r="AD626" s="305"/>
      <c r="AE626" s="322"/>
      <c r="AF626" s="318"/>
      <c r="AG626" s="323"/>
      <c r="AH626" s="323"/>
      <c r="AI626" s="323"/>
      <c r="AJ626" s="323"/>
      <c r="AK626" s="323"/>
      <c r="AL626" s="323"/>
      <c r="AM626" s="323"/>
      <c r="AN626" s="323"/>
    </row>
    <row r="627" spans="1:40" ht="12.75">
      <c r="A627" s="328">
        <v>1223282004</v>
      </c>
      <c r="B627" s="311">
        <v>625</v>
      </c>
      <c r="C627" s="329" t="s">
        <v>16306</v>
      </c>
      <c r="D627" s="329" t="s">
        <v>14708</v>
      </c>
      <c r="E627" s="329" t="s">
        <v>14708</v>
      </c>
      <c r="F627" s="330" t="s">
        <v>2004</v>
      </c>
      <c r="G627" s="329" t="s">
        <v>14906</v>
      </c>
      <c r="H627" s="330" t="s">
        <v>2014</v>
      </c>
      <c r="I627" s="329" t="s">
        <v>10299</v>
      </c>
      <c r="J627" s="329" t="s">
        <v>14751</v>
      </c>
      <c r="K627" s="317"/>
      <c r="L627" s="304">
        <v>1</v>
      </c>
      <c r="M627" s="311">
        <v>50</v>
      </c>
      <c r="N627" s="311">
        <v>98</v>
      </c>
      <c r="O627" s="311" t="s">
        <v>16379</v>
      </c>
      <c r="P627" s="311" t="s">
        <v>14119</v>
      </c>
      <c r="Q627" s="311">
        <v>2012</v>
      </c>
      <c r="R627" s="324">
        <v>41271</v>
      </c>
      <c r="S627" s="311" t="s">
        <v>14908</v>
      </c>
      <c r="T627" s="312">
        <v>41640</v>
      </c>
      <c r="U627" s="312">
        <v>44197</v>
      </c>
      <c r="V627" s="305"/>
      <c r="W627" s="318"/>
      <c r="X627" s="318"/>
      <c r="Y627" s="318"/>
      <c r="Z627" s="318"/>
      <c r="AA627" s="327"/>
      <c r="AB627" s="326">
        <v>1</v>
      </c>
      <c r="AC627" s="306"/>
      <c r="AD627" s="305"/>
      <c r="AE627" s="322"/>
      <c r="AF627" s="318"/>
      <c r="AG627" s="323"/>
      <c r="AH627" s="323"/>
      <c r="AI627" s="323"/>
      <c r="AJ627" s="323"/>
      <c r="AK627" s="323"/>
      <c r="AL627" s="323"/>
      <c r="AM627" s="323"/>
      <c r="AN627" s="323"/>
    </row>
    <row r="628" spans="1:40" ht="12.75">
      <c r="A628" s="328">
        <v>1223282002</v>
      </c>
      <c r="B628" s="311">
        <v>626</v>
      </c>
      <c r="C628" s="329" t="s">
        <v>16306</v>
      </c>
      <c r="D628" s="329" t="s">
        <v>14708</v>
      </c>
      <c r="E628" s="329" t="s">
        <v>14708</v>
      </c>
      <c r="F628" s="330" t="s">
        <v>1656</v>
      </c>
      <c r="G628" s="329" t="s">
        <v>14906</v>
      </c>
      <c r="H628" s="330" t="s">
        <v>1670</v>
      </c>
      <c r="I628" s="329" t="s">
        <v>10299</v>
      </c>
      <c r="J628" s="329" t="s">
        <v>14909</v>
      </c>
      <c r="K628" s="318"/>
      <c r="L628" s="304">
        <v>1</v>
      </c>
      <c r="M628" s="311">
        <v>872</v>
      </c>
      <c r="N628" s="311">
        <v>1291</v>
      </c>
      <c r="O628" s="311" t="s">
        <v>16378</v>
      </c>
      <c r="P628" s="311" t="s">
        <v>14119</v>
      </c>
      <c r="Q628" s="311">
        <v>2012</v>
      </c>
      <c r="R628" s="324">
        <v>41268</v>
      </c>
      <c r="S628" s="311" t="s">
        <v>14910</v>
      </c>
      <c r="T628" s="312">
        <v>41640</v>
      </c>
      <c r="U628" s="312">
        <v>44197</v>
      </c>
      <c r="V628" s="305"/>
      <c r="W628" s="319"/>
      <c r="X628" s="317"/>
      <c r="Y628" s="318"/>
      <c r="Z628" s="317"/>
      <c r="AA628" s="325"/>
      <c r="AB628" s="326">
        <v>1</v>
      </c>
      <c r="AC628" s="308"/>
      <c r="AD628" s="305"/>
      <c r="AE628" s="322"/>
      <c r="AF628" s="318"/>
      <c r="AG628" s="323"/>
      <c r="AH628" s="323"/>
      <c r="AI628" s="323"/>
      <c r="AJ628" s="323"/>
      <c r="AK628" s="323"/>
      <c r="AL628" s="323"/>
      <c r="AM628" s="323"/>
      <c r="AN628" s="323"/>
    </row>
    <row r="629" spans="1:40" ht="12.75">
      <c r="A629" s="328">
        <v>1223282005</v>
      </c>
      <c r="B629" s="311">
        <v>627</v>
      </c>
      <c r="C629" s="329" t="s">
        <v>16306</v>
      </c>
      <c r="D629" s="329" t="s">
        <v>14708</v>
      </c>
      <c r="E629" s="329" t="s">
        <v>14708</v>
      </c>
      <c r="F629" s="330" t="s">
        <v>1635</v>
      </c>
      <c r="G629" s="329" t="s">
        <v>14906</v>
      </c>
      <c r="H629" s="330" t="s">
        <v>1651</v>
      </c>
      <c r="I629" s="329" t="s">
        <v>9786</v>
      </c>
      <c r="J629" s="329" t="s">
        <v>14911</v>
      </c>
      <c r="K629" s="317"/>
      <c r="L629" s="304">
        <v>1</v>
      </c>
      <c r="M629" s="311">
        <v>59</v>
      </c>
      <c r="N629" s="311">
        <v>114</v>
      </c>
      <c r="O629" s="311" t="s">
        <v>16378</v>
      </c>
      <c r="P629" s="311" t="s">
        <v>14119</v>
      </c>
      <c r="Q629" s="311">
        <v>2012</v>
      </c>
      <c r="R629" s="324">
        <v>41271</v>
      </c>
      <c r="S629" s="311" t="s">
        <v>14912</v>
      </c>
      <c r="T629" s="312">
        <v>41275</v>
      </c>
      <c r="U629" s="312">
        <v>43831</v>
      </c>
      <c r="V629" s="305"/>
      <c r="W629" s="318"/>
      <c r="X629" s="318"/>
      <c r="Y629" s="318"/>
      <c r="Z629" s="318"/>
      <c r="AA629" s="327"/>
      <c r="AB629" s="326">
        <v>1</v>
      </c>
      <c r="AC629" s="308"/>
      <c r="AD629" s="305"/>
      <c r="AE629" s="322"/>
      <c r="AF629" s="318"/>
      <c r="AG629" s="323"/>
      <c r="AH629" s="323"/>
      <c r="AI629" s="323"/>
      <c r="AJ629" s="323"/>
      <c r="AK629" s="323"/>
      <c r="AL629" s="323"/>
      <c r="AM629" s="323"/>
      <c r="AN629" s="323"/>
    </row>
    <row r="630" spans="1:40" ht="12.75">
      <c r="A630" s="328">
        <v>1223255600</v>
      </c>
      <c r="B630" s="311">
        <v>628</v>
      </c>
      <c r="C630" s="329" t="s">
        <v>16306</v>
      </c>
      <c r="D630" s="329" t="s">
        <v>14708</v>
      </c>
      <c r="E630" s="329" t="s">
        <v>14708</v>
      </c>
      <c r="F630" s="330" t="s">
        <v>1981</v>
      </c>
      <c r="G630" s="329" t="s">
        <v>14913</v>
      </c>
      <c r="H630" s="330" t="s">
        <v>1982</v>
      </c>
      <c r="I630" s="329" t="s">
        <v>10789</v>
      </c>
      <c r="J630" s="329" t="s">
        <v>14914</v>
      </c>
      <c r="K630" s="317"/>
      <c r="L630" s="304">
        <v>1</v>
      </c>
      <c r="M630" s="311">
        <v>1036</v>
      </c>
      <c r="N630" s="311">
        <v>5768</v>
      </c>
      <c r="O630" s="311" t="s">
        <v>16380</v>
      </c>
      <c r="P630" s="311" t="s">
        <v>14054</v>
      </c>
      <c r="Q630" s="311">
        <v>2012</v>
      </c>
      <c r="R630" s="324">
        <v>41268</v>
      </c>
      <c r="S630" s="311" t="s">
        <v>14915</v>
      </c>
      <c r="T630" s="312">
        <v>41640</v>
      </c>
      <c r="U630" s="312">
        <v>44197</v>
      </c>
      <c r="V630" s="305"/>
      <c r="W630" s="318"/>
      <c r="X630" s="318"/>
      <c r="Y630" s="318"/>
      <c r="Z630" s="318"/>
      <c r="AA630" s="327"/>
      <c r="AB630" s="326">
        <v>1</v>
      </c>
      <c r="AC630" s="306"/>
      <c r="AD630" s="305"/>
      <c r="AE630" s="322"/>
      <c r="AF630" s="318"/>
      <c r="AG630" s="323"/>
      <c r="AH630" s="323"/>
      <c r="AI630" s="323"/>
      <c r="AJ630" s="323"/>
      <c r="AK630" s="323"/>
      <c r="AL630" s="323"/>
      <c r="AM630" s="323"/>
      <c r="AN630" s="323"/>
    </row>
    <row r="631" spans="1:40" ht="12.75">
      <c r="A631" s="328">
        <v>1223255601</v>
      </c>
      <c r="B631" s="311">
        <v>629</v>
      </c>
      <c r="C631" s="329" t="s">
        <v>16306</v>
      </c>
      <c r="D631" s="329" t="s">
        <v>14708</v>
      </c>
      <c r="E631" s="329" t="s">
        <v>14708</v>
      </c>
      <c r="F631" s="330" t="s">
        <v>1981</v>
      </c>
      <c r="G631" s="329" t="s">
        <v>14913</v>
      </c>
      <c r="H631" s="330" t="s">
        <v>1986</v>
      </c>
      <c r="I631" s="329" t="s">
        <v>9786</v>
      </c>
      <c r="J631" s="329" t="s">
        <v>14916</v>
      </c>
      <c r="K631" s="317"/>
      <c r="L631" s="304">
        <v>1</v>
      </c>
      <c r="M631" s="311">
        <v>113</v>
      </c>
      <c r="N631" s="311">
        <v>298</v>
      </c>
      <c r="O631" s="311" t="s">
        <v>16380</v>
      </c>
      <c r="P631" s="311" t="s">
        <v>14054</v>
      </c>
      <c r="Q631" s="311">
        <v>2012</v>
      </c>
      <c r="R631" s="324">
        <v>41268</v>
      </c>
      <c r="S631" s="311" t="s">
        <v>14915</v>
      </c>
      <c r="T631" s="312">
        <v>41640</v>
      </c>
      <c r="U631" s="312">
        <v>44197</v>
      </c>
      <c r="V631" s="305"/>
      <c r="W631" s="318"/>
      <c r="X631" s="318"/>
      <c r="Y631" s="318"/>
      <c r="Z631" s="318"/>
      <c r="AA631" s="327"/>
      <c r="AB631" s="326">
        <v>1</v>
      </c>
      <c r="AC631" s="306"/>
      <c r="AD631" s="305"/>
      <c r="AE631" s="322"/>
      <c r="AF631" s="318"/>
      <c r="AG631" s="323"/>
      <c r="AH631" s="323"/>
      <c r="AI631" s="323"/>
      <c r="AJ631" s="323"/>
      <c r="AK631" s="323"/>
      <c r="AL631" s="323"/>
      <c r="AM631" s="323"/>
      <c r="AN631" s="323"/>
    </row>
    <row r="632" spans="1:40" ht="12.75">
      <c r="A632" s="328">
        <v>1223282501</v>
      </c>
      <c r="B632" s="311">
        <v>630</v>
      </c>
      <c r="C632" s="329" t="s">
        <v>16306</v>
      </c>
      <c r="D632" s="329" t="s">
        <v>14708</v>
      </c>
      <c r="E632" s="329" t="s">
        <v>14708</v>
      </c>
      <c r="F632" s="330" t="s">
        <v>2043</v>
      </c>
      <c r="G632" s="329" t="s">
        <v>14917</v>
      </c>
      <c r="H632" s="330" t="s">
        <v>2046</v>
      </c>
      <c r="I632" s="329" t="s">
        <v>9786</v>
      </c>
      <c r="J632" s="329" t="s">
        <v>14918</v>
      </c>
      <c r="K632" s="317"/>
      <c r="L632" s="304">
        <v>1</v>
      </c>
      <c r="M632" s="311">
        <v>1087</v>
      </c>
      <c r="N632" s="311">
        <v>4451</v>
      </c>
      <c r="O632" s="311" t="s">
        <v>16381</v>
      </c>
      <c r="P632" s="311" t="s">
        <v>14063</v>
      </c>
      <c r="Q632" s="311">
        <v>2012</v>
      </c>
      <c r="R632" s="324">
        <v>41270</v>
      </c>
      <c r="S632" s="311" t="s">
        <v>14919</v>
      </c>
      <c r="T632" s="312">
        <v>41640</v>
      </c>
      <c r="U632" s="312">
        <v>44197</v>
      </c>
      <c r="V632" s="305"/>
      <c r="W632" s="318"/>
      <c r="X632" s="318"/>
      <c r="Y632" s="318"/>
      <c r="Z632" s="318"/>
      <c r="AA632" s="327"/>
      <c r="AB632" s="326">
        <v>1</v>
      </c>
      <c r="AC632" s="306"/>
      <c r="AD632" s="305"/>
      <c r="AE632" s="322"/>
      <c r="AF632" s="318"/>
      <c r="AG632" s="323"/>
      <c r="AH632" s="323"/>
      <c r="AI632" s="323"/>
      <c r="AJ632" s="323"/>
      <c r="AK632" s="323"/>
      <c r="AL632" s="323"/>
      <c r="AM632" s="323"/>
      <c r="AN632" s="323"/>
    </row>
    <row r="633" spans="1:40" ht="12.75">
      <c r="A633" s="328">
        <v>1223282503</v>
      </c>
      <c r="B633" s="311">
        <v>631</v>
      </c>
      <c r="C633" s="329" t="s">
        <v>16306</v>
      </c>
      <c r="D633" s="329" t="s">
        <v>14708</v>
      </c>
      <c r="E633" s="329" t="s">
        <v>14708</v>
      </c>
      <c r="F633" s="330" t="s">
        <v>1635</v>
      </c>
      <c r="G633" s="329" t="s">
        <v>14917</v>
      </c>
      <c r="H633" s="330" t="s">
        <v>1646</v>
      </c>
      <c r="I633" s="329" t="s">
        <v>9786</v>
      </c>
      <c r="J633" s="329" t="s">
        <v>14808</v>
      </c>
      <c r="K633" s="317"/>
      <c r="L633" s="304">
        <v>1</v>
      </c>
      <c r="M633" s="311">
        <v>154</v>
      </c>
      <c r="N633" s="311">
        <v>649</v>
      </c>
      <c r="O633" s="311" t="s">
        <v>16381</v>
      </c>
      <c r="P633" s="311" t="s">
        <v>14063</v>
      </c>
      <c r="Q633" s="311">
        <v>2012</v>
      </c>
      <c r="R633" s="324">
        <v>41270</v>
      </c>
      <c r="S633" s="311" t="s">
        <v>14920</v>
      </c>
      <c r="T633" s="312">
        <v>41640</v>
      </c>
      <c r="U633" s="312">
        <v>44197</v>
      </c>
      <c r="V633" s="305"/>
      <c r="W633" s="318"/>
      <c r="X633" s="318"/>
      <c r="Y633" s="318"/>
      <c r="Z633" s="318"/>
      <c r="AA633" s="327"/>
      <c r="AB633" s="326">
        <v>1</v>
      </c>
      <c r="AC633" s="306"/>
      <c r="AD633" s="305"/>
      <c r="AE633" s="322"/>
      <c r="AF633" s="318"/>
      <c r="AG633" s="323"/>
      <c r="AH633" s="323"/>
      <c r="AI633" s="323"/>
      <c r="AJ633" s="323"/>
      <c r="AK633" s="323"/>
      <c r="AL633" s="323"/>
      <c r="AM633" s="323"/>
      <c r="AN633" s="323"/>
    </row>
    <row r="634" spans="1:40" ht="12.75">
      <c r="A634" s="328">
        <v>1223282504</v>
      </c>
      <c r="B634" s="311">
        <v>632</v>
      </c>
      <c r="C634" s="329" t="s">
        <v>16306</v>
      </c>
      <c r="D634" s="329" t="s">
        <v>14708</v>
      </c>
      <c r="E634" s="329" t="s">
        <v>14708</v>
      </c>
      <c r="F634" s="330" t="s">
        <v>2043</v>
      </c>
      <c r="G634" s="329" t="s">
        <v>14917</v>
      </c>
      <c r="H634" s="330" t="s">
        <v>2048</v>
      </c>
      <c r="I634" s="329" t="s">
        <v>9786</v>
      </c>
      <c r="J634" s="329" t="s">
        <v>14921</v>
      </c>
      <c r="K634" s="317"/>
      <c r="L634" s="304">
        <v>1</v>
      </c>
      <c r="M634" s="311">
        <v>219</v>
      </c>
      <c r="N634" s="311">
        <v>239</v>
      </c>
      <c r="O634" s="311" t="s">
        <v>16381</v>
      </c>
      <c r="P634" s="311" t="s">
        <v>14063</v>
      </c>
      <c r="Q634" s="311">
        <v>2012</v>
      </c>
      <c r="R634" s="324">
        <v>41270</v>
      </c>
      <c r="S634" s="311" t="s">
        <v>14922</v>
      </c>
      <c r="T634" s="312">
        <v>41640</v>
      </c>
      <c r="U634" s="312">
        <v>44197</v>
      </c>
      <c r="V634" s="305"/>
      <c r="W634" s="318"/>
      <c r="X634" s="318"/>
      <c r="Y634" s="318"/>
      <c r="Z634" s="318"/>
      <c r="AA634" s="327"/>
      <c r="AB634" s="326">
        <v>1</v>
      </c>
      <c r="AC634" s="306"/>
      <c r="AD634" s="305"/>
      <c r="AE634" s="322"/>
      <c r="AF634" s="318"/>
      <c r="AG634" s="323"/>
      <c r="AH634" s="323"/>
      <c r="AI634" s="323"/>
      <c r="AJ634" s="323"/>
      <c r="AK634" s="323"/>
      <c r="AL634" s="323"/>
      <c r="AM634" s="323"/>
      <c r="AN634" s="323"/>
    </row>
    <row r="635" spans="1:40" ht="12.75">
      <c r="A635" s="328">
        <v>1223283002</v>
      </c>
      <c r="B635" s="311">
        <v>633</v>
      </c>
      <c r="C635" s="329" t="s">
        <v>16306</v>
      </c>
      <c r="D635" s="329" t="s">
        <v>14708</v>
      </c>
      <c r="E635" s="329" t="s">
        <v>14708</v>
      </c>
      <c r="F635" s="330" t="s">
        <v>1517</v>
      </c>
      <c r="G635" s="329" t="s">
        <v>14923</v>
      </c>
      <c r="H635" s="330" t="s">
        <v>1525</v>
      </c>
      <c r="I635" s="329" t="s">
        <v>9786</v>
      </c>
      <c r="J635" s="329" t="s">
        <v>14281</v>
      </c>
      <c r="K635" s="317"/>
      <c r="L635" s="304">
        <v>1</v>
      </c>
      <c r="M635" s="311">
        <v>151</v>
      </c>
      <c r="N635" s="311">
        <v>238</v>
      </c>
      <c r="O635" s="311" t="s">
        <v>16058</v>
      </c>
      <c r="P635" s="311" t="s">
        <v>14054</v>
      </c>
      <c r="Q635" s="311">
        <v>2012</v>
      </c>
      <c r="R635" s="324">
        <v>41270</v>
      </c>
      <c r="S635" s="311" t="s">
        <v>14924</v>
      </c>
      <c r="T635" s="312">
        <v>41640</v>
      </c>
      <c r="U635" s="312">
        <v>44197</v>
      </c>
      <c r="V635" s="305"/>
      <c r="W635" s="318"/>
      <c r="X635" s="318"/>
      <c r="Y635" s="318"/>
      <c r="Z635" s="318"/>
      <c r="AA635" s="327"/>
      <c r="AB635" s="326">
        <v>1</v>
      </c>
      <c r="AC635" s="306"/>
      <c r="AD635" s="305"/>
      <c r="AE635" s="322"/>
      <c r="AF635" s="318"/>
      <c r="AG635" s="323"/>
      <c r="AH635" s="323"/>
      <c r="AI635" s="323"/>
      <c r="AJ635" s="323"/>
      <c r="AK635" s="323"/>
      <c r="AL635" s="323"/>
      <c r="AM635" s="323"/>
      <c r="AN635" s="323"/>
    </row>
    <row r="636" spans="1:40" ht="12.75">
      <c r="A636" s="328">
        <v>1223283001</v>
      </c>
      <c r="B636" s="311">
        <v>634</v>
      </c>
      <c r="C636" s="329" t="s">
        <v>16306</v>
      </c>
      <c r="D636" s="329" t="s">
        <v>14708</v>
      </c>
      <c r="E636" s="329" t="s">
        <v>14708</v>
      </c>
      <c r="F636" s="330" t="s">
        <v>2030</v>
      </c>
      <c r="G636" s="329" t="s">
        <v>14923</v>
      </c>
      <c r="H636" s="330" t="s">
        <v>2033</v>
      </c>
      <c r="I636" s="329" t="s">
        <v>9786</v>
      </c>
      <c r="J636" s="329" t="s">
        <v>14925</v>
      </c>
      <c r="K636" s="317"/>
      <c r="L636" s="304">
        <v>1</v>
      </c>
      <c r="M636" s="311">
        <v>219</v>
      </c>
      <c r="N636" s="311">
        <v>602</v>
      </c>
      <c r="O636" s="311" t="s">
        <v>16058</v>
      </c>
      <c r="P636" s="311" t="s">
        <v>14054</v>
      </c>
      <c r="Q636" s="311">
        <v>2012</v>
      </c>
      <c r="R636" s="324">
        <v>41270</v>
      </c>
      <c r="S636" s="311" t="s">
        <v>14926</v>
      </c>
      <c r="T636" s="312">
        <v>41640</v>
      </c>
      <c r="U636" s="312">
        <v>44197</v>
      </c>
      <c r="V636" s="305"/>
      <c r="W636" s="318"/>
      <c r="X636" s="318"/>
      <c r="Y636" s="318"/>
      <c r="Z636" s="318"/>
      <c r="AA636" s="327"/>
      <c r="AB636" s="326">
        <v>1</v>
      </c>
      <c r="AC636" s="306"/>
      <c r="AD636" s="305"/>
      <c r="AE636" s="322"/>
      <c r="AF636" s="318"/>
      <c r="AG636" s="323"/>
      <c r="AH636" s="323"/>
      <c r="AI636" s="323"/>
      <c r="AJ636" s="323"/>
      <c r="AK636" s="323"/>
      <c r="AL636" s="323"/>
      <c r="AM636" s="323"/>
      <c r="AN636" s="323"/>
    </row>
    <row r="637" spans="1:40" ht="12.75">
      <c r="A637" s="328">
        <v>1223283003</v>
      </c>
      <c r="B637" s="311">
        <v>635</v>
      </c>
      <c r="C637" s="329" t="s">
        <v>16306</v>
      </c>
      <c r="D637" s="329" t="s">
        <v>14708</v>
      </c>
      <c r="E637" s="329" t="s">
        <v>14708</v>
      </c>
      <c r="F637" s="330" t="s">
        <v>2030</v>
      </c>
      <c r="G637" s="329" t="s">
        <v>14923</v>
      </c>
      <c r="H637" s="330" t="s">
        <v>2038</v>
      </c>
      <c r="I637" s="329" t="s">
        <v>9786</v>
      </c>
      <c r="J637" s="329" t="s">
        <v>14927</v>
      </c>
      <c r="K637" s="318"/>
      <c r="L637" s="304">
        <v>1</v>
      </c>
      <c r="M637" s="311">
        <v>94</v>
      </c>
      <c r="N637" s="311">
        <v>356</v>
      </c>
      <c r="O637" s="311" t="s">
        <v>16058</v>
      </c>
      <c r="P637" s="311" t="s">
        <v>14054</v>
      </c>
      <c r="Q637" s="311">
        <v>2012</v>
      </c>
      <c r="R637" s="324">
        <v>41270</v>
      </c>
      <c r="S637" s="311" t="s">
        <v>14928</v>
      </c>
      <c r="T637" s="312">
        <v>41640</v>
      </c>
      <c r="U637" s="312">
        <v>44197</v>
      </c>
      <c r="V637" s="305"/>
      <c r="W637" s="319"/>
      <c r="X637" s="317"/>
      <c r="Y637" s="318"/>
      <c r="Z637" s="317"/>
      <c r="AA637" s="325"/>
      <c r="AB637" s="326">
        <v>1</v>
      </c>
      <c r="AC637" s="308"/>
      <c r="AD637" s="305"/>
      <c r="AE637" s="322"/>
      <c r="AF637" s="318"/>
      <c r="AG637" s="323"/>
      <c r="AH637" s="323"/>
      <c r="AI637" s="323"/>
      <c r="AJ637" s="323"/>
      <c r="AK637" s="323"/>
      <c r="AL637" s="323"/>
      <c r="AM637" s="323"/>
      <c r="AN637" s="323"/>
    </row>
    <row r="638" spans="1:40" ht="12.75">
      <c r="A638" s="328">
        <v>1223283301</v>
      </c>
      <c r="B638" s="311">
        <v>636</v>
      </c>
      <c r="C638" s="329" t="s">
        <v>16306</v>
      </c>
      <c r="D638" s="329" t="s">
        <v>14708</v>
      </c>
      <c r="E638" s="329" t="s">
        <v>14708</v>
      </c>
      <c r="F638" s="329" t="s">
        <v>1981</v>
      </c>
      <c r="G638" s="329" t="s">
        <v>14929</v>
      </c>
      <c r="H638" s="330" t="s">
        <v>1989</v>
      </c>
      <c r="I638" s="329" t="s">
        <v>9786</v>
      </c>
      <c r="J638" s="329" t="s">
        <v>11404</v>
      </c>
      <c r="K638" s="317"/>
      <c r="L638" s="304">
        <v>1</v>
      </c>
      <c r="M638" s="311">
        <v>95</v>
      </c>
      <c r="N638" s="311">
        <v>912</v>
      </c>
      <c r="O638" s="311" t="s">
        <v>16382</v>
      </c>
      <c r="P638" s="311" t="s">
        <v>14054</v>
      </c>
      <c r="Q638" s="311">
        <v>2012</v>
      </c>
      <c r="R638" s="324">
        <v>41269</v>
      </c>
      <c r="S638" s="311" t="s">
        <v>14930</v>
      </c>
      <c r="T638" s="312">
        <v>41640</v>
      </c>
      <c r="U638" s="312">
        <v>44197</v>
      </c>
      <c r="V638" s="305"/>
      <c r="W638" s="318"/>
      <c r="X638" s="318"/>
      <c r="Y638" s="318"/>
      <c r="Z638" s="318"/>
      <c r="AA638" s="327"/>
      <c r="AB638" s="326">
        <v>1</v>
      </c>
      <c r="AC638" s="308"/>
      <c r="AD638" s="305"/>
      <c r="AE638" s="322"/>
      <c r="AF638" s="318"/>
      <c r="AG638" s="323"/>
      <c r="AH638" s="323"/>
      <c r="AI638" s="323"/>
      <c r="AJ638" s="323"/>
      <c r="AK638" s="323"/>
      <c r="AL638" s="323"/>
      <c r="AM638" s="323"/>
      <c r="AN638" s="323"/>
    </row>
    <row r="639" spans="1:40" ht="12.75">
      <c r="A639" s="328">
        <v>1223283304</v>
      </c>
      <c r="B639" s="311">
        <v>637</v>
      </c>
      <c r="C639" s="329" t="s">
        <v>16306</v>
      </c>
      <c r="D639" s="329" t="s">
        <v>14708</v>
      </c>
      <c r="E639" s="329" t="s">
        <v>14708</v>
      </c>
      <c r="F639" s="330" t="s">
        <v>1303</v>
      </c>
      <c r="G639" s="329" t="s">
        <v>14929</v>
      </c>
      <c r="H639" s="330" t="s">
        <v>1321</v>
      </c>
      <c r="I639" s="329" t="s">
        <v>10299</v>
      </c>
      <c r="J639" s="329" t="s">
        <v>11423</v>
      </c>
      <c r="K639" s="317"/>
      <c r="L639" s="304">
        <v>1</v>
      </c>
      <c r="M639" s="311">
        <v>7.8</v>
      </c>
      <c r="N639" s="311">
        <v>94</v>
      </c>
      <c r="O639" s="311" t="s">
        <v>16382</v>
      </c>
      <c r="P639" s="311" t="s">
        <v>14931</v>
      </c>
      <c r="Q639" s="311">
        <v>2012</v>
      </c>
      <c r="R639" s="324">
        <v>41269</v>
      </c>
      <c r="S639" s="311" t="s">
        <v>14932</v>
      </c>
      <c r="T639" s="312">
        <v>41640</v>
      </c>
      <c r="U639" s="312">
        <v>44197</v>
      </c>
      <c r="V639" s="305"/>
      <c r="W639" s="318"/>
      <c r="X639" s="318"/>
      <c r="Y639" s="318"/>
      <c r="Z639" s="318"/>
      <c r="AA639" s="327"/>
      <c r="AB639" s="326">
        <v>1</v>
      </c>
      <c r="AC639" s="306"/>
      <c r="AD639" s="305"/>
      <c r="AE639" s="322"/>
      <c r="AF639" s="318"/>
      <c r="AG639" s="323"/>
      <c r="AH639" s="323"/>
      <c r="AI639" s="323"/>
      <c r="AJ639" s="323"/>
      <c r="AK639" s="323"/>
      <c r="AL639" s="323"/>
      <c r="AM639" s="323"/>
      <c r="AN639" s="323"/>
    </row>
    <row r="640" spans="1:40" ht="12.75">
      <c r="A640" s="328">
        <v>1223283303</v>
      </c>
      <c r="B640" s="311">
        <v>638</v>
      </c>
      <c r="C640" s="329" t="s">
        <v>16306</v>
      </c>
      <c r="D640" s="329" t="s">
        <v>14708</v>
      </c>
      <c r="E640" s="329" t="s">
        <v>14708</v>
      </c>
      <c r="F640" s="330" t="s">
        <v>1981</v>
      </c>
      <c r="G640" s="329" t="s">
        <v>14929</v>
      </c>
      <c r="H640" s="330" t="s">
        <v>1990</v>
      </c>
      <c r="I640" s="329" t="s">
        <v>9786</v>
      </c>
      <c r="J640" s="329" t="s">
        <v>14933</v>
      </c>
      <c r="K640" s="317"/>
      <c r="L640" s="304">
        <v>1</v>
      </c>
      <c r="M640" s="311">
        <v>81</v>
      </c>
      <c r="N640" s="311">
        <v>104</v>
      </c>
      <c r="O640" s="311" t="s">
        <v>16382</v>
      </c>
      <c r="P640" s="311" t="s">
        <v>14054</v>
      </c>
      <c r="Q640" s="311">
        <v>2012</v>
      </c>
      <c r="R640" s="324">
        <v>41269</v>
      </c>
      <c r="S640" s="311" t="s">
        <v>14930</v>
      </c>
      <c r="T640" s="312">
        <v>41640</v>
      </c>
      <c r="U640" s="312">
        <v>44197</v>
      </c>
      <c r="V640" s="305"/>
      <c r="W640" s="318"/>
      <c r="X640" s="318"/>
      <c r="Y640" s="318"/>
      <c r="Z640" s="318"/>
      <c r="AA640" s="327"/>
      <c r="AB640" s="326">
        <v>1</v>
      </c>
      <c r="AC640" s="306"/>
      <c r="AD640" s="305"/>
      <c r="AE640" s="322"/>
      <c r="AF640" s="318"/>
      <c r="AG640" s="323"/>
      <c r="AH640" s="323"/>
      <c r="AI640" s="323"/>
      <c r="AJ640" s="323"/>
      <c r="AK640" s="323"/>
      <c r="AL640" s="323"/>
      <c r="AM640" s="323"/>
      <c r="AN640" s="323"/>
    </row>
    <row r="641" spans="1:40" ht="12.75">
      <c r="A641" s="328">
        <v>1223283302</v>
      </c>
      <c r="B641" s="311">
        <v>639</v>
      </c>
      <c r="C641" s="329" t="s">
        <v>16306</v>
      </c>
      <c r="D641" s="329" t="s">
        <v>14708</v>
      </c>
      <c r="E641" s="329" t="s">
        <v>14708</v>
      </c>
      <c r="F641" s="330" t="s">
        <v>1981</v>
      </c>
      <c r="G641" s="329" t="s">
        <v>14929</v>
      </c>
      <c r="H641" s="330" t="s">
        <v>1993</v>
      </c>
      <c r="I641" s="329" t="s">
        <v>9786</v>
      </c>
      <c r="J641" s="329" t="s">
        <v>14934</v>
      </c>
      <c r="K641" s="317"/>
      <c r="L641" s="304">
        <v>1</v>
      </c>
      <c r="M641" s="311">
        <v>63</v>
      </c>
      <c r="N641" s="311">
        <v>33</v>
      </c>
      <c r="O641" s="311" t="s">
        <v>16382</v>
      </c>
      <c r="P641" s="311" t="s">
        <v>14931</v>
      </c>
      <c r="Q641" s="311">
        <v>2012</v>
      </c>
      <c r="R641" s="324">
        <v>41269</v>
      </c>
      <c r="S641" s="311" t="s">
        <v>14932</v>
      </c>
      <c r="T641" s="312">
        <v>41640</v>
      </c>
      <c r="U641" s="312">
        <v>44197</v>
      </c>
      <c r="V641" s="305"/>
      <c r="W641" s="318"/>
      <c r="X641" s="318"/>
      <c r="Y641" s="318"/>
      <c r="Z641" s="318"/>
      <c r="AA641" s="327"/>
      <c r="AB641" s="326">
        <v>1</v>
      </c>
      <c r="AC641" s="306"/>
      <c r="AD641" s="305"/>
      <c r="AE641" s="322"/>
      <c r="AF641" s="318"/>
      <c r="AG641" s="323"/>
      <c r="AH641" s="323"/>
      <c r="AI641" s="323"/>
      <c r="AJ641" s="323"/>
      <c r="AK641" s="323"/>
      <c r="AL641" s="323"/>
      <c r="AM641" s="323"/>
      <c r="AN641" s="323"/>
    </row>
    <row r="642" spans="1:40" ht="12.75">
      <c r="A642" s="328">
        <v>1223255800</v>
      </c>
      <c r="B642" s="311">
        <v>640</v>
      </c>
      <c r="C642" s="329" t="s">
        <v>16306</v>
      </c>
      <c r="D642" s="329" t="s">
        <v>14708</v>
      </c>
      <c r="E642" s="329" t="s">
        <v>14708</v>
      </c>
      <c r="F642" s="330" t="s">
        <v>2043</v>
      </c>
      <c r="G642" s="329" t="s">
        <v>14935</v>
      </c>
      <c r="H642" s="330" t="s">
        <v>2045</v>
      </c>
      <c r="I642" s="329" t="s">
        <v>10789</v>
      </c>
      <c r="J642" s="329" t="s">
        <v>14936</v>
      </c>
      <c r="K642" s="317"/>
      <c r="L642" s="304">
        <v>1</v>
      </c>
      <c r="M642" s="311">
        <v>46</v>
      </c>
      <c r="N642" s="311">
        <v>4348</v>
      </c>
      <c r="O642" s="311" t="s">
        <v>16383</v>
      </c>
      <c r="P642" s="311" t="s">
        <v>14937</v>
      </c>
      <c r="Q642" s="311">
        <v>2012</v>
      </c>
      <c r="R642" s="324">
        <v>41270</v>
      </c>
      <c r="S642" s="311" t="s">
        <v>14938</v>
      </c>
      <c r="T642" s="312">
        <v>41640</v>
      </c>
      <c r="U642" s="312">
        <v>44197</v>
      </c>
      <c r="V642" s="305"/>
      <c r="W642" s="318"/>
      <c r="X642" s="318"/>
      <c r="Y642" s="318"/>
      <c r="Z642" s="318"/>
      <c r="AA642" s="327"/>
      <c r="AB642" s="326">
        <v>1</v>
      </c>
      <c r="AC642" s="306"/>
      <c r="AD642" s="305"/>
      <c r="AE642" s="322"/>
      <c r="AF642" s="318"/>
      <c r="AG642" s="323"/>
      <c r="AH642" s="323"/>
      <c r="AI642" s="323"/>
      <c r="AJ642" s="323"/>
      <c r="AK642" s="323"/>
      <c r="AL642" s="323"/>
      <c r="AM642" s="323"/>
      <c r="AN642" s="323"/>
    </row>
    <row r="643" spans="1:40" ht="12.75">
      <c r="A643" s="328">
        <v>1223284002</v>
      </c>
      <c r="B643" s="311">
        <v>641</v>
      </c>
      <c r="C643" s="329" t="s">
        <v>16306</v>
      </c>
      <c r="D643" s="329" t="s">
        <v>14708</v>
      </c>
      <c r="E643" s="329" t="s">
        <v>14708</v>
      </c>
      <c r="F643" s="330" t="s">
        <v>1576</v>
      </c>
      <c r="G643" s="329" t="s">
        <v>14176</v>
      </c>
      <c r="H643" s="330" t="s">
        <v>1577</v>
      </c>
      <c r="I643" s="329" t="s">
        <v>9786</v>
      </c>
      <c r="J643" s="329" t="s">
        <v>14630</v>
      </c>
      <c r="K643" s="317"/>
      <c r="L643" s="304">
        <v>1</v>
      </c>
      <c r="M643" s="311">
        <v>95.9</v>
      </c>
      <c r="N643" s="311">
        <v>83</v>
      </c>
      <c r="O643" s="311" t="s">
        <v>16384</v>
      </c>
      <c r="P643" s="311" t="s">
        <v>14604</v>
      </c>
      <c r="Q643" s="311">
        <v>2012</v>
      </c>
      <c r="R643" s="324">
        <v>41269</v>
      </c>
      <c r="S643" s="311" t="s">
        <v>14939</v>
      </c>
      <c r="T643" s="312">
        <v>41640</v>
      </c>
      <c r="U643" s="312">
        <v>44197</v>
      </c>
      <c r="V643" s="305"/>
      <c r="W643" s="318"/>
      <c r="X643" s="318"/>
      <c r="Y643" s="318"/>
      <c r="Z643" s="318"/>
      <c r="AA643" s="327"/>
      <c r="AB643" s="326">
        <v>1</v>
      </c>
      <c r="AC643" s="306"/>
      <c r="AD643" s="305"/>
      <c r="AE643" s="322"/>
      <c r="AF643" s="318"/>
      <c r="AG643" s="323"/>
      <c r="AH643" s="323"/>
      <c r="AI643" s="323"/>
      <c r="AJ643" s="323"/>
      <c r="AK643" s="323"/>
      <c r="AL643" s="323"/>
      <c r="AM643" s="323"/>
      <c r="AN643" s="323"/>
    </row>
    <row r="644" spans="1:40" ht="12.75">
      <c r="A644" s="328">
        <v>1223284003</v>
      </c>
      <c r="B644" s="311">
        <v>642</v>
      </c>
      <c r="C644" s="329" t="s">
        <v>16306</v>
      </c>
      <c r="D644" s="329" t="s">
        <v>14708</v>
      </c>
      <c r="E644" s="329" t="s">
        <v>14708</v>
      </c>
      <c r="F644" s="330" t="s">
        <v>1981</v>
      </c>
      <c r="G644" s="329" t="s">
        <v>14176</v>
      </c>
      <c r="H644" s="330" t="s">
        <v>1988</v>
      </c>
      <c r="I644" s="329" t="s">
        <v>9786</v>
      </c>
      <c r="J644" s="329" t="s">
        <v>14940</v>
      </c>
      <c r="K644" s="317"/>
      <c r="L644" s="304">
        <v>1</v>
      </c>
      <c r="M644" s="311">
        <v>132</v>
      </c>
      <c r="N644" s="311">
        <v>627</v>
      </c>
      <c r="O644" s="311" t="s">
        <v>16384</v>
      </c>
      <c r="P644" s="311" t="s">
        <v>14604</v>
      </c>
      <c r="Q644" s="311">
        <v>2012</v>
      </c>
      <c r="R644" s="324">
        <v>41269</v>
      </c>
      <c r="S644" s="311" t="s">
        <v>14941</v>
      </c>
      <c r="T644" s="312">
        <v>41640</v>
      </c>
      <c r="U644" s="312">
        <v>44197</v>
      </c>
      <c r="V644" s="305"/>
      <c r="W644" s="318"/>
      <c r="X644" s="318"/>
      <c r="Y644" s="318"/>
      <c r="Z644" s="318"/>
      <c r="AA644" s="327"/>
      <c r="AB644" s="326">
        <v>1</v>
      </c>
      <c r="AC644" s="306"/>
      <c r="AD644" s="305"/>
      <c r="AE644" s="322"/>
      <c r="AF644" s="318"/>
      <c r="AG644" s="323"/>
      <c r="AH644" s="323"/>
      <c r="AI644" s="323"/>
      <c r="AJ644" s="323"/>
      <c r="AK644" s="323"/>
      <c r="AL644" s="323"/>
      <c r="AM644" s="323"/>
      <c r="AN644" s="323"/>
    </row>
    <row r="645" spans="1:40" ht="12.75">
      <c r="A645" s="328">
        <v>1223284001</v>
      </c>
      <c r="B645" s="311">
        <v>643</v>
      </c>
      <c r="C645" s="329" t="s">
        <v>16306</v>
      </c>
      <c r="D645" s="329" t="s">
        <v>14708</v>
      </c>
      <c r="E645" s="329" t="s">
        <v>14708</v>
      </c>
      <c r="F645" s="330" t="s">
        <v>1266</v>
      </c>
      <c r="G645" s="329" t="s">
        <v>14176</v>
      </c>
      <c r="H645" s="330" t="s">
        <v>1267</v>
      </c>
      <c r="I645" s="329" t="s">
        <v>9786</v>
      </c>
      <c r="J645" s="329" t="s">
        <v>10334</v>
      </c>
      <c r="K645" s="317"/>
      <c r="L645" s="304">
        <v>1</v>
      </c>
      <c r="M645" s="311">
        <v>1144</v>
      </c>
      <c r="N645" s="311">
        <v>3237</v>
      </c>
      <c r="O645" s="311" t="s">
        <v>16384</v>
      </c>
      <c r="P645" s="311" t="s">
        <v>14604</v>
      </c>
      <c r="Q645" s="311">
        <v>2012</v>
      </c>
      <c r="R645" s="324">
        <v>41269</v>
      </c>
      <c r="S645" s="311" t="s">
        <v>14939</v>
      </c>
      <c r="T645" s="312">
        <v>41640</v>
      </c>
      <c r="U645" s="312">
        <v>44197</v>
      </c>
      <c r="V645" s="305"/>
      <c r="W645" s="318"/>
      <c r="X645" s="318"/>
      <c r="Y645" s="318"/>
      <c r="Z645" s="318"/>
      <c r="AA645" s="327"/>
      <c r="AB645" s="326">
        <v>1</v>
      </c>
      <c r="AC645" s="306"/>
      <c r="AD645" s="305"/>
      <c r="AE645" s="322"/>
      <c r="AF645" s="318"/>
      <c r="AG645" s="323"/>
      <c r="AH645" s="323"/>
      <c r="AI645" s="323"/>
      <c r="AJ645" s="323"/>
      <c r="AK645" s="323"/>
      <c r="AL645" s="323"/>
      <c r="AM645" s="323"/>
      <c r="AN645" s="323"/>
    </row>
    <row r="646" spans="1:40" ht="12.75">
      <c r="A646" s="328">
        <v>1223284004</v>
      </c>
      <c r="B646" s="311">
        <v>644</v>
      </c>
      <c r="C646" s="329" t="s">
        <v>16306</v>
      </c>
      <c r="D646" s="329" t="s">
        <v>14708</v>
      </c>
      <c r="E646" s="329" t="s">
        <v>14708</v>
      </c>
      <c r="F646" s="330" t="s">
        <v>1266</v>
      </c>
      <c r="G646" s="329" t="s">
        <v>14176</v>
      </c>
      <c r="H646" s="330" t="s">
        <v>1270</v>
      </c>
      <c r="I646" s="329" t="s">
        <v>9786</v>
      </c>
      <c r="J646" s="329" t="s">
        <v>14412</v>
      </c>
      <c r="K646" s="317"/>
      <c r="L646" s="304">
        <v>1</v>
      </c>
      <c r="M646" s="311">
        <v>91</v>
      </c>
      <c r="N646" s="311">
        <v>323</v>
      </c>
      <c r="O646" s="311" t="s">
        <v>16384</v>
      </c>
      <c r="P646" s="311" t="s">
        <v>14604</v>
      </c>
      <c r="Q646" s="311">
        <v>2012</v>
      </c>
      <c r="R646" s="324">
        <v>41269</v>
      </c>
      <c r="S646" s="311" t="s">
        <v>14942</v>
      </c>
      <c r="T646" s="312">
        <v>41640</v>
      </c>
      <c r="U646" s="312">
        <v>44197</v>
      </c>
      <c r="V646" s="305"/>
      <c r="W646" s="318"/>
      <c r="X646" s="318"/>
      <c r="Y646" s="318"/>
      <c r="Z646" s="318"/>
      <c r="AA646" s="327"/>
      <c r="AB646" s="326">
        <v>1</v>
      </c>
      <c r="AC646" s="306"/>
      <c r="AD646" s="305"/>
      <c r="AE646" s="322"/>
      <c r="AF646" s="318"/>
      <c r="AG646" s="323"/>
      <c r="AH646" s="323"/>
      <c r="AI646" s="323"/>
      <c r="AJ646" s="323"/>
      <c r="AK646" s="323"/>
      <c r="AL646" s="323"/>
      <c r="AM646" s="323"/>
      <c r="AN646" s="323"/>
    </row>
    <row r="647" spans="1:40" ht="12.75">
      <c r="A647" s="328">
        <v>1223283502</v>
      </c>
      <c r="B647" s="311">
        <v>645</v>
      </c>
      <c r="C647" s="329" t="s">
        <v>16306</v>
      </c>
      <c r="D647" s="329" t="s">
        <v>14708</v>
      </c>
      <c r="E647" s="329" t="s">
        <v>14708</v>
      </c>
      <c r="F647" s="330" t="s">
        <v>2030</v>
      </c>
      <c r="G647" s="329" t="s">
        <v>14089</v>
      </c>
      <c r="H647" s="330" t="s">
        <v>2035</v>
      </c>
      <c r="I647" s="329" t="s">
        <v>9786</v>
      </c>
      <c r="J647" s="329" t="s">
        <v>14943</v>
      </c>
      <c r="K647" s="317"/>
      <c r="L647" s="304">
        <v>1</v>
      </c>
      <c r="M647" s="311">
        <v>539</v>
      </c>
      <c r="N647" s="311">
        <v>714</v>
      </c>
      <c r="O647" s="311" t="s">
        <v>16385</v>
      </c>
      <c r="P647" s="311" t="s">
        <v>14063</v>
      </c>
      <c r="Q647" s="311">
        <v>2012</v>
      </c>
      <c r="R647" s="324">
        <v>41267</v>
      </c>
      <c r="S647" s="311" t="s">
        <v>14944</v>
      </c>
      <c r="T647" s="312">
        <v>41640</v>
      </c>
      <c r="U647" s="312">
        <v>44197</v>
      </c>
      <c r="V647" s="305"/>
      <c r="W647" s="318"/>
      <c r="X647" s="318"/>
      <c r="Y647" s="318"/>
      <c r="Z647" s="318"/>
      <c r="AA647" s="327"/>
      <c r="AB647" s="326">
        <v>1</v>
      </c>
      <c r="AC647" s="306"/>
      <c r="AD647" s="305"/>
      <c r="AE647" s="322"/>
      <c r="AF647" s="318"/>
      <c r="AG647" s="323"/>
      <c r="AH647" s="323"/>
      <c r="AI647" s="323"/>
      <c r="AJ647" s="323"/>
      <c r="AK647" s="323"/>
      <c r="AL647" s="323"/>
      <c r="AM647" s="323"/>
      <c r="AN647" s="323"/>
    </row>
    <row r="648" spans="1:40" ht="12.75">
      <c r="A648" s="328">
        <v>1223283501</v>
      </c>
      <c r="B648" s="311">
        <v>646</v>
      </c>
      <c r="C648" s="329" t="s">
        <v>16306</v>
      </c>
      <c r="D648" s="329" t="s">
        <v>14708</v>
      </c>
      <c r="E648" s="329" t="s">
        <v>14708</v>
      </c>
      <c r="F648" s="330" t="s">
        <v>1303</v>
      </c>
      <c r="G648" s="329" t="s">
        <v>14089</v>
      </c>
      <c r="H648" s="330" t="s">
        <v>1323</v>
      </c>
      <c r="I648" s="329" t="s">
        <v>9786</v>
      </c>
      <c r="J648" s="329" t="s">
        <v>10659</v>
      </c>
      <c r="K648" s="317"/>
      <c r="L648" s="304">
        <v>1</v>
      </c>
      <c r="M648" s="311">
        <v>542</v>
      </c>
      <c r="N648" s="311">
        <v>864</v>
      </c>
      <c r="O648" s="311" t="s">
        <v>16385</v>
      </c>
      <c r="P648" s="311" t="s">
        <v>14063</v>
      </c>
      <c r="Q648" s="311">
        <v>2012</v>
      </c>
      <c r="R648" s="324">
        <v>41267</v>
      </c>
      <c r="S648" s="311" t="s">
        <v>14945</v>
      </c>
      <c r="T648" s="312">
        <v>41640</v>
      </c>
      <c r="U648" s="312">
        <v>44197</v>
      </c>
      <c r="V648" s="305"/>
      <c r="W648" s="318"/>
      <c r="X648" s="318"/>
      <c r="Y648" s="318"/>
      <c r="Z648" s="318"/>
      <c r="AA648" s="327"/>
      <c r="AB648" s="326">
        <v>1</v>
      </c>
      <c r="AC648" s="306"/>
      <c r="AD648" s="305"/>
      <c r="AE648" s="322"/>
      <c r="AF648" s="318"/>
      <c r="AG648" s="323"/>
      <c r="AH648" s="323"/>
      <c r="AI648" s="323"/>
      <c r="AJ648" s="323"/>
      <c r="AK648" s="323"/>
      <c r="AL648" s="323"/>
      <c r="AM648" s="323"/>
      <c r="AN648" s="323"/>
    </row>
    <row r="649" spans="1:40" ht="12.75">
      <c r="A649" s="328">
        <v>1223284502</v>
      </c>
      <c r="B649" s="311">
        <v>647</v>
      </c>
      <c r="C649" s="329" t="s">
        <v>16306</v>
      </c>
      <c r="D649" s="329" t="s">
        <v>14708</v>
      </c>
      <c r="E649" s="329" t="s">
        <v>14708</v>
      </c>
      <c r="F649" s="330" t="s">
        <v>1981</v>
      </c>
      <c r="G649" s="329" t="s">
        <v>14946</v>
      </c>
      <c r="H649" s="330" t="s">
        <v>1983</v>
      </c>
      <c r="I649" s="329" t="s">
        <v>9786</v>
      </c>
      <c r="J649" s="329" t="s">
        <v>14947</v>
      </c>
      <c r="K649" s="317"/>
      <c r="L649" s="304">
        <v>1</v>
      </c>
      <c r="M649" s="311">
        <v>114</v>
      </c>
      <c r="N649" s="311">
        <v>155</v>
      </c>
      <c r="O649" s="311" t="s">
        <v>16386</v>
      </c>
      <c r="P649" s="311" t="s">
        <v>14054</v>
      </c>
      <c r="Q649" s="311">
        <v>2012</v>
      </c>
      <c r="R649" s="324">
        <v>41268</v>
      </c>
      <c r="S649" s="311" t="s">
        <v>14948</v>
      </c>
      <c r="T649" s="312">
        <v>41640</v>
      </c>
      <c r="U649" s="312">
        <v>44197</v>
      </c>
      <c r="V649" s="305"/>
      <c r="W649" s="318"/>
      <c r="X649" s="318"/>
      <c r="Y649" s="318"/>
      <c r="Z649" s="318"/>
      <c r="AA649" s="327"/>
      <c r="AB649" s="326">
        <v>1</v>
      </c>
      <c r="AC649" s="306"/>
      <c r="AD649" s="305"/>
      <c r="AE649" s="322"/>
      <c r="AF649" s="318"/>
      <c r="AG649" s="323"/>
      <c r="AH649" s="323"/>
      <c r="AI649" s="323"/>
      <c r="AJ649" s="323"/>
      <c r="AK649" s="323"/>
      <c r="AL649" s="323"/>
      <c r="AM649" s="323"/>
      <c r="AN649" s="323"/>
    </row>
    <row r="650" spans="1:40" ht="12.75">
      <c r="A650" s="328">
        <v>1223284506</v>
      </c>
      <c r="B650" s="311">
        <v>648</v>
      </c>
      <c r="C650" s="329" t="s">
        <v>16306</v>
      </c>
      <c r="D650" s="329" t="s">
        <v>14708</v>
      </c>
      <c r="E650" s="329" t="s">
        <v>14708</v>
      </c>
      <c r="F650" s="330" t="s">
        <v>1245</v>
      </c>
      <c r="G650" s="329" t="s">
        <v>14946</v>
      </c>
      <c r="H650" s="330" t="s">
        <v>1247</v>
      </c>
      <c r="I650" s="329" t="s">
        <v>9786</v>
      </c>
      <c r="J650" s="329" t="s">
        <v>12620</v>
      </c>
      <c r="K650" s="317"/>
      <c r="L650" s="304">
        <v>1</v>
      </c>
      <c r="M650" s="311">
        <v>33</v>
      </c>
      <c r="N650" s="311">
        <v>112</v>
      </c>
      <c r="O650" s="311" t="s">
        <v>16386</v>
      </c>
      <c r="P650" s="311" t="s">
        <v>14054</v>
      </c>
      <c r="Q650" s="311">
        <v>2012</v>
      </c>
      <c r="R650" s="324">
        <v>41268</v>
      </c>
      <c r="S650" s="311" t="s">
        <v>14949</v>
      </c>
      <c r="T650" s="312">
        <v>41640</v>
      </c>
      <c r="U650" s="312">
        <v>44197</v>
      </c>
      <c r="V650" s="305"/>
      <c r="W650" s="318"/>
      <c r="X650" s="318"/>
      <c r="Y650" s="318"/>
      <c r="Z650" s="318"/>
      <c r="AA650" s="327"/>
      <c r="AB650" s="326">
        <v>1</v>
      </c>
      <c r="AC650" s="306"/>
      <c r="AD650" s="305"/>
      <c r="AE650" s="322"/>
      <c r="AF650" s="318"/>
      <c r="AG650" s="323"/>
      <c r="AH650" s="323"/>
      <c r="AI650" s="323"/>
      <c r="AJ650" s="323"/>
      <c r="AK650" s="323"/>
      <c r="AL650" s="323"/>
      <c r="AM650" s="323"/>
      <c r="AN650" s="323"/>
    </row>
    <row r="651" spans="1:40" ht="12.75">
      <c r="A651" s="328">
        <v>1223284503</v>
      </c>
      <c r="B651" s="311">
        <v>649</v>
      </c>
      <c r="C651" s="329" t="s">
        <v>16306</v>
      </c>
      <c r="D651" s="329" t="s">
        <v>14708</v>
      </c>
      <c r="E651" s="329" t="s">
        <v>14708</v>
      </c>
      <c r="F651" s="329" t="s">
        <v>1981</v>
      </c>
      <c r="G651" s="329" t="s">
        <v>14946</v>
      </c>
      <c r="H651" s="330" t="s">
        <v>1985</v>
      </c>
      <c r="I651" s="329" t="s">
        <v>9786</v>
      </c>
      <c r="J651" s="329" t="s">
        <v>14950</v>
      </c>
      <c r="K651" s="318"/>
      <c r="L651" s="304">
        <v>1</v>
      </c>
      <c r="M651" s="311">
        <v>131</v>
      </c>
      <c r="N651" s="311">
        <v>205</v>
      </c>
      <c r="O651" s="311" t="s">
        <v>16386</v>
      </c>
      <c r="P651" s="311" t="s">
        <v>14054</v>
      </c>
      <c r="Q651" s="311">
        <v>2012</v>
      </c>
      <c r="R651" s="324">
        <v>41268</v>
      </c>
      <c r="S651" s="311" t="s">
        <v>14951</v>
      </c>
      <c r="T651" s="312">
        <v>41640</v>
      </c>
      <c r="U651" s="312">
        <v>44197</v>
      </c>
      <c r="V651" s="316"/>
      <c r="W651" s="319"/>
      <c r="X651" s="317"/>
      <c r="Y651" s="317"/>
      <c r="Z651" s="318"/>
      <c r="AA651" s="325"/>
      <c r="AB651" s="326">
        <v>1</v>
      </c>
      <c r="AC651" s="306"/>
      <c r="AD651" s="305"/>
      <c r="AE651" s="322"/>
      <c r="AF651" s="318"/>
      <c r="AG651" s="323"/>
      <c r="AH651" s="323"/>
      <c r="AI651" s="323"/>
      <c r="AJ651" s="323"/>
      <c r="AK651" s="323"/>
      <c r="AL651" s="323"/>
      <c r="AM651" s="323"/>
      <c r="AN651" s="323"/>
    </row>
    <row r="652" spans="1:40" ht="12.75">
      <c r="A652" s="328">
        <v>1223284504</v>
      </c>
      <c r="B652" s="311">
        <v>650</v>
      </c>
      <c r="C652" s="329" t="s">
        <v>16306</v>
      </c>
      <c r="D652" s="329" t="s">
        <v>14708</v>
      </c>
      <c r="E652" s="329" t="s">
        <v>14708</v>
      </c>
      <c r="F652" s="330" t="s">
        <v>1445</v>
      </c>
      <c r="G652" s="329" t="s">
        <v>14946</v>
      </c>
      <c r="H652" s="330" t="s">
        <v>1449</v>
      </c>
      <c r="I652" s="329" t="s">
        <v>9786</v>
      </c>
      <c r="J652" s="329" t="s">
        <v>14952</v>
      </c>
      <c r="K652" s="317"/>
      <c r="L652" s="304">
        <v>1</v>
      </c>
      <c r="M652" s="311">
        <v>126</v>
      </c>
      <c r="N652" s="311">
        <v>368</v>
      </c>
      <c r="O652" s="311" t="s">
        <v>16386</v>
      </c>
      <c r="P652" s="311" t="s">
        <v>14054</v>
      </c>
      <c r="Q652" s="311">
        <v>2012</v>
      </c>
      <c r="R652" s="324">
        <v>41268</v>
      </c>
      <c r="S652" s="311" t="s">
        <v>14953</v>
      </c>
      <c r="T652" s="312">
        <v>41640</v>
      </c>
      <c r="U652" s="312">
        <v>44197</v>
      </c>
      <c r="V652" s="305"/>
      <c r="W652" s="318"/>
      <c r="X652" s="318"/>
      <c r="Y652" s="318"/>
      <c r="Z652" s="318"/>
      <c r="AA652" s="327"/>
      <c r="AB652" s="326">
        <v>1</v>
      </c>
      <c r="AC652" s="306"/>
      <c r="AD652" s="305"/>
      <c r="AE652" s="322"/>
      <c r="AF652" s="318"/>
      <c r="AG652" s="323"/>
      <c r="AH652" s="323"/>
      <c r="AI652" s="323"/>
      <c r="AJ652" s="323"/>
      <c r="AK652" s="323"/>
      <c r="AL652" s="323"/>
      <c r="AM652" s="323"/>
      <c r="AN652" s="323"/>
    </row>
    <row r="653" spans="1:40" ht="12.75">
      <c r="A653" s="328">
        <v>1223284505</v>
      </c>
      <c r="B653" s="311">
        <v>651</v>
      </c>
      <c r="C653" s="329" t="s">
        <v>16306</v>
      </c>
      <c r="D653" s="329" t="s">
        <v>14708</v>
      </c>
      <c r="E653" s="329" t="s">
        <v>14708</v>
      </c>
      <c r="F653" s="330" t="s">
        <v>1981</v>
      </c>
      <c r="G653" s="329" t="s">
        <v>14946</v>
      </c>
      <c r="H653" s="330" t="s">
        <v>1987</v>
      </c>
      <c r="I653" s="329" t="s">
        <v>9786</v>
      </c>
      <c r="J653" s="329" t="s">
        <v>14954</v>
      </c>
      <c r="K653" s="317"/>
      <c r="L653" s="304">
        <v>1</v>
      </c>
      <c r="M653" s="311">
        <v>195</v>
      </c>
      <c r="N653" s="311">
        <v>359</v>
      </c>
      <c r="O653" s="311" t="s">
        <v>16386</v>
      </c>
      <c r="P653" s="311" t="s">
        <v>14054</v>
      </c>
      <c r="Q653" s="311">
        <v>2012</v>
      </c>
      <c r="R653" s="324">
        <v>41268</v>
      </c>
      <c r="S653" s="311" t="s">
        <v>14955</v>
      </c>
      <c r="T653" s="312">
        <v>41640</v>
      </c>
      <c r="U653" s="312">
        <v>44197</v>
      </c>
      <c r="V653" s="305"/>
      <c r="W653" s="318"/>
      <c r="X653" s="318"/>
      <c r="Y653" s="318"/>
      <c r="Z653" s="318"/>
      <c r="AA653" s="327"/>
      <c r="AB653" s="326">
        <v>1</v>
      </c>
      <c r="AC653" s="306"/>
      <c r="AD653" s="305"/>
      <c r="AE653" s="322"/>
      <c r="AF653" s="318"/>
      <c r="AG653" s="323"/>
      <c r="AH653" s="323"/>
      <c r="AI653" s="323"/>
      <c r="AJ653" s="323"/>
      <c r="AK653" s="323"/>
      <c r="AL653" s="323"/>
      <c r="AM653" s="323"/>
      <c r="AN653" s="323"/>
    </row>
    <row r="654" spans="1:40" ht="12.75">
      <c r="A654" s="328">
        <v>1223284501</v>
      </c>
      <c r="B654" s="311">
        <v>652</v>
      </c>
      <c r="C654" s="329" t="s">
        <v>16306</v>
      </c>
      <c r="D654" s="329" t="s">
        <v>14708</v>
      </c>
      <c r="E654" s="329" t="s">
        <v>14708</v>
      </c>
      <c r="F654" s="330" t="s">
        <v>1981</v>
      </c>
      <c r="G654" s="329" t="s">
        <v>14946</v>
      </c>
      <c r="H654" s="330" t="s">
        <v>1991</v>
      </c>
      <c r="I654" s="329" t="s">
        <v>9786</v>
      </c>
      <c r="J654" s="329" t="s">
        <v>14956</v>
      </c>
      <c r="K654" s="317"/>
      <c r="L654" s="304">
        <v>1</v>
      </c>
      <c r="M654" s="311">
        <v>115</v>
      </c>
      <c r="N654" s="311">
        <v>514</v>
      </c>
      <c r="O654" s="311" t="s">
        <v>16386</v>
      </c>
      <c r="P654" s="311" t="s">
        <v>14054</v>
      </c>
      <c r="Q654" s="311">
        <v>2012</v>
      </c>
      <c r="R654" s="324">
        <v>41268</v>
      </c>
      <c r="S654" s="311" t="s">
        <v>14957</v>
      </c>
      <c r="T654" s="312">
        <v>41640</v>
      </c>
      <c r="U654" s="312">
        <v>44197</v>
      </c>
      <c r="V654" s="305"/>
      <c r="W654" s="318"/>
      <c r="X654" s="318"/>
      <c r="Y654" s="318"/>
      <c r="Z654" s="318"/>
      <c r="AA654" s="327"/>
      <c r="AB654" s="326">
        <v>1</v>
      </c>
      <c r="AC654" s="306"/>
      <c r="AD654" s="305"/>
      <c r="AE654" s="322"/>
      <c r="AF654" s="318"/>
      <c r="AG654" s="323"/>
      <c r="AH654" s="323"/>
      <c r="AI654" s="323"/>
      <c r="AJ654" s="323"/>
      <c r="AK654" s="323"/>
      <c r="AL654" s="323"/>
      <c r="AM654" s="323"/>
      <c r="AN654" s="323"/>
    </row>
    <row r="655" spans="1:40" ht="12.75">
      <c r="A655" s="328">
        <v>1223285001</v>
      </c>
      <c r="B655" s="311">
        <v>653</v>
      </c>
      <c r="C655" s="329" t="s">
        <v>16306</v>
      </c>
      <c r="D655" s="329" t="s">
        <v>14708</v>
      </c>
      <c r="E655" s="329" t="s">
        <v>14708</v>
      </c>
      <c r="F655" s="330" t="s">
        <v>2043</v>
      </c>
      <c r="G655" s="329" t="s">
        <v>14958</v>
      </c>
      <c r="H655" s="330" t="s">
        <v>2047</v>
      </c>
      <c r="I655" s="329" t="s">
        <v>9786</v>
      </c>
      <c r="J655" s="329" t="s">
        <v>14959</v>
      </c>
      <c r="K655" s="318"/>
      <c r="L655" s="304">
        <v>1</v>
      </c>
      <c r="M655" s="311">
        <v>1009</v>
      </c>
      <c r="N655" s="311">
        <v>5041</v>
      </c>
      <c r="O655" s="311" t="s">
        <v>16387</v>
      </c>
      <c r="P655" s="311" t="s">
        <v>14122</v>
      </c>
      <c r="Q655" s="311">
        <v>2012</v>
      </c>
      <c r="R655" s="324">
        <v>41269</v>
      </c>
      <c r="S655" s="311" t="s">
        <v>14960</v>
      </c>
      <c r="T655" s="312">
        <v>41640</v>
      </c>
      <c r="U655" s="312">
        <v>44197</v>
      </c>
      <c r="V655" s="316"/>
      <c r="W655" s="319"/>
      <c r="X655" s="317"/>
      <c r="Y655" s="317"/>
      <c r="Z655" s="318"/>
      <c r="AA655" s="325"/>
      <c r="AB655" s="326">
        <v>1</v>
      </c>
      <c r="AC655" s="306"/>
      <c r="AD655" s="305"/>
      <c r="AE655" s="322"/>
      <c r="AF655" s="318"/>
      <c r="AG655" s="323"/>
      <c r="AH655" s="323"/>
      <c r="AI655" s="323"/>
      <c r="AJ655" s="323"/>
      <c r="AK655" s="323"/>
      <c r="AL655" s="323"/>
      <c r="AM655" s="323"/>
      <c r="AN655" s="323"/>
    </row>
    <row r="656" spans="1:40" ht="12.75">
      <c r="A656" s="328">
        <v>1223210505</v>
      </c>
      <c r="B656" s="311">
        <v>654</v>
      </c>
      <c r="C656" s="329" t="s">
        <v>16306</v>
      </c>
      <c r="D656" s="329" t="s">
        <v>14708</v>
      </c>
      <c r="E656" s="329" t="s">
        <v>14708</v>
      </c>
      <c r="F656" s="330" t="s">
        <v>1390</v>
      </c>
      <c r="G656" s="329" t="s">
        <v>14961</v>
      </c>
      <c r="H656" s="330" t="s">
        <v>1398</v>
      </c>
      <c r="I656" s="329" t="s">
        <v>10299</v>
      </c>
      <c r="J656" s="329" t="s">
        <v>10664</v>
      </c>
      <c r="K656" s="317"/>
      <c r="L656" s="304">
        <v>1</v>
      </c>
      <c r="M656" s="311">
        <v>26.4</v>
      </c>
      <c r="N656" s="311">
        <v>227</v>
      </c>
      <c r="O656" s="311" t="s">
        <v>16023</v>
      </c>
      <c r="P656" s="317"/>
      <c r="Q656" s="311">
        <v>2013</v>
      </c>
      <c r="R656" s="312">
        <v>41452</v>
      </c>
      <c r="S656" s="311" t="s">
        <v>14962</v>
      </c>
      <c r="T656" s="312">
        <v>41640</v>
      </c>
      <c r="U656" s="312">
        <v>44197</v>
      </c>
      <c r="V656" s="305"/>
      <c r="W656" s="318"/>
      <c r="X656" s="318"/>
      <c r="Y656" s="318"/>
      <c r="Z656" s="318"/>
      <c r="AA656" s="327"/>
      <c r="AB656" s="326">
        <v>1</v>
      </c>
      <c r="AC656" s="306"/>
      <c r="AD656" s="305"/>
      <c r="AE656" s="322"/>
      <c r="AF656" s="318"/>
      <c r="AG656" s="323"/>
      <c r="AH656" s="323"/>
      <c r="AI656" s="323"/>
      <c r="AJ656" s="323"/>
      <c r="AK656" s="323"/>
      <c r="AL656" s="323"/>
      <c r="AM656" s="323"/>
      <c r="AN656" s="323"/>
    </row>
    <row r="657" spans="1:40" ht="12.75">
      <c r="A657" s="328">
        <v>1223210501</v>
      </c>
      <c r="B657" s="311">
        <v>655</v>
      </c>
      <c r="C657" s="329" t="s">
        <v>16306</v>
      </c>
      <c r="D657" s="329" t="s">
        <v>14708</v>
      </c>
      <c r="E657" s="329" t="s">
        <v>14708</v>
      </c>
      <c r="F657" s="330" t="s">
        <v>2030</v>
      </c>
      <c r="G657" s="329" t="s">
        <v>14961</v>
      </c>
      <c r="H657" s="330" t="s">
        <v>2034</v>
      </c>
      <c r="I657" s="329" t="s">
        <v>9786</v>
      </c>
      <c r="J657" s="329" t="s">
        <v>14963</v>
      </c>
      <c r="K657" s="317"/>
      <c r="L657" s="304">
        <v>1</v>
      </c>
      <c r="M657" s="311">
        <v>93.18</v>
      </c>
      <c r="N657" s="311">
        <v>432</v>
      </c>
      <c r="O657" s="311" t="s">
        <v>16328</v>
      </c>
      <c r="P657" s="317"/>
      <c r="Q657" s="311">
        <v>2013</v>
      </c>
      <c r="R657" s="312">
        <v>41450</v>
      </c>
      <c r="S657" s="311" t="s">
        <v>14962</v>
      </c>
      <c r="T657" s="312">
        <v>41640</v>
      </c>
      <c r="U657" s="312">
        <v>44197</v>
      </c>
      <c r="V657" s="305"/>
      <c r="W657" s="318"/>
      <c r="X657" s="318"/>
      <c r="Y657" s="318"/>
      <c r="Z657" s="318"/>
      <c r="AA657" s="327"/>
      <c r="AB657" s="326">
        <v>1</v>
      </c>
      <c r="AC657" s="306"/>
      <c r="AD657" s="305"/>
      <c r="AE657" s="322"/>
      <c r="AF657" s="318"/>
      <c r="AG657" s="323"/>
      <c r="AH657" s="323"/>
      <c r="AI657" s="323"/>
      <c r="AJ657" s="323"/>
      <c r="AK657" s="323"/>
      <c r="AL657" s="323"/>
      <c r="AM657" s="323"/>
      <c r="AN657" s="323"/>
    </row>
    <row r="658" spans="1:40" ht="12.75">
      <c r="A658" s="328">
        <v>1223210502</v>
      </c>
      <c r="B658" s="311">
        <v>656</v>
      </c>
      <c r="C658" s="329" t="s">
        <v>16306</v>
      </c>
      <c r="D658" s="329" t="s">
        <v>14708</v>
      </c>
      <c r="E658" s="329" t="s">
        <v>14708</v>
      </c>
      <c r="F658" s="330" t="s">
        <v>2030</v>
      </c>
      <c r="G658" s="329" t="s">
        <v>14961</v>
      </c>
      <c r="H658" s="330" t="s">
        <v>2036</v>
      </c>
      <c r="I658" s="329" t="s">
        <v>9786</v>
      </c>
      <c r="J658" s="329" t="s">
        <v>14964</v>
      </c>
      <c r="K658" s="317"/>
      <c r="L658" s="304">
        <v>1</v>
      </c>
      <c r="M658" s="311">
        <v>133.9</v>
      </c>
      <c r="N658" s="311">
        <v>413</v>
      </c>
      <c r="O658" s="311" t="s">
        <v>16032</v>
      </c>
      <c r="P658" s="311" t="s">
        <v>14931</v>
      </c>
      <c r="Q658" s="311">
        <v>2013</v>
      </c>
      <c r="R658" s="312">
        <v>41451</v>
      </c>
      <c r="S658" s="311" t="s">
        <v>14962</v>
      </c>
      <c r="T658" s="312">
        <v>41640</v>
      </c>
      <c r="U658" s="312">
        <v>44197</v>
      </c>
      <c r="V658" s="305"/>
      <c r="W658" s="318"/>
      <c r="X658" s="318"/>
      <c r="Y658" s="318"/>
      <c r="Z658" s="318"/>
      <c r="AA658" s="327"/>
      <c r="AB658" s="326">
        <v>1</v>
      </c>
      <c r="AC658" s="306"/>
      <c r="AD658" s="305"/>
      <c r="AE658" s="322"/>
      <c r="AF658" s="318"/>
      <c r="AG658" s="323"/>
      <c r="AH658" s="323"/>
      <c r="AI658" s="323"/>
      <c r="AJ658" s="323"/>
      <c r="AK658" s="323"/>
      <c r="AL658" s="323"/>
      <c r="AM658" s="323"/>
      <c r="AN658" s="323"/>
    </row>
    <row r="659" spans="1:40" ht="12.75">
      <c r="A659" s="328">
        <v>1223210503</v>
      </c>
      <c r="B659" s="311">
        <v>657</v>
      </c>
      <c r="C659" s="329" t="s">
        <v>16306</v>
      </c>
      <c r="D659" s="329" t="s">
        <v>14708</v>
      </c>
      <c r="E659" s="329" t="s">
        <v>14708</v>
      </c>
      <c r="F659" s="330" t="s">
        <v>1784</v>
      </c>
      <c r="G659" s="329" t="s">
        <v>14961</v>
      </c>
      <c r="H659" s="330" t="s">
        <v>1793</v>
      </c>
      <c r="I659" s="329" t="s">
        <v>9786</v>
      </c>
      <c r="J659" s="329" t="s">
        <v>11850</v>
      </c>
      <c r="K659" s="317"/>
      <c r="L659" s="304">
        <v>1</v>
      </c>
      <c r="M659" s="311">
        <v>24.1</v>
      </c>
      <c r="N659" s="311">
        <v>3</v>
      </c>
      <c r="O659" s="311" t="s">
        <v>16388</v>
      </c>
      <c r="P659" s="311" t="s">
        <v>14540</v>
      </c>
      <c r="Q659" s="311">
        <v>2012</v>
      </c>
      <c r="R659" s="324">
        <v>41270</v>
      </c>
      <c r="S659" s="311" t="s">
        <v>14962</v>
      </c>
      <c r="T659" s="312">
        <v>41640</v>
      </c>
      <c r="U659" s="312">
        <v>44197</v>
      </c>
      <c r="V659" s="305"/>
      <c r="W659" s="318"/>
      <c r="X659" s="318"/>
      <c r="Y659" s="318"/>
      <c r="Z659" s="318"/>
      <c r="AA659" s="327"/>
      <c r="AB659" s="326">
        <v>1</v>
      </c>
      <c r="AC659" s="306"/>
      <c r="AD659" s="305"/>
      <c r="AE659" s="322"/>
      <c r="AF659" s="318"/>
      <c r="AG659" s="323"/>
      <c r="AH659" s="323"/>
      <c r="AI659" s="323"/>
      <c r="AJ659" s="323"/>
      <c r="AK659" s="323"/>
      <c r="AL659" s="323"/>
      <c r="AM659" s="323"/>
      <c r="AN659" s="323"/>
    </row>
    <row r="660" spans="1:40" ht="12.75">
      <c r="A660" s="328">
        <v>1223210500</v>
      </c>
      <c r="B660" s="311">
        <v>658</v>
      </c>
      <c r="C660" s="329" t="s">
        <v>16306</v>
      </c>
      <c r="D660" s="329" t="s">
        <v>14708</v>
      </c>
      <c r="E660" s="329" t="s">
        <v>14708</v>
      </c>
      <c r="F660" s="330" t="s">
        <v>2030</v>
      </c>
      <c r="G660" s="329" t="s">
        <v>14961</v>
      </c>
      <c r="H660" s="330" t="s">
        <v>2031</v>
      </c>
      <c r="I660" s="329" t="s">
        <v>10296</v>
      </c>
      <c r="J660" s="329" t="s">
        <v>14965</v>
      </c>
      <c r="K660" s="317"/>
      <c r="L660" s="304">
        <v>1</v>
      </c>
      <c r="M660" s="311">
        <v>1281.8</v>
      </c>
      <c r="N660" s="311">
        <v>10383</v>
      </c>
      <c r="O660" s="311" t="s">
        <v>16389</v>
      </c>
      <c r="P660" s="317"/>
      <c r="Q660" s="311">
        <v>2013</v>
      </c>
      <c r="R660" s="312">
        <v>41450</v>
      </c>
      <c r="S660" s="311" t="s">
        <v>14962</v>
      </c>
      <c r="T660" s="312">
        <v>41640</v>
      </c>
      <c r="U660" s="312">
        <v>44197</v>
      </c>
      <c r="V660" s="305"/>
      <c r="W660" s="318"/>
      <c r="X660" s="318"/>
      <c r="Y660" s="318"/>
      <c r="Z660" s="318"/>
      <c r="AA660" s="327"/>
      <c r="AB660" s="326">
        <v>1</v>
      </c>
      <c r="AC660" s="306"/>
      <c r="AD660" s="305"/>
      <c r="AE660" s="322"/>
      <c r="AF660" s="318"/>
      <c r="AG660" s="323"/>
      <c r="AH660" s="323"/>
      <c r="AI660" s="323"/>
      <c r="AJ660" s="323"/>
      <c r="AK660" s="323"/>
      <c r="AL660" s="323"/>
      <c r="AM660" s="323"/>
      <c r="AN660" s="323"/>
    </row>
    <row r="661" spans="1:40" ht="12.75">
      <c r="A661" s="328">
        <v>1223210504</v>
      </c>
      <c r="B661" s="311">
        <v>659</v>
      </c>
      <c r="C661" s="329" t="s">
        <v>16306</v>
      </c>
      <c r="D661" s="329" t="s">
        <v>14708</v>
      </c>
      <c r="E661" s="329" t="s">
        <v>14708</v>
      </c>
      <c r="F661" s="330" t="s">
        <v>2030</v>
      </c>
      <c r="G661" s="329" t="s">
        <v>14961</v>
      </c>
      <c r="H661" s="330" t="s">
        <v>2041</v>
      </c>
      <c r="I661" s="329" t="s">
        <v>9786</v>
      </c>
      <c r="J661" s="329" t="s">
        <v>14966</v>
      </c>
      <c r="K661" s="317"/>
      <c r="L661" s="304">
        <v>1</v>
      </c>
      <c r="M661" s="311">
        <v>89.9</v>
      </c>
      <c r="N661" s="311">
        <v>85</v>
      </c>
      <c r="O661" s="311" t="s">
        <v>16388</v>
      </c>
      <c r="P661" s="311" t="s">
        <v>14540</v>
      </c>
      <c r="Q661" s="311">
        <v>2012</v>
      </c>
      <c r="R661" s="324">
        <v>41270</v>
      </c>
      <c r="S661" s="311" t="s">
        <v>14962</v>
      </c>
      <c r="T661" s="312">
        <v>41640</v>
      </c>
      <c r="U661" s="312">
        <v>44197</v>
      </c>
      <c r="V661" s="305"/>
      <c r="W661" s="318"/>
      <c r="X661" s="318"/>
      <c r="Y661" s="318"/>
      <c r="Z661" s="318"/>
      <c r="AA661" s="327"/>
      <c r="AB661" s="326">
        <v>1</v>
      </c>
      <c r="AC661" s="306"/>
      <c r="AD661" s="305"/>
      <c r="AE661" s="322"/>
      <c r="AF661" s="318"/>
      <c r="AG661" s="323"/>
      <c r="AH661" s="323"/>
      <c r="AI661" s="323"/>
      <c r="AJ661" s="323"/>
      <c r="AK661" s="323"/>
      <c r="AL661" s="323"/>
      <c r="AM661" s="323"/>
      <c r="AN661" s="323"/>
    </row>
    <row r="662" spans="1:40" ht="12.75">
      <c r="A662" s="328">
        <v>1223285502</v>
      </c>
      <c r="B662" s="311">
        <v>660</v>
      </c>
      <c r="C662" s="329" t="s">
        <v>16306</v>
      </c>
      <c r="D662" s="329" t="s">
        <v>14708</v>
      </c>
      <c r="E662" s="329" t="s">
        <v>14708</v>
      </c>
      <c r="F662" s="330" t="s">
        <v>1277</v>
      </c>
      <c r="G662" s="329" t="s">
        <v>11891</v>
      </c>
      <c r="H662" s="330" t="s">
        <v>1283</v>
      </c>
      <c r="I662" s="329" t="s">
        <v>9786</v>
      </c>
      <c r="J662" s="329" t="s">
        <v>10805</v>
      </c>
      <c r="K662" s="317"/>
      <c r="L662" s="304">
        <v>1</v>
      </c>
      <c r="M662" s="311">
        <v>311</v>
      </c>
      <c r="N662" s="311">
        <v>979</v>
      </c>
      <c r="O662" s="311" t="s">
        <v>16390</v>
      </c>
      <c r="P662" s="311" t="s">
        <v>14063</v>
      </c>
      <c r="Q662" s="311">
        <v>2012</v>
      </c>
      <c r="R662" s="324">
        <v>41269</v>
      </c>
      <c r="S662" s="311" t="s">
        <v>14967</v>
      </c>
      <c r="T662" s="312">
        <v>41640</v>
      </c>
      <c r="U662" s="312">
        <v>44197</v>
      </c>
      <c r="V662" s="305"/>
      <c r="W662" s="318"/>
      <c r="X662" s="318"/>
      <c r="Y662" s="318"/>
      <c r="Z662" s="318"/>
      <c r="AA662" s="327"/>
      <c r="AB662" s="326">
        <v>1</v>
      </c>
      <c r="AC662" s="306"/>
      <c r="AD662" s="305"/>
      <c r="AE662" s="322"/>
      <c r="AF662" s="318"/>
      <c r="AG662" s="323"/>
      <c r="AH662" s="323"/>
      <c r="AI662" s="323"/>
      <c r="AJ662" s="323"/>
      <c r="AK662" s="323"/>
      <c r="AL662" s="323"/>
      <c r="AM662" s="323"/>
      <c r="AN662" s="323"/>
    </row>
    <row r="663" spans="1:40" ht="12.75">
      <c r="A663" s="328">
        <v>1223285501</v>
      </c>
      <c r="B663" s="311">
        <v>661</v>
      </c>
      <c r="C663" s="329" t="s">
        <v>16306</v>
      </c>
      <c r="D663" s="329" t="s">
        <v>14708</v>
      </c>
      <c r="E663" s="329" t="s">
        <v>14708</v>
      </c>
      <c r="F663" s="330" t="s">
        <v>2043</v>
      </c>
      <c r="G663" s="329" t="s">
        <v>11891</v>
      </c>
      <c r="H663" s="330" t="s">
        <v>2044</v>
      </c>
      <c r="I663" s="329" t="s">
        <v>9786</v>
      </c>
      <c r="J663" s="329" t="s">
        <v>14968</v>
      </c>
      <c r="K663" s="302">
        <v>1</v>
      </c>
      <c r="L663" s="316"/>
      <c r="M663" s="311">
        <v>2451.4</v>
      </c>
      <c r="N663" s="311">
        <v>4243</v>
      </c>
      <c r="O663" s="317"/>
      <c r="P663" s="311" t="s">
        <v>14396</v>
      </c>
      <c r="Q663" s="311">
        <v>2020</v>
      </c>
      <c r="R663" s="324">
        <v>44512</v>
      </c>
      <c r="S663" s="311" t="s">
        <v>14969</v>
      </c>
      <c r="T663" s="312">
        <v>44927</v>
      </c>
      <c r="U663" s="312">
        <v>47484</v>
      </c>
      <c r="V663" s="305"/>
      <c r="W663" s="318"/>
      <c r="X663" s="312">
        <v>45002</v>
      </c>
      <c r="Y663" s="311" t="s">
        <v>14970</v>
      </c>
      <c r="Z663" s="318"/>
      <c r="AA663" s="320">
        <v>1</v>
      </c>
      <c r="AB663" s="333"/>
      <c r="AC663" s="306"/>
      <c r="AD663" s="305"/>
      <c r="AE663" s="322"/>
      <c r="AF663" s="318"/>
      <c r="AG663" s="323"/>
      <c r="AH663" s="323"/>
      <c r="AI663" s="323"/>
      <c r="AJ663" s="323"/>
      <c r="AK663" s="323"/>
      <c r="AL663" s="323"/>
      <c r="AM663" s="323"/>
      <c r="AN663" s="323"/>
    </row>
    <row r="664" spans="1:40" ht="12.75">
      <c r="A664" s="328">
        <v>1223285503</v>
      </c>
      <c r="B664" s="311">
        <v>662</v>
      </c>
      <c r="C664" s="329" t="s">
        <v>16306</v>
      </c>
      <c r="D664" s="329" t="s">
        <v>14708</v>
      </c>
      <c r="E664" s="329" t="s">
        <v>14708</v>
      </c>
      <c r="F664" s="330" t="s">
        <v>1561</v>
      </c>
      <c r="G664" s="329" t="s">
        <v>11891</v>
      </c>
      <c r="H664" s="330" t="s">
        <v>1570</v>
      </c>
      <c r="I664" s="329" t="s">
        <v>9786</v>
      </c>
      <c r="J664" s="329" t="s">
        <v>14314</v>
      </c>
      <c r="K664" s="317"/>
      <c r="L664" s="304">
        <v>1</v>
      </c>
      <c r="M664" s="311">
        <v>166</v>
      </c>
      <c r="N664" s="311">
        <v>449</v>
      </c>
      <c r="O664" s="311" t="s">
        <v>16390</v>
      </c>
      <c r="P664" s="311" t="s">
        <v>14063</v>
      </c>
      <c r="Q664" s="311">
        <v>2012</v>
      </c>
      <c r="R664" s="324">
        <v>41269</v>
      </c>
      <c r="S664" s="311" t="s">
        <v>14971</v>
      </c>
      <c r="T664" s="312">
        <v>41640</v>
      </c>
      <c r="U664" s="312">
        <v>44197</v>
      </c>
      <c r="V664" s="305"/>
      <c r="W664" s="318"/>
      <c r="X664" s="318"/>
      <c r="Y664" s="318"/>
      <c r="Z664" s="318"/>
      <c r="AA664" s="327"/>
      <c r="AB664" s="326">
        <v>1</v>
      </c>
      <c r="AC664" s="306"/>
      <c r="AD664" s="305"/>
      <c r="AE664" s="322"/>
      <c r="AF664" s="318"/>
      <c r="AG664" s="323"/>
      <c r="AH664" s="323"/>
      <c r="AI664" s="323"/>
      <c r="AJ664" s="323"/>
      <c r="AK664" s="323"/>
      <c r="AL664" s="323"/>
      <c r="AM664" s="323"/>
      <c r="AN664" s="323"/>
    </row>
    <row r="665" spans="1:40" ht="12.75">
      <c r="A665" s="328">
        <v>1223285504</v>
      </c>
      <c r="B665" s="311">
        <v>663</v>
      </c>
      <c r="C665" s="329" t="s">
        <v>16306</v>
      </c>
      <c r="D665" s="329" t="s">
        <v>14708</v>
      </c>
      <c r="E665" s="329" t="s">
        <v>14708</v>
      </c>
      <c r="F665" s="330" t="s">
        <v>2043</v>
      </c>
      <c r="G665" s="329" t="s">
        <v>11891</v>
      </c>
      <c r="H665" s="330" t="s">
        <v>2049</v>
      </c>
      <c r="I665" s="329" t="s">
        <v>9786</v>
      </c>
      <c r="J665" s="329" t="s">
        <v>13791</v>
      </c>
      <c r="K665" s="317"/>
      <c r="L665" s="304">
        <v>1</v>
      </c>
      <c r="M665" s="311">
        <v>90</v>
      </c>
      <c r="N665" s="311">
        <v>320</v>
      </c>
      <c r="O665" s="311" t="s">
        <v>16390</v>
      </c>
      <c r="P665" s="311" t="s">
        <v>14063</v>
      </c>
      <c r="Q665" s="311">
        <v>2012</v>
      </c>
      <c r="R665" s="324">
        <v>41269</v>
      </c>
      <c r="S665" s="311" t="s">
        <v>14972</v>
      </c>
      <c r="T665" s="312">
        <v>41640</v>
      </c>
      <c r="U665" s="312">
        <v>44197</v>
      </c>
      <c r="V665" s="305"/>
      <c r="W665" s="318"/>
      <c r="X665" s="318"/>
      <c r="Y665" s="318"/>
      <c r="Z665" s="318"/>
      <c r="AA665" s="327"/>
      <c r="AB665" s="326">
        <v>1</v>
      </c>
      <c r="AC665" s="306"/>
      <c r="AD665" s="305"/>
      <c r="AE665" s="322"/>
      <c r="AF665" s="318"/>
      <c r="AG665" s="323"/>
      <c r="AH665" s="323"/>
      <c r="AI665" s="323"/>
      <c r="AJ665" s="323"/>
      <c r="AK665" s="323"/>
      <c r="AL665" s="323"/>
      <c r="AM665" s="323"/>
      <c r="AN665" s="323"/>
    </row>
    <row r="666" spans="1:40" ht="12.75">
      <c r="A666" s="328">
        <v>1223286003</v>
      </c>
      <c r="B666" s="311">
        <v>664</v>
      </c>
      <c r="C666" s="329" t="s">
        <v>16306</v>
      </c>
      <c r="D666" s="329" t="s">
        <v>14708</v>
      </c>
      <c r="E666" s="329" t="s">
        <v>14708</v>
      </c>
      <c r="F666" s="330" t="s">
        <v>1846</v>
      </c>
      <c r="G666" s="329" t="s">
        <v>14973</v>
      </c>
      <c r="H666" s="330" t="s">
        <v>1862</v>
      </c>
      <c r="I666" s="329" t="s">
        <v>9786</v>
      </c>
      <c r="J666" s="329" t="s">
        <v>14548</v>
      </c>
      <c r="K666" s="317"/>
      <c r="L666" s="304">
        <v>1</v>
      </c>
      <c r="M666" s="311">
        <v>70</v>
      </c>
      <c r="N666" s="311">
        <v>336</v>
      </c>
      <c r="O666" s="311" t="s">
        <v>16391</v>
      </c>
      <c r="P666" s="311" t="s">
        <v>14974</v>
      </c>
      <c r="Q666" s="311">
        <v>2012</v>
      </c>
      <c r="R666" s="324">
        <v>41264</v>
      </c>
      <c r="S666" s="311" t="s">
        <v>14975</v>
      </c>
      <c r="T666" s="312">
        <v>41640</v>
      </c>
      <c r="U666" s="312">
        <v>44197</v>
      </c>
      <c r="V666" s="305"/>
      <c r="W666" s="318"/>
      <c r="X666" s="318"/>
      <c r="Y666" s="318"/>
      <c r="Z666" s="318"/>
      <c r="AA666" s="327"/>
      <c r="AB666" s="326">
        <v>1</v>
      </c>
      <c r="AC666" s="306"/>
      <c r="AD666" s="305"/>
      <c r="AE666" s="322"/>
      <c r="AF666" s="318"/>
      <c r="AG666" s="323"/>
      <c r="AH666" s="323"/>
      <c r="AI666" s="323"/>
      <c r="AJ666" s="323"/>
      <c r="AK666" s="323"/>
      <c r="AL666" s="323"/>
      <c r="AM666" s="323"/>
      <c r="AN666" s="323"/>
    </row>
    <row r="667" spans="1:40" ht="12.75">
      <c r="A667" s="328">
        <v>1223286001</v>
      </c>
      <c r="B667" s="311">
        <v>665</v>
      </c>
      <c r="C667" s="329" t="s">
        <v>16306</v>
      </c>
      <c r="D667" s="329" t="s">
        <v>14708</v>
      </c>
      <c r="E667" s="329" t="s">
        <v>14708</v>
      </c>
      <c r="F667" s="330" t="s">
        <v>1981</v>
      </c>
      <c r="G667" s="329" t="s">
        <v>14973</v>
      </c>
      <c r="H667" s="330" t="s">
        <v>1992</v>
      </c>
      <c r="I667" s="329" t="s">
        <v>9786</v>
      </c>
      <c r="J667" s="329" t="s">
        <v>14976</v>
      </c>
      <c r="K667" s="317"/>
      <c r="L667" s="304">
        <v>1</v>
      </c>
      <c r="M667" s="311">
        <v>291</v>
      </c>
      <c r="N667" s="311">
        <v>1218</v>
      </c>
      <c r="O667" s="311" t="s">
        <v>16391</v>
      </c>
      <c r="P667" s="311" t="s">
        <v>14974</v>
      </c>
      <c r="Q667" s="311">
        <v>2012</v>
      </c>
      <c r="R667" s="324">
        <v>41264</v>
      </c>
      <c r="S667" s="311" t="s">
        <v>14975</v>
      </c>
      <c r="T667" s="312">
        <v>41640</v>
      </c>
      <c r="U667" s="312">
        <v>44197</v>
      </c>
      <c r="V667" s="305"/>
      <c r="W667" s="318"/>
      <c r="X667" s="318"/>
      <c r="Y667" s="318"/>
      <c r="Z667" s="318"/>
      <c r="AA667" s="327"/>
      <c r="AB667" s="326">
        <v>1</v>
      </c>
      <c r="AC667" s="306"/>
      <c r="AD667" s="305"/>
      <c r="AE667" s="322"/>
      <c r="AF667" s="318"/>
      <c r="AG667" s="323"/>
      <c r="AH667" s="323"/>
      <c r="AI667" s="323"/>
      <c r="AJ667" s="323"/>
      <c r="AK667" s="323"/>
      <c r="AL667" s="323"/>
      <c r="AM667" s="323"/>
      <c r="AN667" s="323"/>
    </row>
    <row r="668" spans="1:40" ht="12.75">
      <c r="A668" s="328">
        <v>1223286004</v>
      </c>
      <c r="B668" s="311">
        <v>666</v>
      </c>
      <c r="C668" s="329" t="s">
        <v>16306</v>
      </c>
      <c r="D668" s="329" t="s">
        <v>14708</v>
      </c>
      <c r="E668" s="329" t="s">
        <v>14708</v>
      </c>
      <c r="F668" s="330" t="s">
        <v>1390</v>
      </c>
      <c r="G668" s="329" t="s">
        <v>14973</v>
      </c>
      <c r="H668" s="330" t="s">
        <v>1426</v>
      </c>
      <c r="I668" s="329" t="s">
        <v>9786</v>
      </c>
      <c r="J668" s="329" t="s">
        <v>14824</v>
      </c>
      <c r="K668" s="317"/>
      <c r="L668" s="304">
        <v>1</v>
      </c>
      <c r="M668" s="311">
        <v>74.400000000000006</v>
      </c>
      <c r="N668" s="311">
        <v>59</v>
      </c>
      <c r="O668" s="311" t="s">
        <v>16391</v>
      </c>
      <c r="P668" s="311" t="s">
        <v>14540</v>
      </c>
      <c r="Q668" s="311">
        <v>2012</v>
      </c>
      <c r="R668" s="324">
        <v>41270</v>
      </c>
      <c r="S668" s="311" t="s">
        <v>14977</v>
      </c>
      <c r="T668" s="312">
        <v>41640</v>
      </c>
      <c r="U668" s="312">
        <v>44197</v>
      </c>
      <c r="V668" s="305"/>
      <c r="W668" s="318"/>
      <c r="X668" s="318"/>
      <c r="Y668" s="318"/>
      <c r="Z668" s="318"/>
      <c r="AA668" s="327"/>
      <c r="AB668" s="326">
        <v>1</v>
      </c>
      <c r="AC668" s="306"/>
      <c r="AD668" s="305"/>
      <c r="AE668" s="322"/>
      <c r="AF668" s="318"/>
      <c r="AG668" s="323"/>
      <c r="AH668" s="323"/>
      <c r="AI668" s="323"/>
      <c r="AJ668" s="323"/>
      <c r="AK668" s="323"/>
      <c r="AL668" s="323"/>
      <c r="AM668" s="323"/>
      <c r="AN668" s="323"/>
    </row>
    <row r="669" spans="1:40" ht="12.75">
      <c r="A669" s="328">
        <v>1223286005</v>
      </c>
      <c r="B669" s="311">
        <v>667</v>
      </c>
      <c r="C669" s="329" t="s">
        <v>16306</v>
      </c>
      <c r="D669" s="329" t="s">
        <v>14708</v>
      </c>
      <c r="E669" s="329" t="s">
        <v>14708</v>
      </c>
      <c r="F669" s="330" t="s">
        <v>1981</v>
      </c>
      <c r="G669" s="329" t="s">
        <v>14973</v>
      </c>
      <c r="H669" s="330" t="s">
        <v>1994</v>
      </c>
      <c r="I669" s="329" t="s">
        <v>9786</v>
      </c>
      <c r="J669" s="329" t="s">
        <v>12592</v>
      </c>
      <c r="K669" s="317"/>
      <c r="L669" s="304">
        <v>1</v>
      </c>
      <c r="M669" s="311">
        <v>41.42</v>
      </c>
      <c r="N669" s="311">
        <v>76</v>
      </c>
      <c r="O669" s="311" t="s">
        <v>16391</v>
      </c>
      <c r="P669" s="311" t="s">
        <v>14540</v>
      </c>
      <c r="Q669" s="311">
        <v>2012</v>
      </c>
      <c r="R669" s="324">
        <v>41270</v>
      </c>
      <c r="S669" s="311" t="s">
        <v>14977</v>
      </c>
      <c r="T669" s="312">
        <v>41640</v>
      </c>
      <c r="U669" s="312">
        <v>44197</v>
      </c>
      <c r="V669" s="305"/>
      <c r="W669" s="318"/>
      <c r="X669" s="318"/>
      <c r="Y669" s="318"/>
      <c r="Z669" s="318"/>
      <c r="AA669" s="327"/>
      <c r="AB669" s="326">
        <v>1</v>
      </c>
      <c r="AC669" s="306"/>
      <c r="AD669" s="305"/>
      <c r="AE669" s="322"/>
      <c r="AF669" s="318"/>
      <c r="AG669" s="323"/>
      <c r="AH669" s="323"/>
      <c r="AI669" s="323"/>
      <c r="AJ669" s="323"/>
      <c r="AK669" s="323"/>
      <c r="AL669" s="323"/>
      <c r="AM669" s="323"/>
      <c r="AN669" s="323"/>
    </row>
    <row r="670" spans="1:40" ht="12.75">
      <c r="A670" s="328">
        <v>1223286502</v>
      </c>
      <c r="B670" s="311">
        <v>668</v>
      </c>
      <c r="C670" s="311" t="s">
        <v>16306</v>
      </c>
      <c r="D670" s="311" t="s">
        <v>14408</v>
      </c>
      <c r="E670" s="311" t="s">
        <v>14708</v>
      </c>
      <c r="F670" s="330" t="s">
        <v>1357</v>
      </c>
      <c r="G670" s="311" t="s">
        <v>16392</v>
      </c>
      <c r="H670" s="330" t="s">
        <v>1359</v>
      </c>
      <c r="I670" s="311" t="s">
        <v>9786</v>
      </c>
      <c r="J670" s="311" t="s">
        <v>13637</v>
      </c>
      <c r="K670" s="317"/>
      <c r="L670" s="304">
        <v>1</v>
      </c>
      <c r="M670" s="311">
        <v>76</v>
      </c>
      <c r="N670" s="311">
        <v>226</v>
      </c>
      <c r="O670" s="311" t="s">
        <v>16393</v>
      </c>
      <c r="P670" s="311" t="s">
        <v>14054</v>
      </c>
      <c r="Q670" s="311">
        <v>2012</v>
      </c>
      <c r="R670" s="324">
        <v>41270</v>
      </c>
      <c r="S670" s="311" t="s">
        <v>14978</v>
      </c>
      <c r="T670" s="312">
        <v>41640</v>
      </c>
      <c r="U670" s="312">
        <v>44197</v>
      </c>
      <c r="V670" s="305"/>
      <c r="W670" s="318"/>
      <c r="X670" s="318"/>
      <c r="Y670" s="318"/>
      <c r="Z670" s="318"/>
      <c r="AA670" s="327"/>
      <c r="AB670" s="326">
        <v>1</v>
      </c>
      <c r="AC670" s="306"/>
      <c r="AD670" s="305"/>
      <c r="AE670" s="322"/>
      <c r="AF670" s="318"/>
      <c r="AG670" s="323"/>
      <c r="AH670" s="323"/>
      <c r="AI670" s="323"/>
      <c r="AJ670" s="323"/>
      <c r="AK670" s="323"/>
      <c r="AL670" s="323"/>
      <c r="AM670" s="323"/>
      <c r="AN670" s="323"/>
    </row>
    <row r="671" spans="1:40" ht="12.75">
      <c r="A671" s="328">
        <v>1223286501</v>
      </c>
      <c r="B671" s="311">
        <v>669</v>
      </c>
      <c r="C671" s="311" t="s">
        <v>16306</v>
      </c>
      <c r="D671" s="311" t="s">
        <v>14408</v>
      </c>
      <c r="E671" s="311" t="s">
        <v>14708</v>
      </c>
      <c r="F671" s="330" t="s">
        <v>1357</v>
      </c>
      <c r="G671" s="311" t="s">
        <v>16392</v>
      </c>
      <c r="H671" s="330" t="s">
        <v>1361</v>
      </c>
      <c r="I671" s="311" t="s">
        <v>9786</v>
      </c>
      <c r="J671" s="311" t="s">
        <v>14979</v>
      </c>
      <c r="K671" s="317"/>
      <c r="L671" s="304">
        <v>1</v>
      </c>
      <c r="M671" s="311">
        <v>998</v>
      </c>
      <c r="N671" s="311">
        <v>3182</v>
      </c>
      <c r="O671" s="311" t="s">
        <v>16393</v>
      </c>
      <c r="P671" s="311" t="s">
        <v>14054</v>
      </c>
      <c r="Q671" s="311">
        <v>2012</v>
      </c>
      <c r="R671" s="324">
        <v>41270</v>
      </c>
      <c r="S671" s="311" t="s">
        <v>14978</v>
      </c>
      <c r="T671" s="312">
        <v>41640</v>
      </c>
      <c r="U671" s="312">
        <v>44197</v>
      </c>
      <c r="V671" s="305"/>
      <c r="W671" s="318"/>
      <c r="X671" s="318"/>
      <c r="Y671" s="318"/>
      <c r="Z671" s="318"/>
      <c r="AA671" s="327"/>
      <c r="AB671" s="326">
        <v>1</v>
      </c>
      <c r="AC671" s="306"/>
      <c r="AD671" s="305"/>
      <c r="AE671" s="322"/>
      <c r="AF671" s="318"/>
      <c r="AG671" s="323"/>
      <c r="AH671" s="323"/>
      <c r="AI671" s="323"/>
      <c r="AJ671" s="323"/>
      <c r="AK671" s="323"/>
      <c r="AL671" s="323"/>
      <c r="AM671" s="323"/>
      <c r="AN671" s="323"/>
    </row>
    <row r="672" spans="1:40" ht="12.75">
      <c r="A672" s="328">
        <v>1223286503</v>
      </c>
      <c r="B672" s="311">
        <v>670</v>
      </c>
      <c r="C672" s="311" t="s">
        <v>16306</v>
      </c>
      <c r="D672" s="311" t="s">
        <v>14408</v>
      </c>
      <c r="E672" s="311" t="s">
        <v>14708</v>
      </c>
      <c r="F672" s="330" t="s">
        <v>1357</v>
      </c>
      <c r="G672" s="311" t="s">
        <v>16392</v>
      </c>
      <c r="H672" s="330" t="s">
        <v>1362</v>
      </c>
      <c r="I672" s="311" t="s">
        <v>9786</v>
      </c>
      <c r="J672" s="311" t="s">
        <v>14980</v>
      </c>
      <c r="K672" s="317"/>
      <c r="L672" s="304">
        <v>1</v>
      </c>
      <c r="M672" s="311">
        <v>570</v>
      </c>
      <c r="N672" s="311">
        <v>734</v>
      </c>
      <c r="O672" s="311" t="s">
        <v>16393</v>
      </c>
      <c r="P672" s="311" t="s">
        <v>14054</v>
      </c>
      <c r="Q672" s="311">
        <v>2012</v>
      </c>
      <c r="R672" s="324">
        <v>41270</v>
      </c>
      <c r="S672" s="311" t="s">
        <v>14978</v>
      </c>
      <c r="T672" s="312">
        <v>41640</v>
      </c>
      <c r="U672" s="312">
        <v>44197</v>
      </c>
      <c r="V672" s="305"/>
      <c r="W672" s="318"/>
      <c r="X672" s="318"/>
      <c r="Y672" s="318"/>
      <c r="Z672" s="318"/>
      <c r="AA672" s="327"/>
      <c r="AB672" s="326">
        <v>1</v>
      </c>
      <c r="AC672" s="306"/>
      <c r="AD672" s="305"/>
      <c r="AE672" s="322"/>
      <c r="AF672" s="318"/>
      <c r="AG672" s="323"/>
      <c r="AH672" s="323"/>
      <c r="AI672" s="323"/>
      <c r="AJ672" s="323"/>
      <c r="AK672" s="323"/>
      <c r="AL672" s="323"/>
      <c r="AM672" s="323"/>
      <c r="AN672" s="323"/>
    </row>
    <row r="673" spans="1:40" ht="12.75">
      <c r="A673" s="328">
        <v>1223256200</v>
      </c>
      <c r="B673" s="311">
        <v>671</v>
      </c>
      <c r="C673" s="329" t="s">
        <v>16306</v>
      </c>
      <c r="D673" s="329" t="s">
        <v>14708</v>
      </c>
      <c r="E673" s="329" t="s">
        <v>14708</v>
      </c>
      <c r="F673" s="330" t="s">
        <v>1576</v>
      </c>
      <c r="G673" s="329" t="s">
        <v>14903</v>
      </c>
      <c r="H673" s="330" t="s">
        <v>1595</v>
      </c>
      <c r="I673" s="329" t="s">
        <v>10789</v>
      </c>
      <c r="J673" s="329" t="s">
        <v>14678</v>
      </c>
      <c r="K673" s="302">
        <v>1</v>
      </c>
      <c r="L673" s="316"/>
      <c r="M673" s="311">
        <v>19019.931199999999</v>
      </c>
      <c r="N673" s="311">
        <v>4170</v>
      </c>
      <c r="O673" s="311" t="s">
        <v>14981</v>
      </c>
      <c r="P673" s="311" t="s">
        <v>14709</v>
      </c>
      <c r="Q673" s="311">
        <v>2023</v>
      </c>
      <c r="R673" s="312">
        <v>45065</v>
      </c>
      <c r="S673" s="311" t="s">
        <v>14905</v>
      </c>
      <c r="T673" s="312">
        <v>45292</v>
      </c>
      <c r="U673" s="312">
        <v>47849</v>
      </c>
      <c r="V673" s="305"/>
      <c r="W673" s="311" t="s">
        <v>11018</v>
      </c>
      <c r="X673" s="312">
        <v>45197</v>
      </c>
      <c r="Y673" s="311" t="s">
        <v>2755</v>
      </c>
      <c r="Z673" s="302">
        <v>1</v>
      </c>
      <c r="AA673" s="327"/>
      <c r="AB673" s="333"/>
      <c r="AC673" s="306"/>
      <c r="AD673" s="305"/>
      <c r="AE673" s="322"/>
      <c r="AF673" s="318"/>
      <c r="AG673" s="323"/>
      <c r="AH673" s="323"/>
      <c r="AI673" s="323"/>
      <c r="AJ673" s="323"/>
      <c r="AK673" s="323"/>
      <c r="AL673" s="323"/>
      <c r="AM673" s="323"/>
      <c r="AN673" s="323"/>
    </row>
    <row r="674" spans="1:40" ht="12.75">
      <c r="A674" s="307">
        <v>1224580501</v>
      </c>
      <c r="B674" s="311">
        <v>672</v>
      </c>
      <c r="C674" s="311" t="s">
        <v>16075</v>
      </c>
      <c r="D674" s="311" t="s">
        <v>16076</v>
      </c>
      <c r="E674" s="311" t="s">
        <v>14982</v>
      </c>
      <c r="F674" s="310" t="s">
        <v>1635</v>
      </c>
      <c r="G674" s="311" t="s">
        <v>14983</v>
      </c>
      <c r="H674" s="310" t="s">
        <v>1639</v>
      </c>
      <c r="I674" s="311" t="s">
        <v>9786</v>
      </c>
      <c r="J674" s="311" t="s">
        <v>14984</v>
      </c>
      <c r="K674" s="317"/>
      <c r="L674" s="304">
        <v>1</v>
      </c>
      <c r="M674" s="311">
        <v>95.3</v>
      </c>
      <c r="N674" s="311">
        <v>206</v>
      </c>
      <c r="O674" s="311">
        <v>570</v>
      </c>
      <c r="P674" s="311" t="s">
        <v>14063</v>
      </c>
      <c r="Q674" s="311">
        <v>2012</v>
      </c>
      <c r="R674" s="312">
        <v>41248</v>
      </c>
      <c r="S674" s="311" t="s">
        <v>14985</v>
      </c>
      <c r="T674" s="312">
        <v>41640</v>
      </c>
      <c r="U674" s="312">
        <v>44197</v>
      </c>
      <c r="V674" s="318"/>
      <c r="W674" s="318"/>
      <c r="X674" s="318"/>
      <c r="Y674" s="318"/>
      <c r="Z674" s="318"/>
      <c r="AA674" s="327"/>
      <c r="AB674" s="326">
        <v>1</v>
      </c>
      <c r="AC674" s="306"/>
      <c r="AD674" s="305"/>
      <c r="AE674" s="322"/>
      <c r="AF674" s="318"/>
      <c r="AG674" s="323"/>
      <c r="AH674" s="323"/>
      <c r="AI674" s="323"/>
      <c r="AJ674" s="323"/>
      <c r="AK674" s="323"/>
      <c r="AL674" s="323"/>
      <c r="AM674" s="323"/>
      <c r="AN674" s="323"/>
    </row>
    <row r="675" spans="1:40" ht="12.75">
      <c r="A675" s="307">
        <v>1224580502</v>
      </c>
      <c r="B675" s="311">
        <v>673</v>
      </c>
      <c r="C675" s="311" t="s">
        <v>16075</v>
      </c>
      <c r="D675" s="311" t="s">
        <v>16076</v>
      </c>
      <c r="E675" s="311" t="s">
        <v>14982</v>
      </c>
      <c r="F675" s="311" t="s">
        <v>1635</v>
      </c>
      <c r="G675" s="311" t="s">
        <v>14983</v>
      </c>
      <c r="H675" s="310" t="s">
        <v>1640</v>
      </c>
      <c r="I675" s="311" t="s">
        <v>9786</v>
      </c>
      <c r="J675" s="311" t="s">
        <v>14986</v>
      </c>
      <c r="K675" s="317"/>
      <c r="L675" s="304">
        <v>1</v>
      </c>
      <c r="M675" s="311">
        <v>96.6</v>
      </c>
      <c r="N675" s="311">
        <v>31</v>
      </c>
      <c r="O675" s="311">
        <v>570</v>
      </c>
      <c r="P675" s="311" t="s">
        <v>14063</v>
      </c>
      <c r="Q675" s="311">
        <v>2012</v>
      </c>
      <c r="R675" s="324">
        <v>41271</v>
      </c>
      <c r="S675" s="311" t="s">
        <v>14987</v>
      </c>
      <c r="T675" s="312">
        <v>41640</v>
      </c>
      <c r="U675" s="312">
        <v>44197</v>
      </c>
      <c r="V675" s="318"/>
      <c r="W675" s="318"/>
      <c r="X675" s="318"/>
      <c r="Y675" s="318"/>
      <c r="Z675" s="318"/>
      <c r="AA675" s="327"/>
      <c r="AB675" s="326">
        <v>1</v>
      </c>
      <c r="AC675" s="306"/>
      <c r="AD675" s="305"/>
      <c r="AE675" s="322"/>
      <c r="AF675" s="318"/>
      <c r="AG675" s="323"/>
      <c r="AH675" s="323"/>
      <c r="AI675" s="323"/>
      <c r="AJ675" s="323"/>
      <c r="AK675" s="323"/>
      <c r="AL675" s="323"/>
      <c r="AM675" s="323"/>
      <c r="AN675" s="323"/>
    </row>
    <row r="676" spans="1:40" ht="12.75">
      <c r="A676" s="307">
        <v>1224580503</v>
      </c>
      <c r="B676" s="311">
        <v>674</v>
      </c>
      <c r="C676" s="311" t="s">
        <v>16075</v>
      </c>
      <c r="D676" s="311" t="s">
        <v>16076</v>
      </c>
      <c r="E676" s="311" t="s">
        <v>14982</v>
      </c>
      <c r="F676" s="310" t="s">
        <v>1277</v>
      </c>
      <c r="G676" s="311" t="s">
        <v>14983</v>
      </c>
      <c r="H676" s="310" t="s">
        <v>1281</v>
      </c>
      <c r="I676" s="311" t="s">
        <v>9786</v>
      </c>
      <c r="J676" s="311" t="s">
        <v>10307</v>
      </c>
      <c r="K676" s="317"/>
      <c r="L676" s="304">
        <v>1</v>
      </c>
      <c r="M676" s="311">
        <v>36.200000000000003</v>
      </c>
      <c r="N676" s="311">
        <v>38</v>
      </c>
      <c r="O676" s="311">
        <v>570</v>
      </c>
      <c r="P676" s="311" t="s">
        <v>14063</v>
      </c>
      <c r="Q676" s="311">
        <v>2012</v>
      </c>
      <c r="R676" s="324">
        <v>41271</v>
      </c>
      <c r="S676" s="311" t="s">
        <v>14988</v>
      </c>
      <c r="T676" s="312">
        <v>41640</v>
      </c>
      <c r="U676" s="312">
        <v>44197</v>
      </c>
      <c r="V676" s="318"/>
      <c r="W676" s="318"/>
      <c r="X676" s="318"/>
      <c r="Y676" s="318"/>
      <c r="Z676" s="318"/>
      <c r="AA676" s="327"/>
      <c r="AB676" s="326">
        <v>1</v>
      </c>
      <c r="AC676" s="306"/>
      <c r="AD676" s="305"/>
      <c r="AE676" s="322"/>
      <c r="AF676" s="318"/>
      <c r="AG676" s="323"/>
      <c r="AH676" s="323"/>
      <c r="AI676" s="323"/>
      <c r="AJ676" s="323"/>
      <c r="AK676" s="323"/>
      <c r="AL676" s="323"/>
      <c r="AM676" s="323"/>
      <c r="AN676" s="323"/>
    </row>
    <row r="677" spans="1:40" ht="12.75">
      <c r="A677" s="307">
        <v>1224580504</v>
      </c>
      <c r="B677" s="311">
        <v>675</v>
      </c>
      <c r="C677" s="311" t="s">
        <v>16075</v>
      </c>
      <c r="D677" s="311" t="s">
        <v>16076</v>
      </c>
      <c r="E677" s="311" t="s">
        <v>14982</v>
      </c>
      <c r="F677" s="310" t="s">
        <v>1635</v>
      </c>
      <c r="G677" s="311" t="s">
        <v>14983</v>
      </c>
      <c r="H677" s="310" t="s">
        <v>1644</v>
      </c>
      <c r="I677" s="311" t="s">
        <v>9786</v>
      </c>
      <c r="J677" s="311" t="s">
        <v>14989</v>
      </c>
      <c r="K677" s="317"/>
      <c r="L677" s="304">
        <v>1</v>
      </c>
      <c r="M677" s="311">
        <v>74</v>
      </c>
      <c r="N677" s="311">
        <v>168</v>
      </c>
      <c r="O677" s="311">
        <v>570</v>
      </c>
      <c r="P677" s="311" t="s">
        <v>14063</v>
      </c>
      <c r="Q677" s="311">
        <v>2012</v>
      </c>
      <c r="R677" s="312">
        <v>41248</v>
      </c>
      <c r="S677" s="311" t="s">
        <v>14985</v>
      </c>
      <c r="T677" s="312">
        <v>41640</v>
      </c>
      <c r="U677" s="312">
        <v>44197</v>
      </c>
      <c r="V677" s="318"/>
      <c r="W677" s="318"/>
      <c r="X677" s="318"/>
      <c r="Y677" s="318"/>
      <c r="Z677" s="318"/>
      <c r="AA677" s="327"/>
      <c r="AB677" s="326">
        <v>1</v>
      </c>
      <c r="AC677" s="306"/>
      <c r="AD677" s="305"/>
      <c r="AE677" s="322"/>
      <c r="AF677" s="318"/>
      <c r="AG677" s="323"/>
      <c r="AH677" s="323"/>
      <c r="AI677" s="323"/>
      <c r="AJ677" s="323"/>
      <c r="AK677" s="323"/>
      <c r="AL677" s="323"/>
      <c r="AM677" s="323"/>
      <c r="AN677" s="323"/>
    </row>
    <row r="678" spans="1:40" ht="12.75">
      <c r="A678" s="307">
        <v>1224580505</v>
      </c>
      <c r="B678" s="311">
        <v>676</v>
      </c>
      <c r="C678" s="311" t="s">
        <v>16075</v>
      </c>
      <c r="D678" s="311" t="s">
        <v>16076</v>
      </c>
      <c r="E678" s="311" t="s">
        <v>14982</v>
      </c>
      <c r="F678" s="310" t="s">
        <v>1303</v>
      </c>
      <c r="G678" s="311" t="s">
        <v>14983</v>
      </c>
      <c r="H678" s="310" t="s">
        <v>1323</v>
      </c>
      <c r="I678" s="311" t="s">
        <v>9786</v>
      </c>
      <c r="J678" s="311" t="s">
        <v>10659</v>
      </c>
      <c r="K678" s="317"/>
      <c r="L678" s="304">
        <v>1</v>
      </c>
      <c r="M678" s="311">
        <v>78.099999999999994</v>
      </c>
      <c r="N678" s="311">
        <v>23</v>
      </c>
      <c r="O678" s="311">
        <v>570</v>
      </c>
      <c r="P678" s="311" t="s">
        <v>14063</v>
      </c>
      <c r="Q678" s="311">
        <v>2012</v>
      </c>
      <c r="R678" s="324">
        <v>41271</v>
      </c>
      <c r="S678" s="311" t="s">
        <v>14990</v>
      </c>
      <c r="T678" s="312">
        <v>41640</v>
      </c>
      <c r="U678" s="312">
        <v>44197</v>
      </c>
      <c r="V678" s="318"/>
      <c r="W678" s="318"/>
      <c r="X678" s="318"/>
      <c r="Y678" s="318"/>
      <c r="Z678" s="318"/>
      <c r="AA678" s="327"/>
      <c r="AB678" s="326">
        <v>1</v>
      </c>
      <c r="AC678" s="306"/>
      <c r="AD678" s="305"/>
      <c r="AE678" s="322"/>
      <c r="AF678" s="318"/>
      <c r="AG678" s="323"/>
      <c r="AH678" s="323"/>
      <c r="AI678" s="323"/>
      <c r="AJ678" s="323"/>
      <c r="AK678" s="323"/>
      <c r="AL678" s="323"/>
      <c r="AM678" s="323"/>
      <c r="AN678" s="323"/>
    </row>
    <row r="679" spans="1:40" ht="12.75">
      <c r="A679" s="307">
        <v>1224580506</v>
      </c>
      <c r="B679" s="311">
        <v>677</v>
      </c>
      <c r="C679" s="311" t="s">
        <v>16075</v>
      </c>
      <c r="D679" s="311" t="s">
        <v>16076</v>
      </c>
      <c r="E679" s="311" t="s">
        <v>14982</v>
      </c>
      <c r="F679" s="310" t="s">
        <v>1635</v>
      </c>
      <c r="G679" s="311" t="s">
        <v>14983</v>
      </c>
      <c r="H679" s="310" t="s">
        <v>1647</v>
      </c>
      <c r="I679" s="311" t="s">
        <v>9786</v>
      </c>
      <c r="J679" s="311" t="s">
        <v>14991</v>
      </c>
      <c r="K679" s="317"/>
      <c r="L679" s="304">
        <v>1</v>
      </c>
      <c r="M679" s="311">
        <v>28.5</v>
      </c>
      <c r="N679" s="311">
        <v>0</v>
      </c>
      <c r="O679" s="311">
        <v>570</v>
      </c>
      <c r="P679" s="311" t="s">
        <v>14063</v>
      </c>
      <c r="Q679" s="311">
        <v>2012</v>
      </c>
      <c r="R679" s="324">
        <v>41271</v>
      </c>
      <c r="S679" s="311" t="s">
        <v>14992</v>
      </c>
      <c r="T679" s="312">
        <v>41640</v>
      </c>
      <c r="U679" s="312">
        <v>44197</v>
      </c>
      <c r="V679" s="318"/>
      <c r="W679" s="318"/>
      <c r="X679" s="318"/>
      <c r="Y679" s="318"/>
      <c r="Z679" s="318"/>
      <c r="AA679" s="327"/>
      <c r="AB679" s="326">
        <v>1</v>
      </c>
      <c r="AC679" s="306"/>
      <c r="AD679" s="305"/>
      <c r="AE679" s="322"/>
      <c r="AF679" s="318"/>
      <c r="AG679" s="323"/>
      <c r="AH679" s="323"/>
      <c r="AI679" s="323"/>
      <c r="AJ679" s="323"/>
      <c r="AK679" s="323"/>
      <c r="AL679" s="323"/>
      <c r="AM679" s="323"/>
      <c r="AN679" s="323"/>
    </row>
    <row r="680" spans="1:40" ht="12.75">
      <c r="A680" s="307">
        <v>1224580507</v>
      </c>
      <c r="B680" s="311">
        <v>678</v>
      </c>
      <c r="C680" s="311" t="s">
        <v>16075</v>
      </c>
      <c r="D680" s="311" t="s">
        <v>16076</v>
      </c>
      <c r="E680" s="311" t="s">
        <v>14982</v>
      </c>
      <c r="F680" s="310" t="s">
        <v>1635</v>
      </c>
      <c r="G680" s="311" t="s">
        <v>14983</v>
      </c>
      <c r="H680" s="310" t="s">
        <v>1648</v>
      </c>
      <c r="I680" s="311" t="s">
        <v>9786</v>
      </c>
      <c r="J680" s="311" t="s">
        <v>13998</v>
      </c>
      <c r="K680" s="317"/>
      <c r="L680" s="304">
        <v>1</v>
      </c>
      <c r="M680" s="311">
        <v>109</v>
      </c>
      <c r="N680" s="311">
        <v>148</v>
      </c>
      <c r="O680" s="311">
        <v>570</v>
      </c>
      <c r="P680" s="311" t="s">
        <v>14063</v>
      </c>
      <c r="Q680" s="311">
        <v>2012</v>
      </c>
      <c r="R680" s="312">
        <v>41248</v>
      </c>
      <c r="S680" s="311" t="s">
        <v>14985</v>
      </c>
      <c r="T680" s="312">
        <v>41640</v>
      </c>
      <c r="U680" s="312">
        <v>44197</v>
      </c>
      <c r="V680" s="318"/>
      <c r="W680" s="318"/>
      <c r="X680" s="318"/>
      <c r="Y680" s="318"/>
      <c r="Z680" s="318"/>
      <c r="AA680" s="327"/>
      <c r="AB680" s="326">
        <v>1</v>
      </c>
      <c r="AC680" s="306"/>
      <c r="AD680" s="305"/>
      <c r="AE680" s="322"/>
      <c r="AF680" s="318"/>
      <c r="AG680" s="323"/>
      <c r="AH680" s="323"/>
      <c r="AI680" s="323"/>
      <c r="AJ680" s="323"/>
      <c r="AK680" s="323"/>
      <c r="AL680" s="323"/>
      <c r="AM680" s="323"/>
      <c r="AN680" s="323"/>
    </row>
    <row r="681" spans="1:40" ht="12.75">
      <c r="A681" s="307">
        <v>1224580508</v>
      </c>
      <c r="B681" s="311">
        <v>679</v>
      </c>
      <c r="C681" s="311" t="s">
        <v>16075</v>
      </c>
      <c r="D681" s="311" t="s">
        <v>16076</v>
      </c>
      <c r="E681" s="311" t="s">
        <v>14982</v>
      </c>
      <c r="F681" s="310" t="s">
        <v>1635</v>
      </c>
      <c r="G681" s="311" t="s">
        <v>14983</v>
      </c>
      <c r="H681" s="310" t="s">
        <v>1649</v>
      </c>
      <c r="I681" s="311" t="s">
        <v>9786</v>
      </c>
      <c r="J681" s="311" t="s">
        <v>14993</v>
      </c>
      <c r="K681" s="317"/>
      <c r="L681" s="304">
        <v>1</v>
      </c>
      <c r="M681" s="311">
        <v>28</v>
      </c>
      <c r="N681" s="311">
        <v>0</v>
      </c>
      <c r="O681" s="311">
        <v>570</v>
      </c>
      <c r="P681" s="311" t="s">
        <v>14063</v>
      </c>
      <c r="Q681" s="311">
        <v>2012</v>
      </c>
      <c r="R681" s="324">
        <v>41271</v>
      </c>
      <c r="S681" s="311" t="s">
        <v>14994</v>
      </c>
      <c r="T681" s="312">
        <v>41640</v>
      </c>
      <c r="U681" s="312">
        <v>44197</v>
      </c>
      <c r="V681" s="318"/>
      <c r="W681" s="318"/>
      <c r="X681" s="318"/>
      <c r="Y681" s="318"/>
      <c r="Z681" s="318"/>
      <c r="AA681" s="327"/>
      <c r="AB681" s="326">
        <v>1</v>
      </c>
      <c r="AC681" s="306"/>
      <c r="AD681" s="305"/>
      <c r="AE681" s="322"/>
      <c r="AF681" s="318"/>
      <c r="AG681" s="323"/>
      <c r="AH681" s="323"/>
      <c r="AI681" s="323"/>
      <c r="AJ681" s="323"/>
      <c r="AK681" s="323"/>
      <c r="AL681" s="323"/>
      <c r="AM681" s="323"/>
      <c r="AN681" s="323"/>
    </row>
    <row r="682" spans="1:40" ht="12.75">
      <c r="A682" s="307">
        <v>1224581001</v>
      </c>
      <c r="B682" s="311">
        <v>680</v>
      </c>
      <c r="C682" s="311" t="s">
        <v>16075</v>
      </c>
      <c r="D682" s="311" t="s">
        <v>16076</v>
      </c>
      <c r="E682" s="311" t="s">
        <v>14982</v>
      </c>
      <c r="F682" s="310" t="s">
        <v>1656</v>
      </c>
      <c r="G682" s="311" t="s">
        <v>14995</v>
      </c>
      <c r="H682" s="310" t="s">
        <v>1658</v>
      </c>
      <c r="I682" s="311" t="s">
        <v>9786</v>
      </c>
      <c r="J682" s="311" t="s">
        <v>14996</v>
      </c>
      <c r="K682" s="317"/>
      <c r="L682" s="304">
        <v>1</v>
      </c>
      <c r="M682" s="311">
        <v>149.69999999999999</v>
      </c>
      <c r="N682" s="311">
        <v>301</v>
      </c>
      <c r="O682" s="311">
        <v>570</v>
      </c>
      <c r="P682" s="311" t="s">
        <v>14063</v>
      </c>
      <c r="Q682" s="311">
        <v>2012</v>
      </c>
      <c r="R682" s="312">
        <v>41248</v>
      </c>
      <c r="S682" s="311" t="s">
        <v>14997</v>
      </c>
      <c r="T682" s="312">
        <v>41640</v>
      </c>
      <c r="U682" s="312">
        <v>44197</v>
      </c>
      <c r="V682" s="318"/>
      <c r="W682" s="318"/>
      <c r="X682" s="318"/>
      <c r="Y682" s="318"/>
      <c r="Z682" s="318"/>
      <c r="AA682" s="327"/>
      <c r="AB682" s="326">
        <v>1</v>
      </c>
      <c r="AC682" s="306"/>
      <c r="AD682" s="305"/>
      <c r="AE682" s="322"/>
      <c r="AF682" s="318"/>
      <c r="AG682" s="323"/>
      <c r="AH682" s="323"/>
      <c r="AI682" s="323"/>
      <c r="AJ682" s="323"/>
      <c r="AK682" s="323"/>
      <c r="AL682" s="323"/>
      <c r="AM682" s="323"/>
      <c r="AN682" s="323"/>
    </row>
    <row r="683" spans="1:40" ht="12.75">
      <c r="A683" s="307">
        <v>1224581002</v>
      </c>
      <c r="B683" s="311">
        <v>681</v>
      </c>
      <c r="C683" s="311" t="s">
        <v>16075</v>
      </c>
      <c r="D683" s="311" t="s">
        <v>16076</v>
      </c>
      <c r="E683" s="311" t="s">
        <v>14982</v>
      </c>
      <c r="F683" s="310" t="s">
        <v>1390</v>
      </c>
      <c r="G683" s="311" t="s">
        <v>14995</v>
      </c>
      <c r="H683" s="310" t="s">
        <v>1408</v>
      </c>
      <c r="I683" s="311" t="s">
        <v>9786</v>
      </c>
      <c r="J683" s="311" t="s">
        <v>10277</v>
      </c>
      <c r="K683" s="317"/>
      <c r="L683" s="304">
        <v>1</v>
      </c>
      <c r="M683" s="311">
        <v>44.4</v>
      </c>
      <c r="N683" s="311">
        <v>69</v>
      </c>
      <c r="O683" s="311">
        <v>570</v>
      </c>
      <c r="P683" s="311" t="s">
        <v>14063</v>
      </c>
      <c r="Q683" s="311">
        <v>2012</v>
      </c>
      <c r="R683" s="324">
        <v>41271</v>
      </c>
      <c r="S683" s="311" t="s">
        <v>14998</v>
      </c>
      <c r="T683" s="312">
        <v>41640</v>
      </c>
      <c r="U683" s="312">
        <v>44197</v>
      </c>
      <c r="V683" s="318"/>
      <c r="W683" s="318"/>
      <c r="X683" s="318"/>
      <c r="Y683" s="318"/>
      <c r="Z683" s="318"/>
      <c r="AA683" s="327"/>
      <c r="AB683" s="326">
        <v>1</v>
      </c>
      <c r="AC683" s="306"/>
      <c r="AD683" s="305"/>
      <c r="AE683" s="322"/>
      <c r="AF683" s="318"/>
      <c r="AG683" s="323"/>
      <c r="AH683" s="323"/>
      <c r="AI683" s="323"/>
      <c r="AJ683" s="323"/>
      <c r="AK683" s="323"/>
      <c r="AL683" s="323"/>
      <c r="AM683" s="323"/>
      <c r="AN683" s="323"/>
    </row>
    <row r="684" spans="1:40" ht="12.75">
      <c r="A684" s="307">
        <v>1224581003</v>
      </c>
      <c r="B684" s="311">
        <v>682</v>
      </c>
      <c r="C684" s="311" t="s">
        <v>16075</v>
      </c>
      <c r="D684" s="311" t="s">
        <v>16076</v>
      </c>
      <c r="E684" s="311" t="s">
        <v>14982</v>
      </c>
      <c r="F684" s="310" t="s">
        <v>1656</v>
      </c>
      <c r="G684" s="311" t="s">
        <v>14995</v>
      </c>
      <c r="H684" s="310" t="s">
        <v>1669</v>
      </c>
      <c r="I684" s="311" t="s">
        <v>9786</v>
      </c>
      <c r="J684" s="311" t="s">
        <v>14999</v>
      </c>
      <c r="K684" s="317"/>
      <c r="L684" s="304">
        <v>1</v>
      </c>
      <c r="M684" s="311">
        <v>84.2</v>
      </c>
      <c r="N684" s="311">
        <v>269</v>
      </c>
      <c r="O684" s="311">
        <v>570</v>
      </c>
      <c r="P684" s="311" t="s">
        <v>14063</v>
      </c>
      <c r="Q684" s="311">
        <v>2012</v>
      </c>
      <c r="R684" s="312">
        <v>41248</v>
      </c>
      <c r="S684" s="311" t="s">
        <v>14997</v>
      </c>
      <c r="T684" s="312">
        <v>41640</v>
      </c>
      <c r="U684" s="312">
        <v>44197</v>
      </c>
      <c r="V684" s="318"/>
      <c r="W684" s="318"/>
      <c r="X684" s="318"/>
      <c r="Y684" s="318"/>
      <c r="Z684" s="318"/>
      <c r="AA684" s="327"/>
      <c r="AB684" s="326">
        <v>1</v>
      </c>
      <c r="AC684" s="306"/>
      <c r="AD684" s="305"/>
      <c r="AE684" s="322"/>
      <c r="AF684" s="318"/>
      <c r="AG684" s="323"/>
      <c r="AH684" s="323"/>
      <c r="AI684" s="323"/>
      <c r="AJ684" s="323"/>
      <c r="AK684" s="323"/>
      <c r="AL684" s="323"/>
      <c r="AM684" s="323"/>
      <c r="AN684" s="323"/>
    </row>
    <row r="685" spans="1:40" ht="12.75">
      <c r="A685" s="307">
        <v>1224581004</v>
      </c>
      <c r="B685" s="311">
        <v>683</v>
      </c>
      <c r="C685" s="311" t="s">
        <v>16075</v>
      </c>
      <c r="D685" s="311" t="s">
        <v>16076</v>
      </c>
      <c r="E685" s="311" t="s">
        <v>14982</v>
      </c>
      <c r="F685" s="310" t="s">
        <v>1303</v>
      </c>
      <c r="G685" s="311" t="s">
        <v>14995</v>
      </c>
      <c r="H685" s="310" t="s">
        <v>1321</v>
      </c>
      <c r="I685" s="311" t="s">
        <v>10299</v>
      </c>
      <c r="J685" s="311" t="s">
        <v>11423</v>
      </c>
      <c r="K685" s="317"/>
      <c r="L685" s="304">
        <v>1</v>
      </c>
      <c r="M685" s="311">
        <v>77.3</v>
      </c>
      <c r="N685" s="311">
        <v>382</v>
      </c>
      <c r="O685" s="311" t="s">
        <v>16394</v>
      </c>
      <c r="P685" s="311" t="s">
        <v>14063</v>
      </c>
      <c r="Q685" s="311">
        <v>2012</v>
      </c>
      <c r="R685" s="312">
        <v>41248</v>
      </c>
      <c r="S685" s="311" t="s">
        <v>14997</v>
      </c>
      <c r="T685" s="312">
        <v>41640</v>
      </c>
      <c r="U685" s="312">
        <v>44197</v>
      </c>
      <c r="V685" s="318"/>
      <c r="W685" s="318"/>
      <c r="X685" s="318"/>
      <c r="Y685" s="318"/>
      <c r="Z685" s="318"/>
      <c r="AA685" s="327"/>
      <c r="AB685" s="326">
        <v>1</v>
      </c>
      <c r="AC685" s="306"/>
      <c r="AD685" s="305"/>
      <c r="AE685" s="322"/>
      <c r="AF685" s="318"/>
      <c r="AG685" s="323"/>
      <c r="AH685" s="323"/>
      <c r="AI685" s="323"/>
      <c r="AJ685" s="323"/>
      <c r="AK685" s="323"/>
      <c r="AL685" s="323"/>
      <c r="AM685" s="323"/>
      <c r="AN685" s="323"/>
    </row>
    <row r="686" spans="1:40" ht="12.75">
      <c r="A686" s="307">
        <v>1224581005</v>
      </c>
      <c r="B686" s="311">
        <v>684</v>
      </c>
      <c r="C686" s="311" t="s">
        <v>16075</v>
      </c>
      <c r="D686" s="311" t="s">
        <v>16076</v>
      </c>
      <c r="E686" s="311" t="s">
        <v>14982</v>
      </c>
      <c r="F686" s="310" t="s">
        <v>1656</v>
      </c>
      <c r="G686" s="311" t="s">
        <v>14995</v>
      </c>
      <c r="H686" s="310" t="s">
        <v>1670</v>
      </c>
      <c r="I686" s="311" t="s">
        <v>9786</v>
      </c>
      <c r="J686" s="311" t="s">
        <v>14909</v>
      </c>
      <c r="K686" s="317"/>
      <c r="L686" s="304">
        <v>1</v>
      </c>
      <c r="M686" s="311">
        <v>103.2</v>
      </c>
      <c r="N686" s="311">
        <v>381</v>
      </c>
      <c r="O686" s="311">
        <v>570</v>
      </c>
      <c r="P686" s="311" t="s">
        <v>14063</v>
      </c>
      <c r="Q686" s="311">
        <v>2012</v>
      </c>
      <c r="R686" s="312">
        <v>41248</v>
      </c>
      <c r="S686" s="311" t="s">
        <v>14997</v>
      </c>
      <c r="T686" s="312">
        <v>41640</v>
      </c>
      <c r="U686" s="312">
        <v>44197</v>
      </c>
      <c r="V686" s="318"/>
      <c r="W686" s="318"/>
      <c r="X686" s="318"/>
      <c r="Y686" s="318"/>
      <c r="Z686" s="318"/>
      <c r="AA686" s="327"/>
      <c r="AB686" s="326">
        <v>1</v>
      </c>
      <c r="AC686" s="306"/>
      <c r="AD686" s="305"/>
      <c r="AE686" s="322"/>
      <c r="AF686" s="318"/>
      <c r="AG686" s="323"/>
      <c r="AH686" s="323"/>
      <c r="AI686" s="323"/>
      <c r="AJ686" s="323"/>
      <c r="AK686" s="323"/>
      <c r="AL686" s="323"/>
      <c r="AM686" s="323"/>
      <c r="AN686" s="323"/>
    </row>
    <row r="687" spans="1:40" ht="12.75">
      <c r="A687" s="307">
        <v>1224581009</v>
      </c>
      <c r="B687" s="311">
        <v>685</v>
      </c>
      <c r="C687" s="311" t="s">
        <v>16075</v>
      </c>
      <c r="D687" s="311" t="s">
        <v>16076</v>
      </c>
      <c r="E687" s="311" t="s">
        <v>14982</v>
      </c>
      <c r="F687" s="311" t="s">
        <v>1656</v>
      </c>
      <c r="G687" s="311" t="s">
        <v>14995</v>
      </c>
      <c r="H687" s="310" t="s">
        <v>1674</v>
      </c>
      <c r="I687" s="311" t="s">
        <v>9786</v>
      </c>
      <c r="J687" s="311" t="s">
        <v>15000</v>
      </c>
      <c r="K687" s="317"/>
      <c r="L687" s="304">
        <v>1</v>
      </c>
      <c r="M687" s="311">
        <v>34.200000000000003</v>
      </c>
      <c r="N687" s="311">
        <v>73</v>
      </c>
      <c r="O687" s="311">
        <v>570</v>
      </c>
      <c r="P687" s="311" t="s">
        <v>14063</v>
      </c>
      <c r="Q687" s="311">
        <v>2012</v>
      </c>
      <c r="R687" s="324">
        <v>41271</v>
      </c>
      <c r="S687" s="311" t="s">
        <v>15001</v>
      </c>
      <c r="T687" s="312">
        <v>41640</v>
      </c>
      <c r="U687" s="312">
        <v>44197</v>
      </c>
      <c r="V687" s="318"/>
      <c r="W687" s="318"/>
      <c r="X687" s="318"/>
      <c r="Y687" s="318"/>
      <c r="Z687" s="318"/>
      <c r="AA687" s="327"/>
      <c r="AB687" s="326">
        <v>1</v>
      </c>
      <c r="AC687" s="306"/>
      <c r="AD687" s="305"/>
      <c r="AE687" s="322"/>
      <c r="AF687" s="318"/>
      <c r="AG687" s="323"/>
      <c r="AH687" s="323"/>
      <c r="AI687" s="323"/>
      <c r="AJ687" s="323"/>
      <c r="AK687" s="323"/>
      <c r="AL687" s="323"/>
      <c r="AM687" s="323"/>
      <c r="AN687" s="323"/>
    </row>
    <row r="688" spans="1:40" ht="12.75">
      <c r="A688" s="307">
        <v>1224588501</v>
      </c>
      <c r="B688" s="311">
        <v>686</v>
      </c>
      <c r="C688" s="311" t="s">
        <v>16075</v>
      </c>
      <c r="D688" s="311" t="s">
        <v>16076</v>
      </c>
      <c r="E688" s="311" t="s">
        <v>14982</v>
      </c>
      <c r="F688" s="310" t="s">
        <v>1656</v>
      </c>
      <c r="G688" s="311" t="s">
        <v>15002</v>
      </c>
      <c r="H688" s="310" t="s">
        <v>1660</v>
      </c>
      <c r="I688" s="311" t="s">
        <v>9786</v>
      </c>
      <c r="J688" s="311" t="s">
        <v>14755</v>
      </c>
      <c r="K688" s="317"/>
      <c r="L688" s="304">
        <v>1</v>
      </c>
      <c r="M688" s="311">
        <v>122.1</v>
      </c>
      <c r="N688" s="311">
        <v>457</v>
      </c>
      <c r="O688" s="311">
        <v>570</v>
      </c>
      <c r="P688" s="311" t="s">
        <v>14063</v>
      </c>
      <c r="Q688" s="311">
        <v>2012</v>
      </c>
      <c r="R688" s="312">
        <v>41248</v>
      </c>
      <c r="S688" s="311" t="s">
        <v>15003</v>
      </c>
      <c r="T688" s="312">
        <v>41640</v>
      </c>
      <c r="U688" s="312">
        <v>44197</v>
      </c>
      <c r="V688" s="318"/>
      <c r="W688" s="318"/>
      <c r="X688" s="318"/>
      <c r="Y688" s="318"/>
      <c r="Z688" s="318"/>
      <c r="AA688" s="327"/>
      <c r="AB688" s="326">
        <v>1</v>
      </c>
      <c r="AC688" s="306"/>
      <c r="AD688" s="305"/>
      <c r="AE688" s="322"/>
      <c r="AF688" s="318"/>
      <c r="AG688" s="323"/>
      <c r="AH688" s="323"/>
      <c r="AI688" s="323"/>
      <c r="AJ688" s="323"/>
      <c r="AK688" s="323"/>
      <c r="AL688" s="323"/>
      <c r="AM688" s="323"/>
      <c r="AN688" s="323"/>
    </row>
    <row r="689" spans="1:40" ht="12.75">
      <c r="A689" s="307">
        <v>1224588503</v>
      </c>
      <c r="B689" s="311">
        <v>687</v>
      </c>
      <c r="C689" s="311" t="s">
        <v>16075</v>
      </c>
      <c r="D689" s="311" t="s">
        <v>16076</v>
      </c>
      <c r="E689" s="311" t="s">
        <v>14982</v>
      </c>
      <c r="F689" s="310" t="s">
        <v>1656</v>
      </c>
      <c r="G689" s="311" t="s">
        <v>15002</v>
      </c>
      <c r="H689" s="310" t="s">
        <v>1663</v>
      </c>
      <c r="I689" s="311" t="s">
        <v>9786</v>
      </c>
      <c r="J689" s="311" t="s">
        <v>14758</v>
      </c>
      <c r="K689" s="317"/>
      <c r="L689" s="304">
        <v>1</v>
      </c>
      <c r="M689" s="311">
        <v>22.4</v>
      </c>
      <c r="N689" s="311">
        <v>11</v>
      </c>
      <c r="O689" s="311">
        <v>570</v>
      </c>
      <c r="P689" s="311" t="s">
        <v>14063</v>
      </c>
      <c r="Q689" s="311">
        <v>2012</v>
      </c>
      <c r="R689" s="324">
        <v>41271</v>
      </c>
      <c r="S689" s="311" t="s">
        <v>15004</v>
      </c>
      <c r="T689" s="312">
        <v>41640</v>
      </c>
      <c r="U689" s="312">
        <v>44197</v>
      </c>
      <c r="V689" s="318"/>
      <c r="W689" s="318"/>
      <c r="X689" s="318"/>
      <c r="Y689" s="318"/>
      <c r="Z689" s="318"/>
      <c r="AA689" s="327"/>
      <c r="AB689" s="326">
        <v>1</v>
      </c>
      <c r="AC689" s="306"/>
      <c r="AD689" s="305"/>
      <c r="AE689" s="322"/>
      <c r="AF689" s="318"/>
      <c r="AG689" s="323"/>
      <c r="AH689" s="323"/>
      <c r="AI689" s="323"/>
      <c r="AJ689" s="323"/>
      <c r="AK689" s="323"/>
      <c r="AL689" s="323"/>
      <c r="AM689" s="323"/>
      <c r="AN689" s="323"/>
    </row>
    <row r="690" spans="1:40" ht="12.75">
      <c r="A690" s="307">
        <v>1224588505</v>
      </c>
      <c r="B690" s="311">
        <v>688</v>
      </c>
      <c r="C690" s="311" t="s">
        <v>16075</v>
      </c>
      <c r="D690" s="311" t="s">
        <v>16076</v>
      </c>
      <c r="E690" s="311" t="s">
        <v>14982</v>
      </c>
      <c r="F690" s="310" t="s">
        <v>1656</v>
      </c>
      <c r="G690" s="311" t="s">
        <v>15002</v>
      </c>
      <c r="H690" s="310" t="s">
        <v>1676</v>
      </c>
      <c r="I690" s="311" t="s">
        <v>9786</v>
      </c>
      <c r="J690" s="311" t="s">
        <v>15005</v>
      </c>
      <c r="K690" s="317"/>
      <c r="L690" s="304">
        <v>1</v>
      </c>
      <c r="M690" s="311">
        <v>44.4</v>
      </c>
      <c r="N690" s="311">
        <v>14</v>
      </c>
      <c r="O690" s="311">
        <v>570</v>
      </c>
      <c r="P690" s="311" t="s">
        <v>14063</v>
      </c>
      <c r="Q690" s="311">
        <v>2012</v>
      </c>
      <c r="R690" s="324">
        <v>41271</v>
      </c>
      <c r="S690" s="311" t="s">
        <v>15004</v>
      </c>
      <c r="T690" s="312">
        <v>41640</v>
      </c>
      <c r="U690" s="312">
        <v>44197</v>
      </c>
      <c r="V690" s="318"/>
      <c r="W690" s="318"/>
      <c r="X690" s="318"/>
      <c r="Y690" s="318"/>
      <c r="Z690" s="318"/>
      <c r="AA690" s="327"/>
      <c r="AB690" s="326">
        <v>1</v>
      </c>
      <c r="AC690" s="306"/>
      <c r="AD690" s="305"/>
      <c r="AE690" s="322"/>
      <c r="AF690" s="318"/>
      <c r="AG690" s="323"/>
      <c r="AH690" s="323"/>
      <c r="AI690" s="323"/>
      <c r="AJ690" s="323"/>
      <c r="AK690" s="323"/>
      <c r="AL690" s="323"/>
      <c r="AM690" s="323"/>
      <c r="AN690" s="323"/>
    </row>
    <row r="691" spans="1:40" ht="12.75">
      <c r="A691" s="307">
        <v>1224588507</v>
      </c>
      <c r="B691" s="311">
        <v>689</v>
      </c>
      <c r="C691" s="311" t="s">
        <v>16075</v>
      </c>
      <c r="D691" s="311" t="s">
        <v>16076</v>
      </c>
      <c r="E691" s="311" t="s">
        <v>14982</v>
      </c>
      <c r="F691" s="310" t="s">
        <v>1656</v>
      </c>
      <c r="G691" s="311" t="s">
        <v>15002</v>
      </c>
      <c r="H691" s="310" t="s">
        <v>1677</v>
      </c>
      <c r="I691" s="311" t="s">
        <v>9786</v>
      </c>
      <c r="J691" s="311" t="s">
        <v>14830</v>
      </c>
      <c r="K691" s="317"/>
      <c r="L691" s="304">
        <v>1</v>
      </c>
      <c r="M691" s="311">
        <v>143.1</v>
      </c>
      <c r="N691" s="311">
        <v>337</v>
      </c>
      <c r="O691" s="311">
        <v>570</v>
      </c>
      <c r="P691" s="311" t="s">
        <v>14063</v>
      </c>
      <c r="Q691" s="311">
        <v>2012</v>
      </c>
      <c r="R691" s="312">
        <v>41248</v>
      </c>
      <c r="S691" s="311" t="s">
        <v>15003</v>
      </c>
      <c r="T691" s="312">
        <v>41640</v>
      </c>
      <c r="U691" s="312">
        <v>44197</v>
      </c>
      <c r="V691" s="318"/>
      <c r="W691" s="318"/>
      <c r="X691" s="318"/>
      <c r="Y691" s="318"/>
      <c r="Z691" s="318"/>
      <c r="AA691" s="327"/>
      <c r="AB691" s="326">
        <v>1</v>
      </c>
      <c r="AC691" s="306"/>
      <c r="AD691" s="305"/>
      <c r="AE691" s="322"/>
      <c r="AF691" s="318"/>
      <c r="AG691" s="323"/>
      <c r="AH691" s="323"/>
      <c r="AI691" s="323"/>
      <c r="AJ691" s="323"/>
      <c r="AK691" s="323"/>
      <c r="AL691" s="323"/>
      <c r="AM691" s="323"/>
      <c r="AN691" s="323"/>
    </row>
    <row r="692" spans="1:40" ht="12.75">
      <c r="A692" s="307">
        <v>1224555300</v>
      </c>
      <c r="B692" s="311">
        <v>690</v>
      </c>
      <c r="C692" s="311" t="s">
        <v>16075</v>
      </c>
      <c r="D692" s="311" t="s">
        <v>16076</v>
      </c>
      <c r="E692" s="311" t="s">
        <v>14982</v>
      </c>
      <c r="F692" s="310" t="s">
        <v>1390</v>
      </c>
      <c r="G692" s="311" t="s">
        <v>15006</v>
      </c>
      <c r="H692" s="310" t="s">
        <v>1398</v>
      </c>
      <c r="I692" s="311" t="s">
        <v>10789</v>
      </c>
      <c r="J692" s="311" t="s">
        <v>10664</v>
      </c>
      <c r="K692" s="318"/>
      <c r="L692" s="304">
        <v>1</v>
      </c>
      <c r="M692" s="311">
        <v>238.4</v>
      </c>
      <c r="N692" s="311">
        <v>2331</v>
      </c>
      <c r="O692" s="311" t="s">
        <v>16395</v>
      </c>
      <c r="P692" s="311" t="s">
        <v>14063</v>
      </c>
      <c r="Q692" s="311">
        <v>2012</v>
      </c>
      <c r="R692" s="324">
        <v>41271</v>
      </c>
      <c r="S692" s="311" t="s">
        <v>15007</v>
      </c>
      <c r="T692" s="312">
        <v>41640</v>
      </c>
      <c r="U692" s="312">
        <v>44197</v>
      </c>
      <c r="V692" s="318"/>
      <c r="W692" s="319"/>
      <c r="X692" s="317"/>
      <c r="Y692" s="318"/>
      <c r="Z692" s="317"/>
      <c r="AA692" s="325"/>
      <c r="AB692" s="326">
        <v>1</v>
      </c>
      <c r="AC692" s="306"/>
      <c r="AD692" s="305"/>
      <c r="AE692" s="322"/>
      <c r="AF692" s="318"/>
      <c r="AG692" s="323"/>
      <c r="AH692" s="323"/>
      <c r="AI692" s="323"/>
      <c r="AJ692" s="323"/>
      <c r="AK692" s="323"/>
      <c r="AL692" s="323"/>
      <c r="AM692" s="323"/>
      <c r="AN692" s="323"/>
    </row>
    <row r="693" spans="1:40" ht="12.75">
      <c r="A693" s="307">
        <v>1224555301</v>
      </c>
      <c r="B693" s="311">
        <v>691</v>
      </c>
      <c r="C693" s="311" t="s">
        <v>16075</v>
      </c>
      <c r="D693" s="311" t="s">
        <v>16076</v>
      </c>
      <c r="E693" s="311" t="s">
        <v>14982</v>
      </c>
      <c r="F693" s="310" t="s">
        <v>1553</v>
      </c>
      <c r="G693" s="311" t="s">
        <v>15006</v>
      </c>
      <c r="H693" s="310" t="s">
        <v>1556</v>
      </c>
      <c r="I693" s="311" t="s">
        <v>9786</v>
      </c>
      <c r="J693" s="311" t="s">
        <v>15008</v>
      </c>
      <c r="K693" s="317"/>
      <c r="L693" s="304">
        <v>1</v>
      </c>
      <c r="M693" s="311">
        <v>0.7</v>
      </c>
      <c r="N693" s="311">
        <v>0</v>
      </c>
      <c r="O693" s="311">
        <v>850</v>
      </c>
      <c r="P693" s="311" t="s">
        <v>14063</v>
      </c>
      <c r="Q693" s="311">
        <v>2012</v>
      </c>
      <c r="R693" s="324">
        <v>41271</v>
      </c>
      <c r="S693" s="311" t="s">
        <v>15007</v>
      </c>
      <c r="T693" s="312">
        <v>41640</v>
      </c>
      <c r="U693" s="312">
        <v>44197</v>
      </c>
      <c r="V693" s="318"/>
      <c r="W693" s="318"/>
      <c r="X693" s="318"/>
      <c r="Y693" s="318"/>
      <c r="Z693" s="318"/>
      <c r="AA693" s="327"/>
      <c r="AB693" s="326">
        <v>1</v>
      </c>
      <c r="AC693" s="306"/>
      <c r="AD693" s="305"/>
      <c r="AE693" s="322"/>
      <c r="AF693" s="318"/>
      <c r="AG693" s="323"/>
      <c r="AH693" s="323"/>
      <c r="AI693" s="323"/>
      <c r="AJ693" s="323"/>
      <c r="AK693" s="323"/>
      <c r="AL693" s="323"/>
      <c r="AM693" s="323"/>
      <c r="AN693" s="323"/>
    </row>
    <row r="694" spans="1:40" ht="12.75">
      <c r="A694" s="307">
        <v>1224581201</v>
      </c>
      <c r="B694" s="311">
        <v>692</v>
      </c>
      <c r="C694" s="311" t="s">
        <v>16075</v>
      </c>
      <c r="D694" s="311" t="s">
        <v>16076</v>
      </c>
      <c r="E694" s="311" t="s">
        <v>14982</v>
      </c>
      <c r="F694" s="310" t="s">
        <v>1680</v>
      </c>
      <c r="G694" s="311" t="s">
        <v>15009</v>
      </c>
      <c r="H694" s="310" t="s">
        <v>1683</v>
      </c>
      <c r="I694" s="311" t="s">
        <v>9786</v>
      </c>
      <c r="J694" s="311" t="s">
        <v>15010</v>
      </c>
      <c r="K694" s="317"/>
      <c r="L694" s="304">
        <v>1</v>
      </c>
      <c r="M694" s="311">
        <v>577.20000000000005</v>
      </c>
      <c r="N694" s="311">
        <v>885</v>
      </c>
      <c r="O694" s="311">
        <v>570</v>
      </c>
      <c r="P694" s="311" t="s">
        <v>14063</v>
      </c>
      <c r="Q694" s="311">
        <v>2012</v>
      </c>
      <c r="R694" s="312">
        <v>41248</v>
      </c>
      <c r="S694" s="311" t="s">
        <v>15011</v>
      </c>
      <c r="T694" s="312">
        <v>41640</v>
      </c>
      <c r="U694" s="312">
        <v>44197</v>
      </c>
      <c r="V694" s="318"/>
      <c r="W694" s="318"/>
      <c r="X694" s="318"/>
      <c r="Y694" s="318"/>
      <c r="Z694" s="318"/>
      <c r="AA694" s="327"/>
      <c r="AB694" s="326">
        <v>1</v>
      </c>
      <c r="AC694" s="306"/>
      <c r="AD694" s="305"/>
      <c r="AE694" s="322"/>
      <c r="AF694" s="318"/>
      <c r="AG694" s="323"/>
      <c r="AH694" s="323"/>
      <c r="AI694" s="323"/>
      <c r="AJ694" s="323"/>
      <c r="AK694" s="323"/>
      <c r="AL694" s="323"/>
      <c r="AM694" s="323"/>
      <c r="AN694" s="323"/>
    </row>
    <row r="695" spans="1:40" ht="12.75">
      <c r="A695" s="307">
        <v>1224581205</v>
      </c>
      <c r="B695" s="311">
        <v>693</v>
      </c>
      <c r="C695" s="311" t="s">
        <v>16075</v>
      </c>
      <c r="D695" s="311" t="s">
        <v>16076</v>
      </c>
      <c r="E695" s="311" t="s">
        <v>14982</v>
      </c>
      <c r="F695" s="310" t="s">
        <v>1680</v>
      </c>
      <c r="G695" s="311" t="s">
        <v>15009</v>
      </c>
      <c r="H695" s="310" t="s">
        <v>1686</v>
      </c>
      <c r="I695" s="311" t="s">
        <v>9786</v>
      </c>
      <c r="J695" s="311" t="s">
        <v>15012</v>
      </c>
      <c r="K695" s="317"/>
      <c r="L695" s="304">
        <v>1</v>
      </c>
      <c r="M695" s="311">
        <v>255</v>
      </c>
      <c r="N695" s="311">
        <v>488</v>
      </c>
      <c r="O695" s="311">
        <v>570</v>
      </c>
      <c r="P695" s="311" t="s">
        <v>14063</v>
      </c>
      <c r="Q695" s="311">
        <v>2012</v>
      </c>
      <c r="R695" s="312">
        <v>41248</v>
      </c>
      <c r="S695" s="311" t="s">
        <v>15011</v>
      </c>
      <c r="T695" s="312">
        <v>41640</v>
      </c>
      <c r="U695" s="312">
        <v>44197</v>
      </c>
      <c r="V695" s="318"/>
      <c r="W695" s="318"/>
      <c r="X695" s="318"/>
      <c r="Y695" s="318"/>
      <c r="Z695" s="318"/>
      <c r="AA695" s="327"/>
      <c r="AB695" s="326">
        <v>1</v>
      </c>
      <c r="AC695" s="306"/>
      <c r="AD695" s="305"/>
      <c r="AE695" s="322"/>
      <c r="AF695" s="318"/>
      <c r="AG695" s="323"/>
      <c r="AH695" s="323"/>
      <c r="AI695" s="323"/>
      <c r="AJ695" s="323"/>
      <c r="AK695" s="323"/>
      <c r="AL695" s="323"/>
      <c r="AM695" s="323"/>
      <c r="AN695" s="323"/>
    </row>
    <row r="696" spans="1:40" ht="12.75">
      <c r="A696" s="307">
        <v>1224581207</v>
      </c>
      <c r="B696" s="311">
        <v>694</v>
      </c>
      <c r="C696" s="311" t="s">
        <v>16075</v>
      </c>
      <c r="D696" s="311" t="s">
        <v>16076</v>
      </c>
      <c r="E696" s="311" t="s">
        <v>14982</v>
      </c>
      <c r="F696" s="310" t="s">
        <v>1680</v>
      </c>
      <c r="G696" s="311" t="s">
        <v>15009</v>
      </c>
      <c r="H696" s="310" t="s">
        <v>1687</v>
      </c>
      <c r="I696" s="311" t="s">
        <v>9786</v>
      </c>
      <c r="J696" s="311" t="s">
        <v>15013</v>
      </c>
      <c r="K696" s="317"/>
      <c r="L696" s="304">
        <v>1</v>
      </c>
      <c r="M696" s="311">
        <v>116.7</v>
      </c>
      <c r="N696" s="311">
        <v>489</v>
      </c>
      <c r="O696" s="311">
        <v>570</v>
      </c>
      <c r="P696" s="311" t="s">
        <v>14063</v>
      </c>
      <c r="Q696" s="311">
        <v>2012</v>
      </c>
      <c r="R696" s="312">
        <v>41248</v>
      </c>
      <c r="S696" s="311" t="s">
        <v>15011</v>
      </c>
      <c r="T696" s="312">
        <v>41640</v>
      </c>
      <c r="U696" s="312">
        <v>44197</v>
      </c>
      <c r="V696" s="318"/>
      <c r="W696" s="318"/>
      <c r="X696" s="318"/>
      <c r="Y696" s="318"/>
      <c r="Z696" s="318"/>
      <c r="AA696" s="327"/>
      <c r="AB696" s="326">
        <v>1</v>
      </c>
      <c r="AC696" s="306"/>
      <c r="AD696" s="305"/>
      <c r="AE696" s="322"/>
      <c r="AF696" s="318"/>
      <c r="AG696" s="323"/>
      <c r="AH696" s="323"/>
      <c r="AI696" s="323"/>
      <c r="AJ696" s="323"/>
      <c r="AK696" s="323"/>
      <c r="AL696" s="323"/>
      <c r="AM696" s="323"/>
      <c r="AN696" s="323"/>
    </row>
    <row r="697" spans="1:40" ht="12.75">
      <c r="A697" s="307">
        <v>1224581209</v>
      </c>
      <c r="B697" s="311">
        <v>695</v>
      </c>
      <c r="C697" s="311" t="s">
        <v>16075</v>
      </c>
      <c r="D697" s="311" t="s">
        <v>16076</v>
      </c>
      <c r="E697" s="311" t="s">
        <v>14982</v>
      </c>
      <c r="F697" s="310" t="s">
        <v>1445</v>
      </c>
      <c r="G697" s="311" t="s">
        <v>15009</v>
      </c>
      <c r="H697" s="310" t="s">
        <v>1462</v>
      </c>
      <c r="I697" s="311" t="s">
        <v>9786</v>
      </c>
      <c r="J697" s="311" t="s">
        <v>14693</v>
      </c>
      <c r="K697" s="317"/>
      <c r="L697" s="304">
        <v>1</v>
      </c>
      <c r="M697" s="311">
        <v>82.1</v>
      </c>
      <c r="N697" s="311">
        <v>198</v>
      </c>
      <c r="O697" s="311">
        <v>570</v>
      </c>
      <c r="P697" s="311" t="s">
        <v>14063</v>
      </c>
      <c r="Q697" s="311">
        <v>2012</v>
      </c>
      <c r="R697" s="312">
        <v>41248</v>
      </c>
      <c r="S697" s="311" t="s">
        <v>15011</v>
      </c>
      <c r="T697" s="312">
        <v>41640</v>
      </c>
      <c r="U697" s="312">
        <v>44197</v>
      </c>
      <c r="V697" s="318"/>
      <c r="W697" s="318"/>
      <c r="X697" s="318"/>
      <c r="Y697" s="318"/>
      <c r="Z697" s="318"/>
      <c r="AA697" s="327"/>
      <c r="AB697" s="326">
        <v>1</v>
      </c>
      <c r="AC697" s="306"/>
      <c r="AD697" s="305"/>
      <c r="AE697" s="322"/>
      <c r="AF697" s="318"/>
      <c r="AG697" s="323"/>
      <c r="AH697" s="323"/>
      <c r="AI697" s="323"/>
      <c r="AJ697" s="323"/>
      <c r="AK697" s="323"/>
      <c r="AL697" s="323"/>
      <c r="AM697" s="323"/>
      <c r="AN697" s="323"/>
    </row>
    <row r="698" spans="1:40" ht="12.75">
      <c r="A698" s="307">
        <v>1224581203</v>
      </c>
      <c r="B698" s="311">
        <v>696</v>
      </c>
      <c r="C698" s="311" t="s">
        <v>16075</v>
      </c>
      <c r="D698" s="311" t="s">
        <v>16076</v>
      </c>
      <c r="E698" s="311" t="s">
        <v>14982</v>
      </c>
      <c r="F698" s="310" t="s">
        <v>1680</v>
      </c>
      <c r="G698" s="311" t="s">
        <v>15009</v>
      </c>
      <c r="H698" s="310" t="s">
        <v>1692</v>
      </c>
      <c r="I698" s="311" t="s">
        <v>9786</v>
      </c>
      <c r="J698" s="311" t="s">
        <v>15014</v>
      </c>
      <c r="K698" s="317"/>
      <c r="L698" s="304">
        <v>1</v>
      </c>
      <c r="M698" s="311">
        <v>17.7</v>
      </c>
      <c r="N698" s="311">
        <v>25</v>
      </c>
      <c r="O698" s="311">
        <v>570</v>
      </c>
      <c r="P698" s="311" t="s">
        <v>14063</v>
      </c>
      <c r="Q698" s="311">
        <v>2012</v>
      </c>
      <c r="R698" s="324">
        <v>41271</v>
      </c>
      <c r="S698" s="311" t="s">
        <v>15015</v>
      </c>
      <c r="T698" s="312">
        <v>41640</v>
      </c>
      <c r="U698" s="312">
        <v>44197</v>
      </c>
      <c r="V698" s="318"/>
      <c r="W698" s="318"/>
      <c r="X698" s="318"/>
      <c r="Y698" s="318"/>
      <c r="Z698" s="318"/>
      <c r="AA698" s="327"/>
      <c r="AB698" s="326">
        <v>1</v>
      </c>
      <c r="AC698" s="306"/>
      <c r="AD698" s="305"/>
      <c r="AE698" s="322"/>
      <c r="AF698" s="318"/>
      <c r="AG698" s="323"/>
      <c r="AH698" s="323"/>
      <c r="AI698" s="323"/>
      <c r="AJ698" s="323"/>
      <c r="AK698" s="323"/>
      <c r="AL698" s="323"/>
      <c r="AM698" s="323"/>
      <c r="AN698" s="323"/>
    </row>
    <row r="699" spans="1:40" ht="12.75">
      <c r="A699" s="307">
        <v>1224581501</v>
      </c>
      <c r="B699" s="311">
        <v>697</v>
      </c>
      <c r="C699" s="311" t="s">
        <v>16075</v>
      </c>
      <c r="D699" s="311" t="s">
        <v>16076</v>
      </c>
      <c r="E699" s="311" t="s">
        <v>14982</v>
      </c>
      <c r="F699" s="310" t="s">
        <v>1656</v>
      </c>
      <c r="G699" s="311" t="s">
        <v>15016</v>
      </c>
      <c r="H699" s="310" t="s">
        <v>1661</v>
      </c>
      <c r="I699" s="311" t="s">
        <v>9786</v>
      </c>
      <c r="J699" s="311" t="s">
        <v>14076</v>
      </c>
      <c r="K699" s="317"/>
      <c r="L699" s="304">
        <v>1</v>
      </c>
      <c r="M699" s="311">
        <v>897.9</v>
      </c>
      <c r="N699" s="311">
        <v>1978</v>
      </c>
      <c r="O699" s="311">
        <v>570</v>
      </c>
      <c r="P699" s="311" t="s">
        <v>14063</v>
      </c>
      <c r="Q699" s="311">
        <v>2012</v>
      </c>
      <c r="R699" s="312">
        <v>41246</v>
      </c>
      <c r="S699" s="311" t="s">
        <v>15017</v>
      </c>
      <c r="T699" s="312">
        <v>41640</v>
      </c>
      <c r="U699" s="312">
        <v>44197</v>
      </c>
      <c r="V699" s="318"/>
      <c r="W699" s="318"/>
      <c r="X699" s="318"/>
      <c r="Y699" s="318"/>
      <c r="Z699" s="318"/>
      <c r="AA699" s="327"/>
      <c r="AB699" s="326">
        <v>1</v>
      </c>
      <c r="AC699" s="306"/>
      <c r="AD699" s="305"/>
      <c r="AE699" s="322"/>
      <c r="AF699" s="318"/>
      <c r="AG699" s="323"/>
      <c r="AH699" s="323"/>
      <c r="AI699" s="323"/>
      <c r="AJ699" s="323"/>
      <c r="AK699" s="323"/>
      <c r="AL699" s="323"/>
      <c r="AM699" s="323"/>
      <c r="AN699" s="323"/>
    </row>
    <row r="700" spans="1:40" ht="12.75">
      <c r="A700" s="307">
        <v>1224581502</v>
      </c>
      <c r="B700" s="311">
        <v>698</v>
      </c>
      <c r="C700" s="311" t="s">
        <v>16075</v>
      </c>
      <c r="D700" s="311" t="s">
        <v>16076</v>
      </c>
      <c r="E700" s="311" t="s">
        <v>14982</v>
      </c>
      <c r="F700" s="310" t="s">
        <v>1517</v>
      </c>
      <c r="G700" s="311" t="s">
        <v>15016</v>
      </c>
      <c r="H700" s="310" t="s">
        <v>1531</v>
      </c>
      <c r="I700" s="311" t="s">
        <v>10299</v>
      </c>
      <c r="J700" s="311" t="s">
        <v>11519</v>
      </c>
      <c r="K700" s="317"/>
      <c r="L700" s="304">
        <v>1</v>
      </c>
      <c r="M700" s="311">
        <v>25.1</v>
      </c>
      <c r="N700" s="311">
        <v>160</v>
      </c>
      <c r="O700" s="311">
        <v>570</v>
      </c>
      <c r="P700" s="311" t="s">
        <v>14063</v>
      </c>
      <c r="Q700" s="311">
        <v>2012</v>
      </c>
      <c r="R700" s="312">
        <v>41246</v>
      </c>
      <c r="S700" s="311" t="s">
        <v>15017</v>
      </c>
      <c r="T700" s="312">
        <v>41640</v>
      </c>
      <c r="U700" s="312">
        <v>44197</v>
      </c>
      <c r="V700" s="318"/>
      <c r="W700" s="318"/>
      <c r="X700" s="318"/>
      <c r="Y700" s="318"/>
      <c r="Z700" s="318"/>
      <c r="AA700" s="327"/>
      <c r="AB700" s="326">
        <v>1</v>
      </c>
      <c r="AC700" s="306"/>
      <c r="AD700" s="305"/>
      <c r="AE700" s="322"/>
      <c r="AF700" s="318"/>
      <c r="AG700" s="323"/>
      <c r="AH700" s="323"/>
      <c r="AI700" s="323"/>
      <c r="AJ700" s="323"/>
      <c r="AK700" s="323"/>
      <c r="AL700" s="323"/>
      <c r="AM700" s="323"/>
      <c r="AN700" s="323"/>
    </row>
    <row r="701" spans="1:40" ht="12.75">
      <c r="A701" s="307">
        <v>1224581703</v>
      </c>
      <c r="B701" s="311">
        <v>699</v>
      </c>
      <c r="C701" s="311" t="s">
        <v>16075</v>
      </c>
      <c r="D701" s="311" t="s">
        <v>16076</v>
      </c>
      <c r="E701" s="311" t="s">
        <v>14982</v>
      </c>
      <c r="F701" s="310" t="s">
        <v>1656</v>
      </c>
      <c r="G701" s="311" t="s">
        <v>11133</v>
      </c>
      <c r="H701" s="310" t="s">
        <v>1678</v>
      </c>
      <c r="I701" s="311" t="s">
        <v>10299</v>
      </c>
      <c r="J701" s="311" t="s">
        <v>15018</v>
      </c>
      <c r="K701" s="302">
        <v>1</v>
      </c>
      <c r="L701" s="316"/>
      <c r="M701" s="311">
        <v>15.2</v>
      </c>
      <c r="N701" s="311">
        <v>81</v>
      </c>
      <c r="O701" s="311" t="s">
        <v>16396</v>
      </c>
      <c r="P701" s="311" t="s">
        <v>13163</v>
      </c>
      <c r="Q701" s="311">
        <v>2019</v>
      </c>
      <c r="R701" s="312">
        <v>43921</v>
      </c>
      <c r="S701" s="311" t="s">
        <v>15019</v>
      </c>
      <c r="T701" s="312">
        <v>44197</v>
      </c>
      <c r="U701" s="312">
        <v>46753</v>
      </c>
      <c r="V701" s="318"/>
      <c r="W701" s="318"/>
      <c r="X701" s="312">
        <v>44872</v>
      </c>
      <c r="Y701" s="311" t="s">
        <v>15020</v>
      </c>
      <c r="Z701" s="318"/>
      <c r="AA701" s="320">
        <v>1</v>
      </c>
      <c r="AB701" s="333"/>
      <c r="AC701" s="303">
        <v>1</v>
      </c>
      <c r="AD701" s="304">
        <v>1</v>
      </c>
      <c r="AE701" s="322"/>
      <c r="AF701" s="318"/>
      <c r="AG701" s="323"/>
      <c r="AH701" s="323"/>
      <c r="AI701" s="323"/>
      <c r="AJ701" s="323"/>
      <c r="AK701" s="323"/>
      <c r="AL701" s="323"/>
      <c r="AM701" s="323"/>
      <c r="AN701" s="323"/>
    </row>
    <row r="702" spans="1:40" ht="12.75">
      <c r="A702" s="307">
        <v>1224581705</v>
      </c>
      <c r="B702" s="311">
        <v>700</v>
      </c>
      <c r="C702" s="311" t="s">
        <v>16075</v>
      </c>
      <c r="D702" s="311" t="s">
        <v>16076</v>
      </c>
      <c r="E702" s="311" t="s">
        <v>14982</v>
      </c>
      <c r="F702" s="310" t="s">
        <v>1656</v>
      </c>
      <c r="G702" s="311" t="s">
        <v>11133</v>
      </c>
      <c r="H702" s="310" t="s">
        <v>1664</v>
      </c>
      <c r="I702" s="311" t="s">
        <v>9786</v>
      </c>
      <c r="J702" s="311" t="s">
        <v>14518</v>
      </c>
      <c r="K702" s="302">
        <v>1</v>
      </c>
      <c r="L702" s="316"/>
      <c r="M702" s="311">
        <v>93.2</v>
      </c>
      <c r="N702" s="311">
        <v>23</v>
      </c>
      <c r="O702" s="311" t="s">
        <v>16277</v>
      </c>
      <c r="P702" s="311" t="s">
        <v>13163</v>
      </c>
      <c r="Q702" s="311">
        <v>2019</v>
      </c>
      <c r="R702" s="312">
        <v>43921</v>
      </c>
      <c r="S702" s="311" t="s">
        <v>15021</v>
      </c>
      <c r="T702" s="312">
        <v>44197</v>
      </c>
      <c r="U702" s="312">
        <v>46754</v>
      </c>
      <c r="V702" s="318"/>
      <c r="W702" s="318"/>
      <c r="X702" s="312">
        <v>44872</v>
      </c>
      <c r="Y702" s="311" t="s">
        <v>15022</v>
      </c>
      <c r="Z702" s="318"/>
      <c r="AA702" s="320">
        <v>1</v>
      </c>
      <c r="AB702" s="333"/>
      <c r="AC702" s="303">
        <v>1</v>
      </c>
      <c r="AD702" s="304">
        <v>1</v>
      </c>
      <c r="AE702" s="322"/>
      <c r="AF702" s="318"/>
      <c r="AG702" s="323"/>
      <c r="AH702" s="323"/>
      <c r="AI702" s="323"/>
      <c r="AJ702" s="323"/>
      <c r="AK702" s="323"/>
      <c r="AL702" s="323"/>
      <c r="AM702" s="323"/>
      <c r="AN702" s="323"/>
    </row>
    <row r="703" spans="1:40" ht="12.75">
      <c r="A703" s="307">
        <v>1224581701</v>
      </c>
      <c r="B703" s="311">
        <v>701</v>
      </c>
      <c r="C703" s="311" t="s">
        <v>16075</v>
      </c>
      <c r="D703" s="311" t="s">
        <v>16076</v>
      </c>
      <c r="E703" s="311" t="s">
        <v>14982</v>
      </c>
      <c r="F703" s="310" t="s">
        <v>1467</v>
      </c>
      <c r="G703" s="311" t="s">
        <v>11133</v>
      </c>
      <c r="H703" s="310" t="s">
        <v>1475</v>
      </c>
      <c r="I703" s="311" t="s">
        <v>10299</v>
      </c>
      <c r="J703" s="311" t="s">
        <v>11157</v>
      </c>
      <c r="K703" s="302">
        <v>1</v>
      </c>
      <c r="L703" s="316"/>
      <c r="M703" s="311">
        <v>48.2</v>
      </c>
      <c r="N703" s="311">
        <v>390</v>
      </c>
      <c r="O703" s="311" t="s">
        <v>16397</v>
      </c>
      <c r="P703" s="311" t="s">
        <v>13163</v>
      </c>
      <c r="Q703" s="311">
        <v>2019</v>
      </c>
      <c r="R703" s="312">
        <v>43921</v>
      </c>
      <c r="S703" s="311" t="s">
        <v>15023</v>
      </c>
      <c r="T703" s="312">
        <v>44197</v>
      </c>
      <c r="U703" s="312">
        <v>46755</v>
      </c>
      <c r="V703" s="318"/>
      <c r="W703" s="319"/>
      <c r="X703" s="312">
        <v>44872</v>
      </c>
      <c r="Y703" s="311" t="s">
        <v>15024</v>
      </c>
      <c r="Z703" s="317"/>
      <c r="AA703" s="320">
        <v>1</v>
      </c>
      <c r="AB703" s="321"/>
      <c r="AC703" s="303">
        <v>1</v>
      </c>
      <c r="AD703" s="304">
        <v>1</v>
      </c>
      <c r="AE703" s="322"/>
      <c r="AF703" s="318"/>
      <c r="AG703" s="323"/>
      <c r="AH703" s="323"/>
      <c r="AI703" s="323"/>
      <c r="AJ703" s="323"/>
      <c r="AK703" s="323"/>
      <c r="AL703" s="323"/>
      <c r="AM703" s="323"/>
      <c r="AN703" s="323"/>
    </row>
    <row r="704" spans="1:40" ht="12.75">
      <c r="A704" s="307">
        <v>1224581707</v>
      </c>
      <c r="B704" s="311">
        <v>702</v>
      </c>
      <c r="C704" s="311" t="s">
        <v>16075</v>
      </c>
      <c r="D704" s="311" t="s">
        <v>16076</v>
      </c>
      <c r="E704" s="311" t="s">
        <v>14982</v>
      </c>
      <c r="F704" s="310" t="s">
        <v>1656</v>
      </c>
      <c r="G704" s="311" t="s">
        <v>11133</v>
      </c>
      <c r="H704" s="310" t="s">
        <v>1666</v>
      </c>
      <c r="I704" s="311" t="s">
        <v>9786</v>
      </c>
      <c r="J704" s="311" t="s">
        <v>15025</v>
      </c>
      <c r="K704" s="302">
        <v>1</v>
      </c>
      <c r="L704" s="316"/>
      <c r="M704" s="311">
        <v>17.600000000000001</v>
      </c>
      <c r="N704" s="311">
        <v>143</v>
      </c>
      <c r="O704" s="311" t="s">
        <v>16398</v>
      </c>
      <c r="P704" s="311" t="s">
        <v>13163</v>
      </c>
      <c r="Q704" s="311">
        <v>2019</v>
      </c>
      <c r="R704" s="312">
        <v>43921</v>
      </c>
      <c r="S704" s="311" t="s">
        <v>15026</v>
      </c>
      <c r="T704" s="312">
        <v>44197</v>
      </c>
      <c r="U704" s="312">
        <v>46756</v>
      </c>
      <c r="V704" s="318"/>
      <c r="W704" s="319"/>
      <c r="X704" s="312">
        <v>44872</v>
      </c>
      <c r="Y704" s="311" t="s">
        <v>15027</v>
      </c>
      <c r="Z704" s="317"/>
      <c r="AA704" s="320">
        <v>1</v>
      </c>
      <c r="AB704" s="321"/>
      <c r="AC704" s="303">
        <v>1</v>
      </c>
      <c r="AD704" s="304">
        <v>1</v>
      </c>
      <c r="AE704" s="322"/>
      <c r="AF704" s="318"/>
      <c r="AG704" s="323"/>
      <c r="AH704" s="323"/>
      <c r="AI704" s="323"/>
      <c r="AJ704" s="323"/>
      <c r="AK704" s="323"/>
      <c r="AL704" s="323"/>
      <c r="AM704" s="323"/>
      <c r="AN704" s="323"/>
    </row>
    <row r="705" spans="1:40" ht="12.75">
      <c r="A705" s="307">
        <v>1224581708</v>
      </c>
      <c r="B705" s="311">
        <v>703</v>
      </c>
      <c r="C705" s="311" t="s">
        <v>16075</v>
      </c>
      <c r="D705" s="311" t="s">
        <v>16076</v>
      </c>
      <c r="E705" s="311" t="s">
        <v>14982</v>
      </c>
      <c r="F705" s="310" t="s">
        <v>1656</v>
      </c>
      <c r="G705" s="311" t="s">
        <v>11133</v>
      </c>
      <c r="H705" s="310" t="s">
        <v>1672</v>
      </c>
      <c r="I705" s="311" t="s">
        <v>9786</v>
      </c>
      <c r="J705" s="311" t="s">
        <v>15028</v>
      </c>
      <c r="K705" s="302">
        <v>1</v>
      </c>
      <c r="L705" s="316"/>
      <c r="M705" s="311">
        <v>94.5</v>
      </c>
      <c r="N705" s="311">
        <v>524</v>
      </c>
      <c r="O705" s="311" t="s">
        <v>16399</v>
      </c>
      <c r="P705" s="311" t="s">
        <v>13163</v>
      </c>
      <c r="Q705" s="311">
        <v>2019</v>
      </c>
      <c r="R705" s="312">
        <v>43921</v>
      </c>
      <c r="S705" s="311" t="s">
        <v>15029</v>
      </c>
      <c r="T705" s="312">
        <v>44197</v>
      </c>
      <c r="U705" s="312">
        <v>46757</v>
      </c>
      <c r="V705" s="318"/>
      <c r="W705" s="319"/>
      <c r="X705" s="324">
        <v>44883</v>
      </c>
      <c r="Y705" s="311" t="s">
        <v>15030</v>
      </c>
      <c r="Z705" s="317"/>
      <c r="AA705" s="320">
        <v>1</v>
      </c>
      <c r="AB705" s="321"/>
      <c r="AC705" s="303">
        <v>1</v>
      </c>
      <c r="AD705" s="304">
        <v>1</v>
      </c>
      <c r="AE705" s="322"/>
      <c r="AF705" s="318"/>
      <c r="AG705" s="323"/>
      <c r="AH705" s="323"/>
      <c r="AI705" s="323"/>
      <c r="AJ705" s="323"/>
      <c r="AK705" s="323"/>
      <c r="AL705" s="323"/>
      <c r="AM705" s="323"/>
      <c r="AN705" s="323"/>
    </row>
    <row r="706" spans="1:40" ht="12.75">
      <c r="A706" s="307">
        <v>1224581709</v>
      </c>
      <c r="B706" s="311">
        <v>704</v>
      </c>
      <c r="C706" s="311" t="s">
        <v>16075</v>
      </c>
      <c r="D706" s="311" t="s">
        <v>16076</v>
      </c>
      <c r="E706" s="311" t="s">
        <v>14982</v>
      </c>
      <c r="F706" s="310" t="s">
        <v>1508</v>
      </c>
      <c r="G706" s="311" t="s">
        <v>11133</v>
      </c>
      <c r="H706" s="310" t="s">
        <v>1513</v>
      </c>
      <c r="I706" s="311" t="s">
        <v>9786</v>
      </c>
      <c r="J706" s="311" t="s">
        <v>14360</v>
      </c>
      <c r="K706" s="302">
        <v>1</v>
      </c>
      <c r="L706" s="316"/>
      <c r="M706" s="311">
        <v>8.6</v>
      </c>
      <c r="N706" s="311">
        <v>15</v>
      </c>
      <c r="O706" s="311" t="s">
        <v>16400</v>
      </c>
      <c r="P706" s="311" t="s">
        <v>13163</v>
      </c>
      <c r="Q706" s="311">
        <v>2019</v>
      </c>
      <c r="R706" s="312">
        <v>43921</v>
      </c>
      <c r="S706" s="311" t="s">
        <v>15031</v>
      </c>
      <c r="T706" s="312">
        <v>44197</v>
      </c>
      <c r="U706" s="312">
        <v>46758</v>
      </c>
      <c r="V706" s="318"/>
      <c r="W706" s="319"/>
      <c r="X706" s="312">
        <v>44872</v>
      </c>
      <c r="Y706" s="311" t="s">
        <v>15032</v>
      </c>
      <c r="Z706" s="317"/>
      <c r="AA706" s="320">
        <v>1</v>
      </c>
      <c r="AB706" s="321"/>
      <c r="AC706" s="303">
        <v>1</v>
      </c>
      <c r="AD706" s="304">
        <v>1</v>
      </c>
      <c r="AE706" s="322"/>
      <c r="AF706" s="318"/>
      <c r="AG706" s="323"/>
      <c r="AH706" s="323"/>
      <c r="AI706" s="323"/>
      <c r="AJ706" s="323"/>
      <c r="AK706" s="323"/>
      <c r="AL706" s="323"/>
      <c r="AM706" s="323"/>
      <c r="AN706" s="323"/>
    </row>
    <row r="707" spans="1:40" ht="12.75">
      <c r="A707" s="307">
        <v>1224581803</v>
      </c>
      <c r="B707" s="311">
        <v>705</v>
      </c>
      <c r="C707" s="311" t="s">
        <v>16075</v>
      </c>
      <c r="D707" s="311" t="s">
        <v>16076</v>
      </c>
      <c r="E707" s="311" t="s">
        <v>14982</v>
      </c>
      <c r="F707" s="310" t="s">
        <v>1656</v>
      </c>
      <c r="G707" s="311" t="s">
        <v>15033</v>
      </c>
      <c r="H707" s="310" t="s">
        <v>1679</v>
      </c>
      <c r="I707" s="311" t="s">
        <v>10299</v>
      </c>
      <c r="J707" s="311" t="s">
        <v>15034</v>
      </c>
      <c r="K707" s="318"/>
      <c r="L707" s="304">
        <v>1</v>
      </c>
      <c r="M707" s="311">
        <v>58.9</v>
      </c>
      <c r="N707" s="311">
        <v>144</v>
      </c>
      <c r="O707" s="311">
        <v>570</v>
      </c>
      <c r="P707" s="311" t="s">
        <v>14063</v>
      </c>
      <c r="Q707" s="311">
        <v>2012</v>
      </c>
      <c r="R707" s="312">
        <v>41247</v>
      </c>
      <c r="S707" s="311" t="s">
        <v>15035</v>
      </c>
      <c r="T707" s="312">
        <v>41640</v>
      </c>
      <c r="U707" s="312">
        <v>44197</v>
      </c>
      <c r="V707" s="318"/>
      <c r="W707" s="319"/>
      <c r="X707" s="317"/>
      <c r="Y707" s="318"/>
      <c r="Z707" s="317"/>
      <c r="AA707" s="325"/>
      <c r="AB707" s="326">
        <v>1</v>
      </c>
      <c r="AC707" s="306"/>
      <c r="AD707" s="305"/>
      <c r="AE707" s="322"/>
      <c r="AF707" s="318"/>
      <c r="AG707" s="323"/>
      <c r="AH707" s="323"/>
      <c r="AI707" s="323"/>
      <c r="AJ707" s="323"/>
      <c r="AK707" s="323"/>
      <c r="AL707" s="323"/>
      <c r="AM707" s="323"/>
      <c r="AN707" s="323"/>
    </row>
    <row r="708" spans="1:40" ht="12.75">
      <c r="A708" s="307">
        <v>1224581801</v>
      </c>
      <c r="B708" s="311">
        <v>706</v>
      </c>
      <c r="C708" s="311" t="s">
        <v>16075</v>
      </c>
      <c r="D708" s="311" t="s">
        <v>16076</v>
      </c>
      <c r="E708" s="311" t="s">
        <v>14982</v>
      </c>
      <c r="F708" s="310" t="s">
        <v>1656</v>
      </c>
      <c r="G708" s="311" t="s">
        <v>15033</v>
      </c>
      <c r="H708" s="310" t="s">
        <v>1665</v>
      </c>
      <c r="I708" s="311" t="s">
        <v>9786</v>
      </c>
      <c r="J708" s="311" t="s">
        <v>15036</v>
      </c>
      <c r="K708" s="318"/>
      <c r="L708" s="304">
        <v>1</v>
      </c>
      <c r="M708" s="311">
        <v>184.9</v>
      </c>
      <c r="N708" s="311">
        <v>751</v>
      </c>
      <c r="O708" s="311">
        <v>570</v>
      </c>
      <c r="P708" s="311" t="s">
        <v>14063</v>
      </c>
      <c r="Q708" s="311">
        <v>2012</v>
      </c>
      <c r="R708" s="312">
        <v>41247</v>
      </c>
      <c r="S708" s="311" t="s">
        <v>15035</v>
      </c>
      <c r="T708" s="312">
        <v>41640</v>
      </c>
      <c r="U708" s="312">
        <v>44197</v>
      </c>
      <c r="V708" s="318"/>
      <c r="W708" s="319"/>
      <c r="X708" s="317"/>
      <c r="Y708" s="317"/>
      <c r="Z708" s="318"/>
      <c r="AA708" s="325"/>
      <c r="AB708" s="326">
        <v>1</v>
      </c>
      <c r="AC708" s="308"/>
      <c r="AD708" s="305"/>
      <c r="AE708" s="322"/>
      <c r="AF708" s="318"/>
      <c r="AG708" s="323"/>
      <c r="AH708" s="323"/>
      <c r="AI708" s="323"/>
      <c r="AJ708" s="323"/>
      <c r="AK708" s="323"/>
      <c r="AL708" s="323"/>
      <c r="AM708" s="323"/>
      <c r="AN708" s="323"/>
    </row>
    <row r="709" spans="1:40" ht="12.75">
      <c r="A709" s="307">
        <v>1224581805</v>
      </c>
      <c r="B709" s="311">
        <v>707</v>
      </c>
      <c r="C709" s="311" t="s">
        <v>16075</v>
      </c>
      <c r="D709" s="311" t="s">
        <v>16076</v>
      </c>
      <c r="E709" s="311" t="s">
        <v>14982</v>
      </c>
      <c r="F709" s="310" t="s">
        <v>1656</v>
      </c>
      <c r="G709" s="311" t="s">
        <v>15033</v>
      </c>
      <c r="H709" s="310" t="s">
        <v>1667</v>
      </c>
      <c r="I709" s="311" t="s">
        <v>9786</v>
      </c>
      <c r="J709" s="311" t="s">
        <v>15037</v>
      </c>
      <c r="K709" s="318"/>
      <c r="L709" s="304">
        <v>1</v>
      </c>
      <c r="M709" s="311">
        <v>47.2</v>
      </c>
      <c r="N709" s="311">
        <v>74</v>
      </c>
      <c r="O709" s="311">
        <v>570</v>
      </c>
      <c r="P709" s="311" t="s">
        <v>14063</v>
      </c>
      <c r="Q709" s="311">
        <v>2012</v>
      </c>
      <c r="R709" s="324">
        <v>41271</v>
      </c>
      <c r="S709" s="311" t="s">
        <v>15038</v>
      </c>
      <c r="T709" s="312">
        <v>41640</v>
      </c>
      <c r="U709" s="312">
        <v>44197</v>
      </c>
      <c r="V709" s="318"/>
      <c r="W709" s="319"/>
      <c r="X709" s="317"/>
      <c r="Y709" s="317"/>
      <c r="Z709" s="318"/>
      <c r="AA709" s="325"/>
      <c r="AB709" s="326">
        <v>1</v>
      </c>
      <c r="AC709" s="308"/>
      <c r="AD709" s="305"/>
      <c r="AE709" s="322"/>
      <c r="AF709" s="318"/>
      <c r="AG709" s="323"/>
      <c r="AH709" s="323"/>
      <c r="AI709" s="323"/>
      <c r="AJ709" s="323"/>
      <c r="AK709" s="323"/>
      <c r="AL709" s="323"/>
      <c r="AM709" s="323"/>
      <c r="AN709" s="323"/>
    </row>
    <row r="710" spans="1:40" ht="12.75">
      <c r="A710" s="307">
        <v>1224582001</v>
      </c>
      <c r="B710" s="311">
        <v>708</v>
      </c>
      <c r="C710" s="311" t="s">
        <v>16075</v>
      </c>
      <c r="D710" s="311" t="s">
        <v>16076</v>
      </c>
      <c r="E710" s="311" t="s">
        <v>14982</v>
      </c>
      <c r="F710" s="310" t="s">
        <v>1553</v>
      </c>
      <c r="G710" s="311" t="s">
        <v>15039</v>
      </c>
      <c r="H710" s="310" t="s">
        <v>1555</v>
      </c>
      <c r="I710" s="311" t="s">
        <v>9786</v>
      </c>
      <c r="J710" s="311" t="s">
        <v>15040</v>
      </c>
      <c r="K710" s="318"/>
      <c r="L710" s="304">
        <v>1</v>
      </c>
      <c r="M710" s="311">
        <v>991.35</v>
      </c>
      <c r="N710" s="311">
        <v>890</v>
      </c>
      <c r="O710" s="311" t="s">
        <v>16401</v>
      </c>
      <c r="P710" s="311" t="s">
        <v>14063</v>
      </c>
      <c r="Q710" s="311">
        <v>2012</v>
      </c>
      <c r="R710" s="324">
        <v>41257</v>
      </c>
      <c r="S710" s="311" t="s">
        <v>15041</v>
      </c>
      <c r="T710" s="312">
        <v>41640</v>
      </c>
      <c r="U710" s="312">
        <v>44197</v>
      </c>
      <c r="V710" s="318"/>
      <c r="W710" s="319"/>
      <c r="X710" s="317"/>
      <c r="Y710" s="317"/>
      <c r="Z710" s="318"/>
      <c r="AA710" s="325"/>
      <c r="AB710" s="326">
        <v>1</v>
      </c>
      <c r="AC710" s="308"/>
      <c r="AD710" s="305"/>
      <c r="AE710" s="322"/>
      <c r="AF710" s="318"/>
      <c r="AG710" s="323"/>
      <c r="AH710" s="323"/>
      <c r="AI710" s="323"/>
      <c r="AJ710" s="323"/>
      <c r="AK710" s="323"/>
      <c r="AL710" s="323"/>
      <c r="AM710" s="323"/>
      <c r="AN710" s="323"/>
    </row>
    <row r="711" spans="1:40" ht="12.75">
      <c r="A711" s="307">
        <v>1224555600</v>
      </c>
      <c r="B711" s="311">
        <v>709</v>
      </c>
      <c r="C711" s="311" t="s">
        <v>16075</v>
      </c>
      <c r="D711" s="311" t="s">
        <v>16076</v>
      </c>
      <c r="E711" s="311" t="s">
        <v>14982</v>
      </c>
      <c r="F711" s="310" t="s">
        <v>1635</v>
      </c>
      <c r="G711" s="311" t="s">
        <v>15042</v>
      </c>
      <c r="H711" s="310" t="s">
        <v>1636</v>
      </c>
      <c r="I711" s="311" t="s">
        <v>10789</v>
      </c>
      <c r="J711" s="311" t="s">
        <v>15043</v>
      </c>
      <c r="K711" s="318"/>
      <c r="L711" s="304">
        <v>1</v>
      </c>
      <c r="M711" s="311">
        <v>1696</v>
      </c>
      <c r="N711" s="311">
        <v>2141</v>
      </c>
      <c r="O711" s="311" t="s">
        <v>16402</v>
      </c>
      <c r="P711" s="311" t="s">
        <v>14063</v>
      </c>
      <c r="Q711" s="311">
        <v>2012</v>
      </c>
      <c r="R711" s="312">
        <v>41248</v>
      </c>
      <c r="S711" s="311" t="s">
        <v>15044</v>
      </c>
      <c r="T711" s="312">
        <v>41640</v>
      </c>
      <c r="U711" s="312">
        <v>44197</v>
      </c>
      <c r="V711" s="318"/>
      <c r="W711" s="319"/>
      <c r="X711" s="317"/>
      <c r="Y711" s="318"/>
      <c r="Z711" s="317"/>
      <c r="AA711" s="325"/>
      <c r="AB711" s="326">
        <v>1</v>
      </c>
      <c r="AC711" s="306"/>
      <c r="AD711" s="305"/>
      <c r="AE711" s="322"/>
      <c r="AF711" s="318"/>
      <c r="AG711" s="323"/>
      <c r="AH711" s="323"/>
      <c r="AI711" s="323"/>
      <c r="AJ711" s="323"/>
      <c r="AK711" s="323"/>
      <c r="AL711" s="323"/>
      <c r="AM711" s="323"/>
      <c r="AN711" s="323"/>
    </row>
    <row r="712" spans="1:40" ht="12.75">
      <c r="A712" s="307">
        <v>1224555601</v>
      </c>
      <c r="B712" s="311">
        <v>710</v>
      </c>
      <c r="C712" s="311" t="s">
        <v>16075</v>
      </c>
      <c r="D712" s="311" t="s">
        <v>16076</v>
      </c>
      <c r="E712" s="311" t="s">
        <v>14982</v>
      </c>
      <c r="F712" s="310" t="s">
        <v>1635</v>
      </c>
      <c r="G712" s="311" t="s">
        <v>15042</v>
      </c>
      <c r="H712" s="310" t="s">
        <v>1650</v>
      </c>
      <c r="I712" s="311" t="s">
        <v>9786</v>
      </c>
      <c r="J712" s="311" t="s">
        <v>15045</v>
      </c>
      <c r="K712" s="318"/>
      <c r="L712" s="304">
        <v>1</v>
      </c>
      <c r="M712" s="311">
        <v>1.7</v>
      </c>
      <c r="N712" s="311">
        <v>520</v>
      </c>
      <c r="O712" s="311" t="s">
        <v>16362</v>
      </c>
      <c r="P712" s="311" t="s">
        <v>14063</v>
      </c>
      <c r="Q712" s="311">
        <v>2012</v>
      </c>
      <c r="R712" s="312">
        <v>41248</v>
      </c>
      <c r="S712" s="311" t="s">
        <v>15044</v>
      </c>
      <c r="T712" s="312">
        <v>41640</v>
      </c>
      <c r="U712" s="312">
        <v>44197</v>
      </c>
      <c r="V712" s="318"/>
      <c r="W712" s="319"/>
      <c r="X712" s="317"/>
      <c r="Y712" s="318"/>
      <c r="Z712" s="317"/>
      <c r="AA712" s="325"/>
      <c r="AB712" s="326">
        <v>1</v>
      </c>
      <c r="AC712" s="306"/>
      <c r="AD712" s="305"/>
      <c r="AE712" s="322"/>
      <c r="AF712" s="318"/>
      <c r="AG712" s="323"/>
      <c r="AH712" s="323"/>
      <c r="AI712" s="323"/>
      <c r="AJ712" s="323"/>
      <c r="AK712" s="323"/>
      <c r="AL712" s="323"/>
      <c r="AM712" s="323"/>
      <c r="AN712" s="323"/>
    </row>
    <row r="713" spans="1:40" ht="12.75">
      <c r="A713" s="307">
        <v>1224555602</v>
      </c>
      <c r="B713" s="311">
        <v>711</v>
      </c>
      <c r="C713" s="311" t="s">
        <v>16075</v>
      </c>
      <c r="D713" s="311" t="s">
        <v>16076</v>
      </c>
      <c r="E713" s="311" t="s">
        <v>14982</v>
      </c>
      <c r="F713" s="310" t="s">
        <v>1266</v>
      </c>
      <c r="G713" s="311" t="s">
        <v>15042</v>
      </c>
      <c r="H713" s="310" t="s">
        <v>1273</v>
      </c>
      <c r="I713" s="311" t="s">
        <v>9786</v>
      </c>
      <c r="J713" s="311" t="s">
        <v>14462</v>
      </c>
      <c r="K713" s="318"/>
      <c r="L713" s="304">
        <v>1</v>
      </c>
      <c r="M713" s="311">
        <v>48.1</v>
      </c>
      <c r="N713" s="311">
        <v>43</v>
      </c>
      <c r="O713" s="311" t="s">
        <v>15954</v>
      </c>
      <c r="P713" s="311" t="s">
        <v>14063</v>
      </c>
      <c r="Q713" s="311">
        <v>2012</v>
      </c>
      <c r="R713" s="324">
        <v>41271</v>
      </c>
      <c r="S713" s="311" t="s">
        <v>15046</v>
      </c>
      <c r="T713" s="312">
        <v>41640</v>
      </c>
      <c r="U713" s="312">
        <v>44197</v>
      </c>
      <c r="V713" s="318"/>
      <c r="W713" s="319"/>
      <c r="X713" s="317"/>
      <c r="Y713" s="318"/>
      <c r="Z713" s="317"/>
      <c r="AA713" s="325"/>
      <c r="AB713" s="326">
        <v>1</v>
      </c>
      <c r="AC713" s="306"/>
      <c r="AD713" s="305"/>
      <c r="AE713" s="322"/>
      <c r="AF713" s="318"/>
      <c r="AG713" s="323"/>
      <c r="AH713" s="323"/>
      <c r="AI713" s="323"/>
      <c r="AJ713" s="323"/>
      <c r="AK713" s="323"/>
      <c r="AL713" s="323"/>
      <c r="AM713" s="323"/>
      <c r="AN713" s="323"/>
    </row>
    <row r="714" spans="1:40" ht="12.75">
      <c r="A714" s="307">
        <v>1224583002</v>
      </c>
      <c r="B714" s="311">
        <v>712</v>
      </c>
      <c r="C714" s="311" t="s">
        <v>16075</v>
      </c>
      <c r="D714" s="311" t="s">
        <v>16076</v>
      </c>
      <c r="E714" s="311" t="s">
        <v>14982</v>
      </c>
      <c r="F714" s="310" t="s">
        <v>1553</v>
      </c>
      <c r="G714" s="311" t="s">
        <v>14536</v>
      </c>
      <c r="H714" s="310" t="s">
        <v>1554</v>
      </c>
      <c r="I714" s="311" t="s">
        <v>9786</v>
      </c>
      <c r="J714" s="311" t="s">
        <v>15047</v>
      </c>
      <c r="K714" s="317"/>
      <c r="L714" s="304">
        <v>1</v>
      </c>
      <c r="M714" s="311">
        <v>117.5</v>
      </c>
      <c r="N714" s="311">
        <v>0</v>
      </c>
      <c r="O714" s="311">
        <v>570</v>
      </c>
      <c r="P714" s="311" t="s">
        <v>14063</v>
      </c>
      <c r="Q714" s="311">
        <v>2012</v>
      </c>
      <c r="R714" s="324">
        <v>41271</v>
      </c>
      <c r="S714" s="311" t="s">
        <v>15048</v>
      </c>
      <c r="T714" s="312">
        <v>41640</v>
      </c>
      <c r="U714" s="312">
        <v>44197</v>
      </c>
      <c r="V714" s="318"/>
      <c r="W714" s="318"/>
      <c r="X714" s="318"/>
      <c r="Y714" s="318"/>
      <c r="Z714" s="318"/>
      <c r="AA714" s="327"/>
      <c r="AB714" s="326">
        <v>1</v>
      </c>
      <c r="AC714" s="306"/>
      <c r="AD714" s="305"/>
      <c r="AE714" s="322"/>
      <c r="AF714" s="318"/>
      <c r="AG714" s="323"/>
      <c r="AH714" s="323"/>
      <c r="AI714" s="323"/>
      <c r="AJ714" s="323"/>
      <c r="AK714" s="323"/>
      <c r="AL714" s="323"/>
      <c r="AM714" s="323"/>
      <c r="AN714" s="323"/>
    </row>
    <row r="715" spans="1:40" ht="12.75">
      <c r="A715" s="307">
        <v>1224583003</v>
      </c>
      <c r="B715" s="311">
        <v>713</v>
      </c>
      <c r="C715" s="311" t="s">
        <v>16075</v>
      </c>
      <c r="D715" s="311" t="s">
        <v>16076</v>
      </c>
      <c r="E715" s="311" t="s">
        <v>14982</v>
      </c>
      <c r="F715" s="310" t="s">
        <v>1339</v>
      </c>
      <c r="G715" s="311" t="s">
        <v>14536</v>
      </c>
      <c r="H715" s="310" t="s">
        <v>1343</v>
      </c>
      <c r="I715" s="311" t="s">
        <v>9786</v>
      </c>
      <c r="J715" s="311" t="s">
        <v>11339</v>
      </c>
      <c r="K715" s="318"/>
      <c r="L715" s="304">
        <v>1</v>
      </c>
      <c r="M715" s="311">
        <v>93.8</v>
      </c>
      <c r="N715" s="311">
        <v>122</v>
      </c>
      <c r="O715" s="311">
        <v>570</v>
      </c>
      <c r="P715" s="311" t="s">
        <v>14063</v>
      </c>
      <c r="Q715" s="311">
        <v>2012</v>
      </c>
      <c r="R715" s="312">
        <v>41247</v>
      </c>
      <c r="S715" s="311" t="s">
        <v>15049</v>
      </c>
      <c r="T715" s="312">
        <v>41640</v>
      </c>
      <c r="U715" s="312">
        <v>44197</v>
      </c>
      <c r="V715" s="318"/>
      <c r="W715" s="319"/>
      <c r="X715" s="317"/>
      <c r="Y715" s="318"/>
      <c r="Z715" s="317"/>
      <c r="AA715" s="325"/>
      <c r="AB715" s="326">
        <v>1</v>
      </c>
      <c r="AC715" s="306"/>
      <c r="AD715" s="305"/>
      <c r="AE715" s="322"/>
      <c r="AF715" s="318"/>
      <c r="AG715" s="323"/>
      <c r="AH715" s="323"/>
      <c r="AI715" s="323"/>
      <c r="AJ715" s="323"/>
      <c r="AK715" s="323"/>
      <c r="AL715" s="323"/>
      <c r="AM715" s="323"/>
      <c r="AN715" s="323"/>
    </row>
    <row r="716" spans="1:40" ht="12.75">
      <c r="A716" s="307">
        <v>1224583004</v>
      </c>
      <c r="B716" s="311">
        <v>714</v>
      </c>
      <c r="C716" s="311" t="s">
        <v>16075</v>
      </c>
      <c r="D716" s="311" t="s">
        <v>16076</v>
      </c>
      <c r="E716" s="311" t="s">
        <v>14982</v>
      </c>
      <c r="F716" s="310" t="s">
        <v>1553</v>
      </c>
      <c r="G716" s="311" t="s">
        <v>14536</v>
      </c>
      <c r="H716" s="310" t="s">
        <v>1557</v>
      </c>
      <c r="I716" s="311" t="s">
        <v>9786</v>
      </c>
      <c r="J716" s="311" t="s">
        <v>15050</v>
      </c>
      <c r="K716" s="318"/>
      <c r="L716" s="304">
        <v>1</v>
      </c>
      <c r="M716" s="311">
        <v>72.599999999999994</v>
      </c>
      <c r="N716" s="311">
        <v>82</v>
      </c>
      <c r="O716" s="311">
        <v>570</v>
      </c>
      <c r="P716" s="311" t="s">
        <v>14063</v>
      </c>
      <c r="Q716" s="311">
        <v>2012</v>
      </c>
      <c r="R716" s="324">
        <v>41271</v>
      </c>
      <c r="S716" s="311" t="s">
        <v>15007</v>
      </c>
      <c r="T716" s="312">
        <v>41640</v>
      </c>
      <c r="U716" s="312">
        <v>44197</v>
      </c>
      <c r="V716" s="318"/>
      <c r="W716" s="319"/>
      <c r="X716" s="317"/>
      <c r="Y716" s="317"/>
      <c r="Z716" s="318"/>
      <c r="AA716" s="325"/>
      <c r="AB716" s="326">
        <v>1</v>
      </c>
      <c r="AC716" s="308"/>
      <c r="AD716" s="305"/>
      <c r="AE716" s="322"/>
      <c r="AF716" s="318"/>
      <c r="AG716" s="323"/>
      <c r="AH716" s="323"/>
      <c r="AI716" s="323"/>
      <c r="AJ716" s="323"/>
      <c r="AK716" s="323"/>
      <c r="AL716" s="323"/>
      <c r="AM716" s="323"/>
      <c r="AN716" s="323"/>
    </row>
    <row r="717" spans="1:40" ht="12.75">
      <c r="A717" s="307">
        <v>1224583001</v>
      </c>
      <c r="B717" s="311">
        <v>715</v>
      </c>
      <c r="C717" s="311" t="s">
        <v>16075</v>
      </c>
      <c r="D717" s="311" t="s">
        <v>16076</v>
      </c>
      <c r="E717" s="311" t="s">
        <v>14982</v>
      </c>
      <c r="F717" s="310" t="s">
        <v>1254</v>
      </c>
      <c r="G717" s="311" t="s">
        <v>14536</v>
      </c>
      <c r="H717" s="310" t="s">
        <v>1259</v>
      </c>
      <c r="I717" s="311" t="s">
        <v>9786</v>
      </c>
      <c r="J717" s="311" t="s">
        <v>14539</v>
      </c>
      <c r="K717" s="318"/>
      <c r="L717" s="304">
        <v>1</v>
      </c>
      <c r="M717" s="311">
        <v>613.1</v>
      </c>
      <c r="N717" s="311">
        <v>1066</v>
      </c>
      <c r="O717" s="311">
        <v>570</v>
      </c>
      <c r="P717" s="311" t="s">
        <v>14063</v>
      </c>
      <c r="Q717" s="311">
        <v>2012</v>
      </c>
      <c r="R717" s="312">
        <v>41247</v>
      </c>
      <c r="S717" s="311" t="s">
        <v>15049</v>
      </c>
      <c r="T717" s="312">
        <v>41640</v>
      </c>
      <c r="U717" s="312">
        <v>44197</v>
      </c>
      <c r="V717" s="318"/>
      <c r="W717" s="319"/>
      <c r="X717" s="317"/>
      <c r="Y717" s="317"/>
      <c r="Z717" s="318"/>
      <c r="AA717" s="325"/>
      <c r="AB717" s="326">
        <v>1</v>
      </c>
      <c r="AC717" s="308"/>
      <c r="AD717" s="305"/>
      <c r="AE717" s="322"/>
      <c r="AF717" s="318"/>
      <c r="AG717" s="323"/>
      <c r="AH717" s="323"/>
      <c r="AI717" s="323"/>
      <c r="AJ717" s="323"/>
      <c r="AK717" s="323"/>
      <c r="AL717" s="323"/>
      <c r="AM717" s="323"/>
      <c r="AN717" s="323"/>
    </row>
    <row r="718" spans="1:40" ht="12.75">
      <c r="A718" s="307">
        <v>1224583005</v>
      </c>
      <c r="B718" s="311">
        <v>716</v>
      </c>
      <c r="C718" s="311" t="s">
        <v>16075</v>
      </c>
      <c r="D718" s="311" t="s">
        <v>16076</v>
      </c>
      <c r="E718" s="311" t="s">
        <v>14982</v>
      </c>
      <c r="F718" s="310" t="s">
        <v>1553</v>
      </c>
      <c r="G718" s="311" t="s">
        <v>14536</v>
      </c>
      <c r="H718" s="310" t="s">
        <v>1558</v>
      </c>
      <c r="I718" s="311" t="s">
        <v>9786</v>
      </c>
      <c r="J718" s="311" t="s">
        <v>10787</v>
      </c>
      <c r="K718" s="318"/>
      <c r="L718" s="304">
        <v>1</v>
      </c>
      <c r="M718" s="311">
        <v>84.9</v>
      </c>
      <c r="N718" s="311">
        <v>32</v>
      </c>
      <c r="O718" s="311">
        <v>570</v>
      </c>
      <c r="P718" s="311" t="s">
        <v>14063</v>
      </c>
      <c r="Q718" s="311">
        <v>2012</v>
      </c>
      <c r="R718" s="324">
        <v>41271</v>
      </c>
      <c r="S718" s="311" t="s">
        <v>15051</v>
      </c>
      <c r="T718" s="312">
        <v>41640</v>
      </c>
      <c r="U718" s="312">
        <v>44197</v>
      </c>
      <c r="V718" s="318"/>
      <c r="W718" s="319"/>
      <c r="X718" s="317"/>
      <c r="Y718" s="317"/>
      <c r="Z718" s="318"/>
      <c r="AA718" s="325"/>
      <c r="AB718" s="326">
        <v>1</v>
      </c>
      <c r="AC718" s="308"/>
      <c r="AD718" s="305"/>
      <c r="AE718" s="322"/>
      <c r="AF718" s="318"/>
      <c r="AG718" s="323"/>
      <c r="AH718" s="323"/>
      <c r="AI718" s="323"/>
      <c r="AJ718" s="323"/>
      <c r="AK718" s="323"/>
      <c r="AL718" s="323"/>
      <c r="AM718" s="323"/>
      <c r="AN718" s="323"/>
    </row>
    <row r="719" spans="1:40" ht="12.75">
      <c r="A719" s="307">
        <v>1224583006</v>
      </c>
      <c r="B719" s="311">
        <v>717</v>
      </c>
      <c r="C719" s="311" t="s">
        <v>16075</v>
      </c>
      <c r="D719" s="311" t="s">
        <v>16076</v>
      </c>
      <c r="E719" s="311" t="s">
        <v>14982</v>
      </c>
      <c r="F719" s="310" t="s">
        <v>1553</v>
      </c>
      <c r="G719" s="311" t="s">
        <v>14536</v>
      </c>
      <c r="H719" s="310" t="s">
        <v>1559</v>
      </c>
      <c r="I719" s="311" t="s">
        <v>9786</v>
      </c>
      <c r="J719" s="311" t="s">
        <v>15052</v>
      </c>
      <c r="K719" s="318"/>
      <c r="L719" s="304">
        <v>1</v>
      </c>
      <c r="M719" s="311">
        <v>190.8</v>
      </c>
      <c r="N719" s="311">
        <v>355</v>
      </c>
      <c r="O719" s="311">
        <v>570</v>
      </c>
      <c r="P719" s="311" t="s">
        <v>14063</v>
      </c>
      <c r="Q719" s="311">
        <v>2012</v>
      </c>
      <c r="R719" s="312">
        <v>41247</v>
      </c>
      <c r="S719" s="311" t="s">
        <v>15049</v>
      </c>
      <c r="T719" s="312">
        <v>41640</v>
      </c>
      <c r="U719" s="312">
        <v>44197</v>
      </c>
      <c r="V719" s="318"/>
      <c r="W719" s="319"/>
      <c r="X719" s="317"/>
      <c r="Y719" s="317"/>
      <c r="Z719" s="318"/>
      <c r="AA719" s="325"/>
      <c r="AB719" s="326">
        <v>1</v>
      </c>
      <c r="AC719" s="308"/>
      <c r="AD719" s="305"/>
      <c r="AE719" s="322"/>
      <c r="AF719" s="318"/>
      <c r="AG719" s="323"/>
      <c r="AH719" s="323"/>
      <c r="AI719" s="323"/>
      <c r="AJ719" s="323"/>
      <c r="AK719" s="323"/>
      <c r="AL719" s="323"/>
      <c r="AM719" s="323"/>
      <c r="AN719" s="323"/>
    </row>
    <row r="720" spans="1:40" ht="12.75">
      <c r="A720" s="307">
        <v>1224583007</v>
      </c>
      <c r="B720" s="311">
        <v>718</v>
      </c>
      <c r="C720" s="311" t="s">
        <v>16075</v>
      </c>
      <c r="D720" s="311" t="s">
        <v>16076</v>
      </c>
      <c r="E720" s="311" t="s">
        <v>14982</v>
      </c>
      <c r="F720" s="310" t="s">
        <v>1553</v>
      </c>
      <c r="G720" s="311" t="s">
        <v>14536</v>
      </c>
      <c r="H720" s="310" t="s">
        <v>1560</v>
      </c>
      <c r="I720" s="311" t="s">
        <v>9786</v>
      </c>
      <c r="J720" s="311" t="s">
        <v>14644</v>
      </c>
      <c r="K720" s="318"/>
      <c r="L720" s="304">
        <v>1</v>
      </c>
      <c r="M720" s="311">
        <v>78</v>
      </c>
      <c r="N720" s="311">
        <v>27</v>
      </c>
      <c r="O720" s="311">
        <v>570</v>
      </c>
      <c r="P720" s="311" t="s">
        <v>14063</v>
      </c>
      <c r="Q720" s="311">
        <v>2012</v>
      </c>
      <c r="R720" s="324">
        <v>41271</v>
      </c>
      <c r="S720" s="311" t="s">
        <v>15053</v>
      </c>
      <c r="T720" s="312">
        <v>41640</v>
      </c>
      <c r="U720" s="312">
        <v>44197</v>
      </c>
      <c r="V720" s="318"/>
      <c r="W720" s="319"/>
      <c r="X720" s="317"/>
      <c r="Y720" s="318"/>
      <c r="Z720" s="317"/>
      <c r="AA720" s="325"/>
      <c r="AB720" s="326">
        <v>1</v>
      </c>
      <c r="AC720" s="306"/>
      <c r="AD720" s="305"/>
      <c r="AE720" s="322"/>
      <c r="AF720" s="318"/>
      <c r="AG720" s="323"/>
      <c r="AH720" s="323"/>
      <c r="AI720" s="323"/>
      <c r="AJ720" s="323"/>
      <c r="AK720" s="323"/>
      <c r="AL720" s="323"/>
      <c r="AM720" s="323"/>
      <c r="AN720" s="323"/>
    </row>
    <row r="721" spans="1:40" ht="12.75">
      <c r="A721" s="307">
        <v>1224583702</v>
      </c>
      <c r="B721" s="311">
        <v>719</v>
      </c>
      <c r="C721" s="311" t="s">
        <v>16075</v>
      </c>
      <c r="D721" s="311" t="s">
        <v>16076</v>
      </c>
      <c r="E721" s="311" t="s">
        <v>14982</v>
      </c>
      <c r="F721" s="311" t="s">
        <v>1571</v>
      </c>
      <c r="G721" s="311" t="s">
        <v>14929</v>
      </c>
      <c r="H721" s="310" t="s">
        <v>1573</v>
      </c>
      <c r="I721" s="311" t="s">
        <v>9786</v>
      </c>
      <c r="J721" s="311" t="s">
        <v>15054</v>
      </c>
      <c r="K721" s="318"/>
      <c r="L721" s="304">
        <v>1</v>
      </c>
      <c r="M721" s="311">
        <v>14.5</v>
      </c>
      <c r="N721" s="311">
        <v>4</v>
      </c>
      <c r="O721" s="311">
        <v>570</v>
      </c>
      <c r="P721" s="311" t="s">
        <v>14063</v>
      </c>
      <c r="Q721" s="311">
        <v>2012</v>
      </c>
      <c r="R721" s="324">
        <v>41271</v>
      </c>
      <c r="S721" s="311" t="s">
        <v>15055</v>
      </c>
      <c r="T721" s="312">
        <v>41640</v>
      </c>
      <c r="U721" s="312">
        <v>44197</v>
      </c>
      <c r="V721" s="318"/>
      <c r="W721" s="319"/>
      <c r="X721" s="317"/>
      <c r="Y721" s="318"/>
      <c r="Z721" s="317"/>
      <c r="AA721" s="325"/>
      <c r="AB721" s="326">
        <v>1</v>
      </c>
      <c r="AC721" s="306"/>
      <c r="AD721" s="305"/>
      <c r="AE721" s="322"/>
      <c r="AF721" s="318"/>
      <c r="AG721" s="323"/>
      <c r="AH721" s="323"/>
      <c r="AI721" s="323"/>
      <c r="AJ721" s="323"/>
      <c r="AK721" s="323"/>
      <c r="AL721" s="323"/>
      <c r="AM721" s="323"/>
      <c r="AN721" s="323"/>
    </row>
    <row r="722" spans="1:40" ht="12.75">
      <c r="A722" s="307">
        <v>1224583701</v>
      </c>
      <c r="B722" s="311">
        <v>720</v>
      </c>
      <c r="C722" s="311" t="s">
        <v>16075</v>
      </c>
      <c r="D722" s="311" t="s">
        <v>16076</v>
      </c>
      <c r="E722" s="311" t="s">
        <v>14982</v>
      </c>
      <c r="F722" s="311" t="s">
        <v>1571</v>
      </c>
      <c r="G722" s="311" t="s">
        <v>14929</v>
      </c>
      <c r="H722" s="310" t="s">
        <v>1574</v>
      </c>
      <c r="I722" s="311" t="s">
        <v>9786</v>
      </c>
      <c r="J722" s="311" t="s">
        <v>11404</v>
      </c>
      <c r="K722" s="318"/>
      <c r="L722" s="304">
        <v>1</v>
      </c>
      <c r="M722" s="311">
        <v>242</v>
      </c>
      <c r="N722" s="311">
        <v>879</v>
      </c>
      <c r="O722" s="311" t="s">
        <v>16402</v>
      </c>
      <c r="P722" s="311" t="s">
        <v>14063</v>
      </c>
      <c r="Q722" s="311">
        <v>2012</v>
      </c>
      <c r="R722" s="324">
        <v>41271</v>
      </c>
      <c r="S722" s="311" t="s">
        <v>15055</v>
      </c>
      <c r="T722" s="312">
        <v>41640</v>
      </c>
      <c r="U722" s="312">
        <v>44197</v>
      </c>
      <c r="V722" s="318"/>
      <c r="W722" s="319"/>
      <c r="X722" s="317"/>
      <c r="Y722" s="318"/>
      <c r="Z722" s="317"/>
      <c r="AA722" s="325"/>
      <c r="AB722" s="326">
        <v>1</v>
      </c>
      <c r="AC722" s="306"/>
      <c r="AD722" s="305"/>
      <c r="AE722" s="322"/>
      <c r="AF722" s="318"/>
      <c r="AG722" s="323"/>
      <c r="AH722" s="323"/>
      <c r="AI722" s="323"/>
      <c r="AJ722" s="323"/>
      <c r="AK722" s="323"/>
      <c r="AL722" s="323"/>
      <c r="AM722" s="323"/>
      <c r="AN722" s="323"/>
    </row>
    <row r="723" spans="1:40" ht="12.75">
      <c r="A723" s="307">
        <v>1224584803</v>
      </c>
      <c r="B723" s="311">
        <v>721</v>
      </c>
      <c r="C723" s="311" t="s">
        <v>16075</v>
      </c>
      <c r="D723" s="311" t="s">
        <v>16076</v>
      </c>
      <c r="E723" s="311" t="s">
        <v>14982</v>
      </c>
      <c r="F723" s="310" t="s">
        <v>1656</v>
      </c>
      <c r="G723" s="311" t="s">
        <v>15056</v>
      </c>
      <c r="H723" s="310" t="s">
        <v>1659</v>
      </c>
      <c r="I723" s="311" t="s">
        <v>9786</v>
      </c>
      <c r="J723" s="311" t="s">
        <v>15057</v>
      </c>
      <c r="K723" s="318"/>
      <c r="L723" s="304">
        <v>1</v>
      </c>
      <c r="M723" s="311">
        <v>53.6</v>
      </c>
      <c r="N723" s="311">
        <v>64</v>
      </c>
      <c r="O723" s="311">
        <v>570</v>
      </c>
      <c r="P723" s="311" t="s">
        <v>14063</v>
      </c>
      <c r="Q723" s="311">
        <v>2012</v>
      </c>
      <c r="R723" s="324">
        <v>41271</v>
      </c>
      <c r="S723" s="311" t="s">
        <v>15058</v>
      </c>
      <c r="T723" s="312">
        <v>41640</v>
      </c>
      <c r="U723" s="312">
        <v>44197</v>
      </c>
      <c r="V723" s="318"/>
      <c r="W723" s="319"/>
      <c r="X723" s="317"/>
      <c r="Y723" s="317"/>
      <c r="Z723" s="318"/>
      <c r="AA723" s="325"/>
      <c r="AB723" s="326">
        <v>1</v>
      </c>
      <c r="AC723" s="308"/>
      <c r="AD723" s="305"/>
      <c r="AE723" s="322"/>
      <c r="AF723" s="318"/>
      <c r="AG723" s="323"/>
      <c r="AH723" s="323"/>
      <c r="AI723" s="323"/>
      <c r="AJ723" s="323"/>
      <c r="AK723" s="323"/>
      <c r="AL723" s="323"/>
      <c r="AM723" s="323"/>
      <c r="AN723" s="323"/>
    </row>
    <row r="724" spans="1:40" ht="12.75">
      <c r="A724" s="307">
        <v>1224584805</v>
      </c>
      <c r="B724" s="311">
        <v>722</v>
      </c>
      <c r="C724" s="311" t="s">
        <v>16075</v>
      </c>
      <c r="D724" s="311" t="s">
        <v>16076</v>
      </c>
      <c r="E724" s="311" t="s">
        <v>14982</v>
      </c>
      <c r="F724" s="310" t="s">
        <v>1357</v>
      </c>
      <c r="G724" s="311" t="s">
        <v>15056</v>
      </c>
      <c r="H724" s="310" t="s">
        <v>1359</v>
      </c>
      <c r="I724" s="311" t="s">
        <v>9786</v>
      </c>
      <c r="J724" s="311" t="s">
        <v>13637</v>
      </c>
      <c r="K724" s="318"/>
      <c r="L724" s="304">
        <v>1</v>
      </c>
      <c r="M724" s="311">
        <v>30.1</v>
      </c>
      <c r="N724" s="311">
        <v>60</v>
      </c>
      <c r="O724" s="311">
        <v>570</v>
      </c>
      <c r="P724" s="311" t="s">
        <v>14063</v>
      </c>
      <c r="Q724" s="311">
        <v>2012</v>
      </c>
      <c r="R724" s="324">
        <v>41271</v>
      </c>
      <c r="S724" s="311" t="s">
        <v>15059</v>
      </c>
      <c r="T724" s="312">
        <v>41640</v>
      </c>
      <c r="U724" s="312">
        <v>44197</v>
      </c>
      <c r="V724" s="318"/>
      <c r="W724" s="319"/>
      <c r="X724" s="317"/>
      <c r="Y724" s="317"/>
      <c r="Z724" s="318"/>
      <c r="AA724" s="325"/>
      <c r="AB724" s="326">
        <v>1</v>
      </c>
      <c r="AC724" s="308"/>
      <c r="AD724" s="305"/>
      <c r="AE724" s="322"/>
      <c r="AF724" s="318"/>
      <c r="AG724" s="323"/>
      <c r="AH724" s="323"/>
      <c r="AI724" s="323"/>
      <c r="AJ724" s="323"/>
      <c r="AK724" s="323"/>
      <c r="AL724" s="323"/>
      <c r="AM724" s="323"/>
      <c r="AN724" s="323"/>
    </row>
    <row r="725" spans="1:40" ht="12.75">
      <c r="A725" s="307">
        <v>1224584807</v>
      </c>
      <c r="B725" s="311">
        <v>723</v>
      </c>
      <c r="C725" s="311" t="s">
        <v>16075</v>
      </c>
      <c r="D725" s="311" t="s">
        <v>16076</v>
      </c>
      <c r="E725" s="311" t="s">
        <v>14982</v>
      </c>
      <c r="F725" s="310" t="s">
        <v>1656</v>
      </c>
      <c r="G725" s="311" t="s">
        <v>15056</v>
      </c>
      <c r="H725" s="310" t="s">
        <v>1662</v>
      </c>
      <c r="I725" s="311" t="s">
        <v>9786</v>
      </c>
      <c r="J725" s="311" t="s">
        <v>15060</v>
      </c>
      <c r="K725" s="318"/>
      <c r="L725" s="304">
        <v>1</v>
      </c>
      <c r="M725" s="311">
        <v>120.1</v>
      </c>
      <c r="N725" s="311">
        <v>335</v>
      </c>
      <c r="O725" s="311">
        <v>570</v>
      </c>
      <c r="P725" s="311" t="s">
        <v>14063</v>
      </c>
      <c r="Q725" s="311">
        <v>2012</v>
      </c>
      <c r="R725" s="312">
        <v>41248</v>
      </c>
      <c r="S725" s="311" t="s">
        <v>15061</v>
      </c>
      <c r="T725" s="312">
        <v>41640</v>
      </c>
      <c r="U725" s="312">
        <v>44197</v>
      </c>
      <c r="V725" s="318"/>
      <c r="W725" s="319"/>
      <c r="X725" s="317"/>
      <c r="Y725" s="317"/>
      <c r="Z725" s="318"/>
      <c r="AA725" s="325"/>
      <c r="AB725" s="326">
        <v>1</v>
      </c>
      <c r="AC725" s="308"/>
      <c r="AD725" s="305"/>
      <c r="AE725" s="322"/>
      <c r="AF725" s="318"/>
      <c r="AG725" s="323"/>
      <c r="AH725" s="323"/>
      <c r="AI725" s="323"/>
      <c r="AJ725" s="323"/>
      <c r="AK725" s="323"/>
      <c r="AL725" s="323"/>
      <c r="AM725" s="323"/>
      <c r="AN725" s="323"/>
    </row>
    <row r="726" spans="1:40" ht="12.75">
      <c r="A726" s="307">
        <v>1224584809</v>
      </c>
      <c r="B726" s="311">
        <v>724</v>
      </c>
      <c r="C726" s="311" t="s">
        <v>16075</v>
      </c>
      <c r="D726" s="311" t="s">
        <v>16076</v>
      </c>
      <c r="E726" s="311" t="s">
        <v>14982</v>
      </c>
      <c r="F726" s="310" t="s">
        <v>1656</v>
      </c>
      <c r="G726" s="311" t="s">
        <v>15056</v>
      </c>
      <c r="H726" s="310" t="s">
        <v>1668</v>
      </c>
      <c r="I726" s="311" t="s">
        <v>9786</v>
      </c>
      <c r="J726" s="311" t="s">
        <v>15062</v>
      </c>
      <c r="K726" s="318"/>
      <c r="L726" s="304">
        <v>1</v>
      </c>
      <c r="M726" s="311">
        <v>115.6</v>
      </c>
      <c r="N726" s="311">
        <v>160</v>
      </c>
      <c r="O726" s="311">
        <v>570</v>
      </c>
      <c r="P726" s="311" t="s">
        <v>14063</v>
      </c>
      <c r="Q726" s="311">
        <v>2012</v>
      </c>
      <c r="R726" s="312">
        <v>41248</v>
      </c>
      <c r="S726" s="311" t="s">
        <v>15061</v>
      </c>
      <c r="T726" s="312">
        <v>41640</v>
      </c>
      <c r="U726" s="312">
        <v>44197</v>
      </c>
      <c r="V726" s="318"/>
      <c r="W726" s="319"/>
      <c r="X726" s="317"/>
      <c r="Y726" s="317"/>
      <c r="Z726" s="318"/>
      <c r="AA726" s="325"/>
      <c r="AB726" s="326">
        <v>1</v>
      </c>
      <c r="AC726" s="308"/>
      <c r="AD726" s="305"/>
      <c r="AE726" s="322"/>
      <c r="AF726" s="318"/>
      <c r="AG726" s="323"/>
      <c r="AH726" s="323"/>
      <c r="AI726" s="323"/>
      <c r="AJ726" s="323"/>
      <c r="AK726" s="323"/>
      <c r="AL726" s="323"/>
      <c r="AM726" s="323"/>
      <c r="AN726" s="323"/>
    </row>
    <row r="727" spans="1:40" ht="12.75">
      <c r="A727" s="307">
        <v>1224584811</v>
      </c>
      <c r="B727" s="311">
        <v>725</v>
      </c>
      <c r="C727" s="311" t="s">
        <v>16075</v>
      </c>
      <c r="D727" s="311" t="s">
        <v>16076</v>
      </c>
      <c r="E727" s="311" t="s">
        <v>14982</v>
      </c>
      <c r="F727" s="310" t="s">
        <v>1467</v>
      </c>
      <c r="G727" s="311" t="s">
        <v>15056</v>
      </c>
      <c r="H727" s="310" t="s">
        <v>1471</v>
      </c>
      <c r="I727" s="311" t="s">
        <v>9786</v>
      </c>
      <c r="J727" s="311" t="s">
        <v>14729</v>
      </c>
      <c r="K727" s="318"/>
      <c r="L727" s="304">
        <v>1</v>
      </c>
      <c r="M727" s="311">
        <v>39.200000000000003</v>
      </c>
      <c r="N727" s="311">
        <v>50</v>
      </c>
      <c r="O727" s="311">
        <v>570</v>
      </c>
      <c r="P727" s="311" t="s">
        <v>14063</v>
      </c>
      <c r="Q727" s="311">
        <v>2012</v>
      </c>
      <c r="R727" s="324">
        <v>41271</v>
      </c>
      <c r="S727" s="311" t="s">
        <v>15063</v>
      </c>
      <c r="T727" s="312">
        <v>41640</v>
      </c>
      <c r="U727" s="312">
        <v>44197</v>
      </c>
      <c r="V727" s="318"/>
      <c r="W727" s="319"/>
      <c r="X727" s="317"/>
      <c r="Y727" s="317"/>
      <c r="Z727" s="318"/>
      <c r="AA727" s="325"/>
      <c r="AB727" s="326">
        <v>1</v>
      </c>
      <c r="AC727" s="308"/>
      <c r="AD727" s="305"/>
      <c r="AE727" s="322"/>
      <c r="AF727" s="318"/>
      <c r="AG727" s="323"/>
      <c r="AH727" s="323"/>
      <c r="AI727" s="323"/>
      <c r="AJ727" s="323"/>
      <c r="AK727" s="323"/>
      <c r="AL727" s="323"/>
      <c r="AM727" s="323"/>
      <c r="AN727" s="323"/>
    </row>
    <row r="728" spans="1:40" ht="12.75">
      <c r="A728" s="307">
        <v>1224584813</v>
      </c>
      <c r="B728" s="311">
        <v>726</v>
      </c>
      <c r="C728" s="311" t="s">
        <v>16075</v>
      </c>
      <c r="D728" s="311" t="s">
        <v>16076</v>
      </c>
      <c r="E728" s="311" t="s">
        <v>14982</v>
      </c>
      <c r="F728" s="310" t="s">
        <v>1656</v>
      </c>
      <c r="G728" s="311" t="s">
        <v>15056</v>
      </c>
      <c r="H728" s="310" t="s">
        <v>1671</v>
      </c>
      <c r="I728" s="311" t="s">
        <v>9786</v>
      </c>
      <c r="J728" s="311" t="s">
        <v>15064</v>
      </c>
      <c r="K728" s="318"/>
      <c r="L728" s="304">
        <v>1</v>
      </c>
      <c r="M728" s="311">
        <v>121.5</v>
      </c>
      <c r="N728" s="311">
        <v>235</v>
      </c>
      <c r="O728" s="311">
        <v>570</v>
      </c>
      <c r="P728" s="311" t="s">
        <v>14063</v>
      </c>
      <c r="Q728" s="311">
        <v>2012</v>
      </c>
      <c r="R728" s="312">
        <v>41248</v>
      </c>
      <c r="S728" s="311" t="s">
        <v>15061</v>
      </c>
      <c r="T728" s="312">
        <v>41640</v>
      </c>
      <c r="U728" s="312">
        <v>44197</v>
      </c>
      <c r="V728" s="318"/>
      <c r="W728" s="319"/>
      <c r="X728" s="317"/>
      <c r="Y728" s="317"/>
      <c r="Z728" s="318"/>
      <c r="AA728" s="325"/>
      <c r="AB728" s="326">
        <v>1</v>
      </c>
      <c r="AC728" s="308"/>
      <c r="AD728" s="305"/>
      <c r="AE728" s="322"/>
      <c r="AF728" s="318"/>
      <c r="AG728" s="323"/>
      <c r="AH728" s="323"/>
      <c r="AI728" s="323"/>
      <c r="AJ728" s="323"/>
      <c r="AK728" s="323"/>
      <c r="AL728" s="323"/>
      <c r="AM728" s="323"/>
      <c r="AN728" s="323"/>
    </row>
    <row r="729" spans="1:40" ht="12.75">
      <c r="A729" s="307">
        <v>1224584801</v>
      </c>
      <c r="B729" s="311">
        <v>727</v>
      </c>
      <c r="C729" s="311" t="s">
        <v>16075</v>
      </c>
      <c r="D729" s="311" t="s">
        <v>16076</v>
      </c>
      <c r="E729" s="311" t="s">
        <v>14982</v>
      </c>
      <c r="F729" s="310" t="s">
        <v>1656</v>
      </c>
      <c r="G729" s="311" t="s">
        <v>15056</v>
      </c>
      <c r="H729" s="310" t="s">
        <v>1673</v>
      </c>
      <c r="I729" s="311" t="s">
        <v>9786</v>
      </c>
      <c r="J729" s="311" t="s">
        <v>15065</v>
      </c>
      <c r="K729" s="318"/>
      <c r="L729" s="304">
        <v>1</v>
      </c>
      <c r="M729" s="311">
        <v>181.1</v>
      </c>
      <c r="N729" s="311">
        <v>442</v>
      </c>
      <c r="O729" s="311">
        <v>570</v>
      </c>
      <c r="P729" s="311" t="s">
        <v>14063</v>
      </c>
      <c r="Q729" s="311">
        <v>2012</v>
      </c>
      <c r="R729" s="312">
        <v>41248</v>
      </c>
      <c r="S729" s="311" t="s">
        <v>15061</v>
      </c>
      <c r="T729" s="312">
        <v>41640</v>
      </c>
      <c r="U729" s="312">
        <v>44197</v>
      </c>
      <c r="V729" s="318"/>
      <c r="W729" s="319"/>
      <c r="X729" s="317"/>
      <c r="Y729" s="318"/>
      <c r="Z729" s="317"/>
      <c r="AA729" s="325"/>
      <c r="AB729" s="326">
        <v>1</v>
      </c>
      <c r="AC729" s="306"/>
      <c r="AD729" s="305"/>
      <c r="AE729" s="322"/>
      <c r="AF729" s="318"/>
      <c r="AG729" s="323"/>
      <c r="AH729" s="323"/>
      <c r="AI729" s="323"/>
      <c r="AJ729" s="323"/>
      <c r="AK729" s="323"/>
      <c r="AL729" s="323"/>
      <c r="AM729" s="323"/>
      <c r="AN729" s="323"/>
    </row>
    <row r="730" spans="1:40" ht="12.75">
      <c r="A730" s="307">
        <v>1224584815</v>
      </c>
      <c r="B730" s="311">
        <v>728</v>
      </c>
      <c r="C730" s="311" t="s">
        <v>16075</v>
      </c>
      <c r="D730" s="311" t="s">
        <v>16076</v>
      </c>
      <c r="E730" s="311" t="s">
        <v>14982</v>
      </c>
      <c r="F730" s="310" t="s">
        <v>1656</v>
      </c>
      <c r="G730" s="311" t="s">
        <v>15056</v>
      </c>
      <c r="H730" s="310" t="s">
        <v>1675</v>
      </c>
      <c r="I730" s="311" t="s">
        <v>9786</v>
      </c>
      <c r="J730" s="311" t="s">
        <v>15066</v>
      </c>
      <c r="K730" s="318"/>
      <c r="L730" s="304">
        <v>1</v>
      </c>
      <c r="M730" s="311">
        <v>31.8</v>
      </c>
      <c r="N730" s="311">
        <v>11</v>
      </c>
      <c r="O730" s="311">
        <v>570</v>
      </c>
      <c r="P730" s="311" t="s">
        <v>14063</v>
      </c>
      <c r="Q730" s="311">
        <v>2012</v>
      </c>
      <c r="R730" s="324">
        <v>41271</v>
      </c>
      <c r="S730" s="311" t="s">
        <v>15067</v>
      </c>
      <c r="T730" s="312">
        <v>41640</v>
      </c>
      <c r="U730" s="312">
        <v>44197</v>
      </c>
      <c r="V730" s="318"/>
      <c r="W730" s="319"/>
      <c r="X730" s="317"/>
      <c r="Y730" s="318"/>
      <c r="Z730" s="317"/>
      <c r="AA730" s="325"/>
      <c r="AB730" s="326">
        <v>1</v>
      </c>
      <c r="AC730" s="306"/>
      <c r="AD730" s="305"/>
      <c r="AE730" s="322"/>
      <c r="AF730" s="318"/>
      <c r="AG730" s="323"/>
      <c r="AH730" s="323"/>
      <c r="AI730" s="323"/>
      <c r="AJ730" s="323"/>
      <c r="AK730" s="323"/>
      <c r="AL730" s="323"/>
      <c r="AM730" s="323"/>
      <c r="AN730" s="323"/>
    </row>
    <row r="731" spans="1:40" ht="12.75">
      <c r="A731" s="307">
        <v>1224584817</v>
      </c>
      <c r="B731" s="311">
        <v>729</v>
      </c>
      <c r="C731" s="311" t="s">
        <v>16075</v>
      </c>
      <c r="D731" s="311" t="s">
        <v>16076</v>
      </c>
      <c r="E731" s="311" t="s">
        <v>14982</v>
      </c>
      <c r="F731" s="310" t="s">
        <v>1390</v>
      </c>
      <c r="G731" s="311" t="s">
        <v>15056</v>
      </c>
      <c r="H731" s="310" t="s">
        <v>1433</v>
      </c>
      <c r="I731" s="311" t="s">
        <v>9786</v>
      </c>
      <c r="J731" s="311" t="s">
        <v>14754</v>
      </c>
      <c r="K731" s="318"/>
      <c r="L731" s="304">
        <v>1</v>
      </c>
      <c r="M731" s="311">
        <v>47</v>
      </c>
      <c r="N731" s="311">
        <v>98</v>
      </c>
      <c r="O731" s="311">
        <v>570</v>
      </c>
      <c r="P731" s="311" t="s">
        <v>14063</v>
      </c>
      <c r="Q731" s="311">
        <v>2012</v>
      </c>
      <c r="R731" s="324">
        <v>41271</v>
      </c>
      <c r="S731" s="311" t="s">
        <v>15068</v>
      </c>
      <c r="T731" s="312">
        <v>41640</v>
      </c>
      <c r="U731" s="312">
        <v>44197</v>
      </c>
      <c r="V731" s="318"/>
      <c r="W731" s="319"/>
      <c r="X731" s="317"/>
      <c r="Y731" s="318"/>
      <c r="Z731" s="317"/>
      <c r="AA731" s="325"/>
      <c r="AB731" s="326">
        <v>1</v>
      </c>
      <c r="AC731" s="306"/>
      <c r="AD731" s="305"/>
      <c r="AE731" s="322"/>
      <c r="AF731" s="318"/>
      <c r="AG731" s="323"/>
      <c r="AH731" s="323"/>
      <c r="AI731" s="323"/>
      <c r="AJ731" s="323"/>
      <c r="AK731" s="323"/>
      <c r="AL731" s="323"/>
      <c r="AM731" s="323"/>
      <c r="AN731" s="323"/>
    </row>
    <row r="732" spans="1:40" ht="12.75">
      <c r="A732" s="307">
        <v>1224510100</v>
      </c>
      <c r="B732" s="311">
        <v>730</v>
      </c>
      <c r="C732" s="311" t="s">
        <v>16075</v>
      </c>
      <c r="D732" s="311" t="s">
        <v>16076</v>
      </c>
      <c r="E732" s="311" t="s">
        <v>14982</v>
      </c>
      <c r="F732" s="311" t="s">
        <v>1656</v>
      </c>
      <c r="G732" s="311" t="s">
        <v>15069</v>
      </c>
      <c r="H732" s="310" t="s">
        <v>1657</v>
      </c>
      <c r="I732" s="311" t="s">
        <v>10296</v>
      </c>
      <c r="J732" s="311" t="s">
        <v>15070</v>
      </c>
      <c r="K732" s="318"/>
      <c r="L732" s="304">
        <v>1</v>
      </c>
      <c r="M732" s="311">
        <v>1836.65</v>
      </c>
      <c r="N732" s="311">
        <v>19159</v>
      </c>
      <c r="O732" s="311" t="s">
        <v>16395</v>
      </c>
      <c r="P732" s="311" t="s">
        <v>14122</v>
      </c>
      <c r="Q732" s="311">
        <v>2011</v>
      </c>
      <c r="R732" s="312">
        <v>40753</v>
      </c>
      <c r="S732" s="311" t="s">
        <v>15071</v>
      </c>
      <c r="T732" s="312">
        <v>41275</v>
      </c>
      <c r="U732" s="312">
        <v>44197</v>
      </c>
      <c r="V732" s="318"/>
      <c r="W732" s="319"/>
      <c r="X732" s="317"/>
      <c r="Y732" s="318"/>
      <c r="Z732" s="317"/>
      <c r="AA732" s="325"/>
      <c r="AB732" s="326">
        <v>1</v>
      </c>
      <c r="AC732" s="306"/>
      <c r="AD732" s="305"/>
      <c r="AE732" s="322"/>
      <c r="AF732" s="318"/>
      <c r="AG732" s="323"/>
      <c r="AH732" s="323"/>
      <c r="AI732" s="323"/>
      <c r="AJ732" s="323"/>
      <c r="AK732" s="323"/>
      <c r="AL732" s="323"/>
      <c r="AM732" s="323"/>
      <c r="AN732" s="323"/>
    </row>
    <row r="733" spans="1:40" ht="12.75">
      <c r="A733" s="307">
        <v>1224585902</v>
      </c>
      <c r="B733" s="311">
        <v>731</v>
      </c>
      <c r="C733" s="311" t="s">
        <v>16075</v>
      </c>
      <c r="D733" s="311" t="s">
        <v>16076</v>
      </c>
      <c r="E733" s="311" t="s">
        <v>14982</v>
      </c>
      <c r="F733" s="310" t="s">
        <v>1680</v>
      </c>
      <c r="G733" s="311" t="s">
        <v>15072</v>
      </c>
      <c r="H733" s="310" t="s">
        <v>1681</v>
      </c>
      <c r="I733" s="311" t="s">
        <v>9786</v>
      </c>
      <c r="J733" s="311" t="s">
        <v>15073</v>
      </c>
      <c r="K733" s="318"/>
      <c r="L733" s="304">
        <v>1</v>
      </c>
      <c r="M733" s="311">
        <v>24.4</v>
      </c>
      <c r="N733" s="311">
        <v>17</v>
      </c>
      <c r="O733" s="311">
        <v>570</v>
      </c>
      <c r="P733" s="311" t="s">
        <v>14063</v>
      </c>
      <c r="Q733" s="311">
        <v>2012</v>
      </c>
      <c r="R733" s="324">
        <v>41271</v>
      </c>
      <c r="S733" s="311" t="s">
        <v>15074</v>
      </c>
      <c r="T733" s="312">
        <v>41640</v>
      </c>
      <c r="U733" s="312">
        <v>44197</v>
      </c>
      <c r="V733" s="318"/>
      <c r="W733" s="319"/>
      <c r="X733" s="317"/>
      <c r="Y733" s="318"/>
      <c r="Z733" s="317"/>
      <c r="AA733" s="325"/>
      <c r="AB733" s="326">
        <v>1</v>
      </c>
      <c r="AC733" s="306"/>
      <c r="AD733" s="305"/>
      <c r="AE733" s="322"/>
      <c r="AF733" s="318"/>
      <c r="AG733" s="323"/>
      <c r="AH733" s="323"/>
      <c r="AI733" s="323"/>
      <c r="AJ733" s="323"/>
      <c r="AK733" s="323"/>
      <c r="AL733" s="323"/>
      <c r="AM733" s="323"/>
      <c r="AN733" s="323"/>
    </row>
    <row r="734" spans="1:40" ht="12.75">
      <c r="A734" s="307">
        <v>1224585903</v>
      </c>
      <c r="B734" s="311">
        <v>732</v>
      </c>
      <c r="C734" s="311" t="s">
        <v>16075</v>
      </c>
      <c r="D734" s="311" t="s">
        <v>16076</v>
      </c>
      <c r="E734" s="311" t="s">
        <v>14982</v>
      </c>
      <c r="F734" s="310" t="s">
        <v>1303</v>
      </c>
      <c r="G734" s="311" t="s">
        <v>15072</v>
      </c>
      <c r="H734" s="310" t="s">
        <v>1307</v>
      </c>
      <c r="I734" s="311" t="s">
        <v>9786</v>
      </c>
      <c r="J734" s="311" t="s">
        <v>14062</v>
      </c>
      <c r="K734" s="318"/>
      <c r="L734" s="304">
        <v>1</v>
      </c>
      <c r="M734" s="311">
        <v>109.1</v>
      </c>
      <c r="N734" s="311">
        <v>438</v>
      </c>
      <c r="O734" s="311">
        <v>570</v>
      </c>
      <c r="P734" s="311" t="s">
        <v>14063</v>
      </c>
      <c r="Q734" s="311">
        <v>2012</v>
      </c>
      <c r="R734" s="312">
        <v>41248</v>
      </c>
      <c r="S734" s="311" t="s">
        <v>15075</v>
      </c>
      <c r="T734" s="312">
        <v>41640</v>
      </c>
      <c r="U734" s="312">
        <v>44197</v>
      </c>
      <c r="V734" s="318"/>
      <c r="W734" s="319"/>
      <c r="X734" s="317"/>
      <c r="Y734" s="318"/>
      <c r="Z734" s="317"/>
      <c r="AA734" s="325"/>
      <c r="AB734" s="326">
        <v>1</v>
      </c>
      <c r="AC734" s="306"/>
      <c r="AD734" s="305"/>
      <c r="AE734" s="322"/>
      <c r="AF734" s="318"/>
      <c r="AG734" s="323"/>
      <c r="AH734" s="323"/>
      <c r="AI734" s="323"/>
      <c r="AJ734" s="323"/>
      <c r="AK734" s="323"/>
      <c r="AL734" s="323"/>
      <c r="AM734" s="323"/>
      <c r="AN734" s="323"/>
    </row>
    <row r="735" spans="1:40" ht="12.75">
      <c r="A735" s="307">
        <v>1224585904</v>
      </c>
      <c r="B735" s="311">
        <v>733</v>
      </c>
      <c r="C735" s="311" t="s">
        <v>16075</v>
      </c>
      <c r="D735" s="311" t="s">
        <v>16076</v>
      </c>
      <c r="E735" s="311" t="s">
        <v>14982</v>
      </c>
      <c r="F735" s="310" t="s">
        <v>1680</v>
      </c>
      <c r="G735" s="311" t="s">
        <v>15072</v>
      </c>
      <c r="H735" s="310" t="s">
        <v>1682</v>
      </c>
      <c r="I735" s="311" t="s">
        <v>9786</v>
      </c>
      <c r="J735" s="311" t="s">
        <v>15076</v>
      </c>
      <c r="K735" s="317"/>
      <c r="L735" s="304">
        <v>1</v>
      </c>
      <c r="M735" s="311">
        <v>58.6</v>
      </c>
      <c r="N735" s="311">
        <v>188</v>
      </c>
      <c r="O735" s="311">
        <v>570</v>
      </c>
      <c r="P735" s="311" t="s">
        <v>14063</v>
      </c>
      <c r="Q735" s="311">
        <v>2012</v>
      </c>
      <c r="R735" s="312">
        <v>41248</v>
      </c>
      <c r="S735" s="311" t="s">
        <v>15075</v>
      </c>
      <c r="T735" s="312">
        <v>41640</v>
      </c>
      <c r="U735" s="312">
        <v>44197</v>
      </c>
      <c r="V735" s="318"/>
      <c r="W735" s="318"/>
      <c r="X735" s="318"/>
      <c r="Y735" s="318"/>
      <c r="Z735" s="318"/>
      <c r="AA735" s="327"/>
      <c r="AB735" s="326">
        <v>1</v>
      </c>
      <c r="AC735" s="306"/>
      <c r="AD735" s="305"/>
      <c r="AE735" s="322"/>
      <c r="AF735" s="318"/>
      <c r="AG735" s="323"/>
      <c r="AH735" s="323"/>
      <c r="AI735" s="323"/>
      <c r="AJ735" s="323"/>
      <c r="AK735" s="323"/>
      <c r="AL735" s="323"/>
      <c r="AM735" s="323"/>
      <c r="AN735" s="323"/>
    </row>
    <row r="736" spans="1:40" ht="12.75">
      <c r="A736" s="307">
        <v>1224585905</v>
      </c>
      <c r="B736" s="311">
        <v>734</v>
      </c>
      <c r="C736" s="311" t="s">
        <v>16075</v>
      </c>
      <c r="D736" s="311" t="s">
        <v>16076</v>
      </c>
      <c r="E736" s="311" t="s">
        <v>14982</v>
      </c>
      <c r="F736" s="310" t="s">
        <v>1680</v>
      </c>
      <c r="G736" s="311" t="s">
        <v>15072</v>
      </c>
      <c r="H736" s="310" t="s">
        <v>1684</v>
      </c>
      <c r="I736" s="311" t="s">
        <v>9786</v>
      </c>
      <c r="J736" s="311" t="s">
        <v>15077</v>
      </c>
      <c r="K736" s="318"/>
      <c r="L736" s="304">
        <v>1</v>
      </c>
      <c r="M736" s="311">
        <v>17.2</v>
      </c>
      <c r="N736" s="311">
        <v>41</v>
      </c>
      <c r="O736" s="311">
        <v>570</v>
      </c>
      <c r="P736" s="311" t="s">
        <v>14063</v>
      </c>
      <c r="Q736" s="311">
        <v>2012</v>
      </c>
      <c r="R736" s="324">
        <v>41271</v>
      </c>
      <c r="S736" s="311" t="s">
        <v>15078</v>
      </c>
      <c r="T736" s="312">
        <v>41640</v>
      </c>
      <c r="U736" s="312">
        <v>44197</v>
      </c>
      <c r="V736" s="318"/>
      <c r="W736" s="319"/>
      <c r="X736" s="317"/>
      <c r="Y736" s="318"/>
      <c r="Z736" s="317"/>
      <c r="AA736" s="325"/>
      <c r="AB736" s="326">
        <v>1</v>
      </c>
      <c r="AC736" s="306"/>
      <c r="AD736" s="305"/>
      <c r="AE736" s="322"/>
      <c r="AF736" s="318"/>
      <c r="AG736" s="323"/>
      <c r="AH736" s="323"/>
      <c r="AI736" s="323"/>
      <c r="AJ736" s="323"/>
      <c r="AK736" s="323"/>
      <c r="AL736" s="323"/>
      <c r="AM736" s="323"/>
      <c r="AN736" s="323"/>
    </row>
    <row r="737" spans="1:40" ht="12.75">
      <c r="A737" s="307">
        <v>1224587008</v>
      </c>
      <c r="B737" s="311">
        <v>735</v>
      </c>
      <c r="C737" s="311" t="s">
        <v>16075</v>
      </c>
      <c r="D737" s="311" t="s">
        <v>16076</v>
      </c>
      <c r="E737" s="311" t="s">
        <v>14982</v>
      </c>
      <c r="F737" s="311" t="s">
        <v>1680</v>
      </c>
      <c r="G737" s="311" t="s">
        <v>15072</v>
      </c>
      <c r="H737" s="310" t="s">
        <v>1685</v>
      </c>
      <c r="I737" s="311" t="s">
        <v>9786</v>
      </c>
      <c r="J737" s="311" t="s">
        <v>15079</v>
      </c>
      <c r="K737" s="318"/>
      <c r="L737" s="304">
        <v>1</v>
      </c>
      <c r="M737" s="311">
        <v>9.5</v>
      </c>
      <c r="N737" s="311">
        <v>80</v>
      </c>
      <c r="O737" s="311">
        <v>570</v>
      </c>
      <c r="P737" s="311" t="s">
        <v>14063</v>
      </c>
      <c r="Q737" s="311">
        <v>2012</v>
      </c>
      <c r="R737" s="324">
        <v>41271</v>
      </c>
      <c r="S737" s="311" t="s">
        <v>15080</v>
      </c>
      <c r="T737" s="312">
        <v>41640</v>
      </c>
      <c r="U737" s="312">
        <v>44197</v>
      </c>
      <c r="V737" s="318"/>
      <c r="W737" s="319"/>
      <c r="X737" s="317"/>
      <c r="Y737" s="318"/>
      <c r="Z737" s="317"/>
      <c r="AA737" s="325"/>
      <c r="AB737" s="326">
        <v>1</v>
      </c>
      <c r="AC737" s="306"/>
      <c r="AD737" s="305"/>
      <c r="AE737" s="322"/>
      <c r="AF737" s="318"/>
      <c r="AG737" s="323"/>
      <c r="AH737" s="323"/>
      <c r="AI737" s="323"/>
      <c r="AJ737" s="323"/>
      <c r="AK737" s="323"/>
      <c r="AL737" s="323"/>
      <c r="AM737" s="323"/>
      <c r="AN737" s="323"/>
    </row>
    <row r="738" spans="1:40" ht="12.75">
      <c r="A738" s="307">
        <v>1224585907</v>
      </c>
      <c r="B738" s="311">
        <v>736</v>
      </c>
      <c r="C738" s="311" t="s">
        <v>16075</v>
      </c>
      <c r="D738" s="311" t="s">
        <v>16076</v>
      </c>
      <c r="E738" s="311" t="s">
        <v>14982</v>
      </c>
      <c r="F738" s="310" t="s">
        <v>1680</v>
      </c>
      <c r="G738" s="311" t="s">
        <v>15072</v>
      </c>
      <c r="H738" s="310" t="s">
        <v>1688</v>
      </c>
      <c r="I738" s="311" t="s">
        <v>9786</v>
      </c>
      <c r="J738" s="311" t="s">
        <v>14078</v>
      </c>
      <c r="K738" s="318"/>
      <c r="L738" s="304">
        <v>1</v>
      </c>
      <c r="M738" s="311">
        <v>37.4</v>
      </c>
      <c r="N738" s="311">
        <v>41</v>
      </c>
      <c r="O738" s="311">
        <v>570</v>
      </c>
      <c r="P738" s="311" t="s">
        <v>14063</v>
      </c>
      <c r="Q738" s="311">
        <v>2012</v>
      </c>
      <c r="R738" s="324">
        <v>41271</v>
      </c>
      <c r="S738" s="311" t="s">
        <v>15081</v>
      </c>
      <c r="T738" s="312">
        <v>41640</v>
      </c>
      <c r="U738" s="312">
        <v>44197</v>
      </c>
      <c r="V738" s="318"/>
      <c r="W738" s="319"/>
      <c r="X738" s="317"/>
      <c r="Y738" s="318"/>
      <c r="Z738" s="317"/>
      <c r="AA738" s="325"/>
      <c r="AB738" s="326">
        <v>1</v>
      </c>
      <c r="AC738" s="306"/>
      <c r="AD738" s="305"/>
      <c r="AE738" s="322"/>
      <c r="AF738" s="318"/>
      <c r="AG738" s="323"/>
      <c r="AH738" s="323"/>
      <c r="AI738" s="323"/>
      <c r="AJ738" s="323"/>
      <c r="AK738" s="323"/>
      <c r="AL738" s="323"/>
      <c r="AM738" s="323"/>
      <c r="AN738" s="323"/>
    </row>
    <row r="739" spans="1:40" ht="12.75">
      <c r="A739" s="307">
        <v>1224585901</v>
      </c>
      <c r="B739" s="311">
        <v>737</v>
      </c>
      <c r="C739" s="311" t="s">
        <v>16075</v>
      </c>
      <c r="D739" s="311" t="s">
        <v>16076</v>
      </c>
      <c r="E739" s="311" t="s">
        <v>14982</v>
      </c>
      <c r="F739" s="310" t="s">
        <v>1680</v>
      </c>
      <c r="G739" s="311" t="s">
        <v>15072</v>
      </c>
      <c r="H739" s="310" t="s">
        <v>1689</v>
      </c>
      <c r="I739" s="311" t="s">
        <v>9786</v>
      </c>
      <c r="J739" s="311" t="s">
        <v>15082</v>
      </c>
      <c r="K739" s="318"/>
      <c r="L739" s="304">
        <v>1</v>
      </c>
      <c r="M739" s="311">
        <v>159.6</v>
      </c>
      <c r="N739" s="311">
        <v>506</v>
      </c>
      <c r="O739" s="311">
        <v>570</v>
      </c>
      <c r="P739" s="311" t="s">
        <v>14063</v>
      </c>
      <c r="Q739" s="311">
        <v>2012</v>
      </c>
      <c r="R739" s="312">
        <v>41248</v>
      </c>
      <c r="S739" s="311" t="s">
        <v>15075</v>
      </c>
      <c r="T739" s="312">
        <v>41640</v>
      </c>
      <c r="U739" s="312">
        <v>44197</v>
      </c>
      <c r="V739" s="318"/>
      <c r="W739" s="319"/>
      <c r="X739" s="317"/>
      <c r="Y739" s="318"/>
      <c r="Z739" s="317"/>
      <c r="AA739" s="325"/>
      <c r="AB739" s="326">
        <v>1</v>
      </c>
      <c r="AC739" s="306"/>
      <c r="AD739" s="305"/>
      <c r="AE739" s="322"/>
      <c r="AF739" s="318"/>
      <c r="AG739" s="323"/>
      <c r="AH739" s="323"/>
      <c r="AI739" s="323"/>
      <c r="AJ739" s="323"/>
      <c r="AK739" s="323"/>
      <c r="AL739" s="323"/>
      <c r="AM739" s="323"/>
      <c r="AN739" s="323"/>
    </row>
    <row r="740" spans="1:40" ht="12.75">
      <c r="A740" s="307">
        <v>1224585909</v>
      </c>
      <c r="B740" s="311">
        <v>738</v>
      </c>
      <c r="C740" s="311" t="s">
        <v>16075</v>
      </c>
      <c r="D740" s="311" t="s">
        <v>16076</v>
      </c>
      <c r="E740" s="311" t="s">
        <v>14982</v>
      </c>
      <c r="F740" s="310" t="s">
        <v>1680</v>
      </c>
      <c r="G740" s="311" t="s">
        <v>15072</v>
      </c>
      <c r="H740" s="310" t="s">
        <v>1693</v>
      </c>
      <c r="I740" s="311" t="s">
        <v>9786</v>
      </c>
      <c r="J740" s="311" t="s">
        <v>14524</v>
      </c>
      <c r="K740" s="318"/>
      <c r="L740" s="304">
        <v>1</v>
      </c>
      <c r="M740" s="311">
        <v>83.4</v>
      </c>
      <c r="N740" s="311">
        <v>91</v>
      </c>
      <c r="O740" s="311">
        <v>570</v>
      </c>
      <c r="P740" s="311" t="s">
        <v>14063</v>
      </c>
      <c r="Q740" s="311">
        <v>2012</v>
      </c>
      <c r="R740" s="324">
        <v>41271</v>
      </c>
      <c r="S740" s="311" t="s">
        <v>15083</v>
      </c>
      <c r="T740" s="312">
        <v>41640</v>
      </c>
      <c r="U740" s="312">
        <v>44197</v>
      </c>
      <c r="V740" s="318"/>
      <c r="W740" s="319"/>
      <c r="X740" s="317"/>
      <c r="Y740" s="318"/>
      <c r="Z740" s="317"/>
      <c r="AA740" s="325"/>
      <c r="AB740" s="326">
        <v>1</v>
      </c>
      <c r="AC740" s="306"/>
      <c r="AD740" s="305"/>
      <c r="AE740" s="322"/>
      <c r="AF740" s="318"/>
      <c r="AG740" s="323"/>
      <c r="AH740" s="323"/>
      <c r="AI740" s="323"/>
      <c r="AJ740" s="323"/>
      <c r="AK740" s="323"/>
      <c r="AL740" s="323"/>
      <c r="AM740" s="323"/>
      <c r="AN740" s="323"/>
    </row>
    <row r="741" spans="1:40" ht="12.75">
      <c r="A741" s="307">
        <v>1224585910</v>
      </c>
      <c r="B741" s="311">
        <v>739</v>
      </c>
      <c r="C741" s="311" t="s">
        <v>16075</v>
      </c>
      <c r="D741" s="311" t="s">
        <v>16076</v>
      </c>
      <c r="E741" s="311" t="s">
        <v>14982</v>
      </c>
      <c r="F741" s="310" t="s">
        <v>1680</v>
      </c>
      <c r="G741" s="311" t="s">
        <v>15072</v>
      </c>
      <c r="H741" s="310" t="s">
        <v>1694</v>
      </c>
      <c r="I741" s="311" t="s">
        <v>9786</v>
      </c>
      <c r="J741" s="311" t="s">
        <v>15084</v>
      </c>
      <c r="K741" s="318"/>
      <c r="L741" s="304">
        <v>1</v>
      </c>
      <c r="M741" s="311">
        <v>58.9</v>
      </c>
      <c r="N741" s="311">
        <v>134</v>
      </c>
      <c r="O741" s="311">
        <v>570</v>
      </c>
      <c r="P741" s="311" t="s">
        <v>14063</v>
      </c>
      <c r="Q741" s="311">
        <v>2012</v>
      </c>
      <c r="R741" s="312">
        <v>41248</v>
      </c>
      <c r="S741" s="311" t="s">
        <v>15075</v>
      </c>
      <c r="T741" s="312">
        <v>41640</v>
      </c>
      <c r="U741" s="312">
        <v>44197</v>
      </c>
      <c r="V741" s="318"/>
      <c r="W741" s="319"/>
      <c r="X741" s="317"/>
      <c r="Y741" s="318"/>
      <c r="Z741" s="317"/>
      <c r="AA741" s="325"/>
      <c r="AB741" s="326">
        <v>1</v>
      </c>
      <c r="AC741" s="306"/>
      <c r="AD741" s="305"/>
      <c r="AE741" s="322"/>
      <c r="AF741" s="318"/>
      <c r="AG741" s="323"/>
      <c r="AH741" s="323"/>
      <c r="AI741" s="323"/>
      <c r="AJ741" s="323"/>
      <c r="AK741" s="323"/>
      <c r="AL741" s="323"/>
      <c r="AM741" s="323"/>
      <c r="AN741" s="323"/>
    </row>
    <row r="742" spans="1:40" ht="12.75">
      <c r="A742" s="307">
        <v>1224586002</v>
      </c>
      <c r="B742" s="311">
        <v>740</v>
      </c>
      <c r="C742" s="311" t="s">
        <v>16075</v>
      </c>
      <c r="D742" s="311" t="s">
        <v>16076</v>
      </c>
      <c r="E742" s="311" t="s">
        <v>14982</v>
      </c>
      <c r="F742" s="310" t="s">
        <v>1266</v>
      </c>
      <c r="G742" s="311" t="s">
        <v>15085</v>
      </c>
      <c r="H742" s="310" t="s">
        <v>1269</v>
      </c>
      <c r="I742" s="311" t="s">
        <v>9786</v>
      </c>
      <c r="J742" s="311" t="s">
        <v>14411</v>
      </c>
      <c r="K742" s="317"/>
      <c r="L742" s="304">
        <v>1</v>
      </c>
      <c r="M742" s="311">
        <v>300.8</v>
      </c>
      <c r="N742" s="311">
        <v>870</v>
      </c>
      <c r="O742" s="311">
        <v>570</v>
      </c>
      <c r="P742" s="311" t="s">
        <v>14063</v>
      </c>
      <c r="Q742" s="311">
        <v>2012</v>
      </c>
      <c r="R742" s="312">
        <v>41248</v>
      </c>
      <c r="S742" s="311" t="s">
        <v>15086</v>
      </c>
      <c r="T742" s="312">
        <v>41640</v>
      </c>
      <c r="U742" s="312">
        <v>44197</v>
      </c>
      <c r="V742" s="318"/>
      <c r="W742" s="318"/>
      <c r="X742" s="318"/>
      <c r="Y742" s="318"/>
      <c r="Z742" s="318"/>
      <c r="AA742" s="327"/>
      <c r="AB742" s="326">
        <v>1</v>
      </c>
      <c r="AC742" s="306"/>
      <c r="AD742" s="305"/>
      <c r="AE742" s="322"/>
      <c r="AF742" s="318"/>
      <c r="AG742" s="323"/>
      <c r="AH742" s="323"/>
      <c r="AI742" s="323"/>
      <c r="AJ742" s="323"/>
      <c r="AK742" s="323"/>
      <c r="AL742" s="323"/>
      <c r="AM742" s="323"/>
      <c r="AN742" s="323"/>
    </row>
    <row r="743" spans="1:40" ht="12.75">
      <c r="A743" s="307">
        <v>1224586001</v>
      </c>
      <c r="B743" s="311">
        <v>741</v>
      </c>
      <c r="C743" s="311" t="s">
        <v>16075</v>
      </c>
      <c r="D743" s="311" t="s">
        <v>16076</v>
      </c>
      <c r="E743" s="311" t="s">
        <v>14982</v>
      </c>
      <c r="F743" s="310" t="s">
        <v>1680</v>
      </c>
      <c r="G743" s="311" t="s">
        <v>15085</v>
      </c>
      <c r="H743" s="310" t="s">
        <v>1690</v>
      </c>
      <c r="I743" s="311" t="s">
        <v>9786</v>
      </c>
      <c r="J743" s="311" t="s">
        <v>15087</v>
      </c>
      <c r="K743" s="317"/>
      <c r="L743" s="304">
        <v>1</v>
      </c>
      <c r="M743" s="311">
        <v>448</v>
      </c>
      <c r="N743" s="311">
        <v>1016</v>
      </c>
      <c r="O743" s="311">
        <v>570</v>
      </c>
      <c r="P743" s="311" t="s">
        <v>14063</v>
      </c>
      <c r="Q743" s="311">
        <v>2012</v>
      </c>
      <c r="R743" s="312">
        <v>41248</v>
      </c>
      <c r="S743" s="311" t="s">
        <v>15088</v>
      </c>
      <c r="T743" s="312">
        <v>41640</v>
      </c>
      <c r="U743" s="312">
        <v>44197</v>
      </c>
      <c r="V743" s="318"/>
      <c r="W743" s="318"/>
      <c r="X743" s="318"/>
      <c r="Y743" s="318"/>
      <c r="Z743" s="318"/>
      <c r="AA743" s="327"/>
      <c r="AB743" s="326">
        <v>1</v>
      </c>
      <c r="AC743" s="306"/>
      <c r="AD743" s="305"/>
      <c r="AE743" s="322"/>
      <c r="AF743" s="318"/>
      <c r="AG743" s="323"/>
      <c r="AH743" s="323"/>
      <c r="AI743" s="323"/>
      <c r="AJ743" s="323"/>
      <c r="AK743" s="323"/>
      <c r="AL743" s="323"/>
      <c r="AM743" s="323"/>
      <c r="AN743" s="323"/>
    </row>
    <row r="744" spans="1:40" ht="12.75">
      <c r="A744" s="307">
        <v>1224586003</v>
      </c>
      <c r="B744" s="311">
        <v>742</v>
      </c>
      <c r="C744" s="311" t="s">
        <v>16075</v>
      </c>
      <c r="D744" s="311" t="s">
        <v>16076</v>
      </c>
      <c r="E744" s="311" t="s">
        <v>14982</v>
      </c>
      <c r="F744" s="310" t="s">
        <v>1680</v>
      </c>
      <c r="G744" s="311" t="s">
        <v>15085</v>
      </c>
      <c r="H744" s="310" t="s">
        <v>1691</v>
      </c>
      <c r="I744" s="311" t="s">
        <v>9786</v>
      </c>
      <c r="J744" s="311" t="s">
        <v>15089</v>
      </c>
      <c r="K744" s="317"/>
      <c r="L744" s="304">
        <v>1</v>
      </c>
      <c r="M744" s="311">
        <v>101.3</v>
      </c>
      <c r="N744" s="311">
        <v>85</v>
      </c>
      <c r="O744" s="311">
        <v>570</v>
      </c>
      <c r="P744" s="311" t="s">
        <v>14063</v>
      </c>
      <c r="Q744" s="311">
        <v>2012</v>
      </c>
      <c r="R744" s="312">
        <v>41248</v>
      </c>
      <c r="S744" s="311" t="s">
        <v>15090</v>
      </c>
      <c r="T744" s="312">
        <v>41640</v>
      </c>
      <c r="U744" s="312">
        <v>44197</v>
      </c>
      <c r="V744" s="318"/>
      <c r="W744" s="318"/>
      <c r="X744" s="318"/>
      <c r="Y744" s="318"/>
      <c r="Z744" s="318"/>
      <c r="AA744" s="327"/>
      <c r="AB744" s="326">
        <v>1</v>
      </c>
      <c r="AC744" s="306"/>
      <c r="AD744" s="305"/>
      <c r="AE744" s="322"/>
      <c r="AF744" s="318"/>
      <c r="AG744" s="323"/>
      <c r="AH744" s="323"/>
      <c r="AI744" s="323"/>
      <c r="AJ744" s="323"/>
      <c r="AK744" s="323"/>
      <c r="AL744" s="323"/>
      <c r="AM744" s="323"/>
      <c r="AN744" s="323"/>
    </row>
    <row r="745" spans="1:40" ht="12.75">
      <c r="A745" s="307">
        <v>1224587001</v>
      </c>
      <c r="B745" s="311">
        <v>743</v>
      </c>
      <c r="C745" s="311" t="s">
        <v>16075</v>
      </c>
      <c r="D745" s="311" t="s">
        <v>16076</v>
      </c>
      <c r="E745" s="311" t="s">
        <v>14982</v>
      </c>
      <c r="F745" s="310" t="s">
        <v>1508</v>
      </c>
      <c r="G745" s="311" t="s">
        <v>15091</v>
      </c>
      <c r="H745" s="310" t="s">
        <v>1515</v>
      </c>
      <c r="I745" s="311" t="s">
        <v>9786</v>
      </c>
      <c r="J745" s="311" t="s">
        <v>14365</v>
      </c>
      <c r="K745" s="317"/>
      <c r="L745" s="304">
        <v>1</v>
      </c>
      <c r="M745" s="311">
        <v>499.1</v>
      </c>
      <c r="N745" s="311">
        <v>2453</v>
      </c>
      <c r="O745" s="311">
        <v>570</v>
      </c>
      <c r="P745" s="311" t="s">
        <v>14063</v>
      </c>
      <c r="Q745" s="311">
        <v>2012</v>
      </c>
      <c r="R745" s="312">
        <v>41246</v>
      </c>
      <c r="S745" s="311" t="s">
        <v>15092</v>
      </c>
      <c r="T745" s="312">
        <v>41640</v>
      </c>
      <c r="U745" s="312">
        <v>44197</v>
      </c>
      <c r="V745" s="318"/>
      <c r="W745" s="318"/>
      <c r="X745" s="318"/>
      <c r="Y745" s="318"/>
      <c r="Z745" s="318"/>
      <c r="AA745" s="327"/>
      <c r="AB745" s="326">
        <v>1</v>
      </c>
      <c r="AC745" s="306"/>
      <c r="AD745" s="305"/>
      <c r="AE745" s="322"/>
      <c r="AF745" s="318"/>
      <c r="AG745" s="323"/>
      <c r="AH745" s="323"/>
      <c r="AI745" s="323"/>
      <c r="AJ745" s="323"/>
      <c r="AK745" s="323"/>
      <c r="AL745" s="323"/>
      <c r="AM745" s="323"/>
      <c r="AN745" s="323"/>
    </row>
    <row r="746" spans="1:40" ht="12.75">
      <c r="A746" s="307">
        <v>1224587002</v>
      </c>
      <c r="B746" s="311">
        <v>744</v>
      </c>
      <c r="C746" s="311" t="s">
        <v>16075</v>
      </c>
      <c r="D746" s="311" t="s">
        <v>16076</v>
      </c>
      <c r="E746" s="311" t="s">
        <v>14982</v>
      </c>
      <c r="F746" s="310" t="s">
        <v>1467</v>
      </c>
      <c r="G746" s="311" t="s">
        <v>15091</v>
      </c>
      <c r="H746" s="310" t="s">
        <v>1468</v>
      </c>
      <c r="I746" s="311" t="s">
        <v>9786</v>
      </c>
      <c r="J746" s="311" t="s">
        <v>14474</v>
      </c>
      <c r="K746" s="318"/>
      <c r="L746" s="304">
        <v>1</v>
      </c>
      <c r="M746" s="311">
        <v>367.5</v>
      </c>
      <c r="N746" s="311">
        <v>622</v>
      </c>
      <c r="O746" s="311" t="s">
        <v>16401</v>
      </c>
      <c r="P746" s="311" t="s">
        <v>14063</v>
      </c>
      <c r="Q746" s="311">
        <v>2012</v>
      </c>
      <c r="R746" s="312">
        <v>41246</v>
      </c>
      <c r="S746" s="311" t="s">
        <v>15092</v>
      </c>
      <c r="T746" s="312">
        <v>41640</v>
      </c>
      <c r="U746" s="312">
        <v>44197</v>
      </c>
      <c r="V746" s="318"/>
      <c r="W746" s="319"/>
      <c r="X746" s="317"/>
      <c r="Y746" s="318"/>
      <c r="Z746" s="317"/>
      <c r="AA746" s="325"/>
      <c r="AB746" s="326">
        <v>1</v>
      </c>
      <c r="AC746" s="306"/>
      <c r="AD746" s="305"/>
      <c r="AE746" s="322"/>
      <c r="AF746" s="318"/>
      <c r="AG746" s="323"/>
      <c r="AH746" s="323"/>
      <c r="AI746" s="323"/>
      <c r="AJ746" s="323"/>
      <c r="AK746" s="323"/>
      <c r="AL746" s="323"/>
      <c r="AM746" s="323"/>
      <c r="AN746" s="323"/>
    </row>
    <row r="747" spans="1:40" ht="12.75">
      <c r="A747" s="307">
        <v>1224587502</v>
      </c>
      <c r="B747" s="311">
        <v>745</v>
      </c>
      <c r="C747" s="311" t="s">
        <v>16075</v>
      </c>
      <c r="D747" s="311" t="s">
        <v>16076</v>
      </c>
      <c r="E747" s="311" t="s">
        <v>14982</v>
      </c>
      <c r="F747" s="310" t="s">
        <v>1635</v>
      </c>
      <c r="G747" s="311" t="s">
        <v>15093</v>
      </c>
      <c r="H747" s="310" t="s">
        <v>1638</v>
      </c>
      <c r="I747" s="311" t="s">
        <v>9786</v>
      </c>
      <c r="J747" s="311" t="s">
        <v>15094</v>
      </c>
      <c r="K747" s="318"/>
      <c r="L747" s="304">
        <v>1</v>
      </c>
      <c r="M747" s="311">
        <v>23.9</v>
      </c>
      <c r="N747" s="311">
        <v>24</v>
      </c>
      <c r="O747" s="311">
        <v>570</v>
      </c>
      <c r="P747" s="311" t="s">
        <v>14063</v>
      </c>
      <c r="Q747" s="311">
        <v>2012</v>
      </c>
      <c r="R747" s="312">
        <v>41248</v>
      </c>
      <c r="S747" s="311" t="s">
        <v>15095</v>
      </c>
      <c r="T747" s="312">
        <v>41640</v>
      </c>
      <c r="U747" s="312">
        <v>44197</v>
      </c>
      <c r="V747" s="318"/>
      <c r="W747" s="319"/>
      <c r="X747" s="317"/>
      <c r="Y747" s="318"/>
      <c r="Z747" s="317"/>
      <c r="AA747" s="325"/>
      <c r="AB747" s="326">
        <v>1</v>
      </c>
      <c r="AC747" s="306"/>
      <c r="AD747" s="305"/>
      <c r="AE747" s="322"/>
      <c r="AF747" s="318"/>
      <c r="AG747" s="323"/>
      <c r="AH747" s="323"/>
      <c r="AI747" s="323"/>
      <c r="AJ747" s="323"/>
      <c r="AK747" s="323"/>
      <c r="AL747" s="323"/>
      <c r="AM747" s="323"/>
      <c r="AN747" s="323"/>
    </row>
    <row r="748" spans="1:40" ht="12.75">
      <c r="A748" s="307">
        <v>1224587503</v>
      </c>
      <c r="B748" s="311">
        <v>746</v>
      </c>
      <c r="C748" s="311" t="s">
        <v>16075</v>
      </c>
      <c r="D748" s="311" t="s">
        <v>16076</v>
      </c>
      <c r="E748" s="311" t="s">
        <v>14982</v>
      </c>
      <c r="F748" s="310" t="s">
        <v>1635</v>
      </c>
      <c r="G748" s="311" t="s">
        <v>15093</v>
      </c>
      <c r="H748" s="310" t="s">
        <v>1642</v>
      </c>
      <c r="I748" s="311" t="s">
        <v>9786</v>
      </c>
      <c r="J748" s="311" t="s">
        <v>15096</v>
      </c>
      <c r="K748" s="317"/>
      <c r="L748" s="304">
        <v>1</v>
      </c>
      <c r="M748" s="311">
        <v>15.6</v>
      </c>
      <c r="N748" s="311">
        <v>0</v>
      </c>
      <c r="O748" s="311">
        <v>570</v>
      </c>
      <c r="P748" s="311" t="s">
        <v>14063</v>
      </c>
      <c r="Q748" s="311">
        <v>2012</v>
      </c>
      <c r="R748" s="312">
        <v>41248</v>
      </c>
      <c r="S748" s="311" t="s">
        <v>15097</v>
      </c>
      <c r="T748" s="312">
        <v>41640</v>
      </c>
      <c r="U748" s="312">
        <v>44197</v>
      </c>
      <c r="V748" s="318"/>
      <c r="W748" s="318"/>
      <c r="X748" s="318"/>
      <c r="Y748" s="318"/>
      <c r="Z748" s="318"/>
      <c r="AA748" s="327"/>
      <c r="AB748" s="326">
        <v>1</v>
      </c>
      <c r="AC748" s="306"/>
      <c r="AD748" s="305"/>
      <c r="AE748" s="322"/>
      <c r="AF748" s="318"/>
      <c r="AG748" s="323"/>
      <c r="AH748" s="323"/>
      <c r="AI748" s="323"/>
      <c r="AJ748" s="323"/>
      <c r="AK748" s="323"/>
      <c r="AL748" s="323"/>
      <c r="AM748" s="323"/>
      <c r="AN748" s="323"/>
    </row>
    <row r="749" spans="1:40" ht="12.75">
      <c r="A749" s="307">
        <v>1224587504</v>
      </c>
      <c r="B749" s="311">
        <v>747</v>
      </c>
      <c r="C749" s="311" t="s">
        <v>16075</v>
      </c>
      <c r="D749" s="311" t="s">
        <v>16076</v>
      </c>
      <c r="E749" s="311" t="s">
        <v>14982</v>
      </c>
      <c r="F749" s="310" t="s">
        <v>1635</v>
      </c>
      <c r="G749" s="311" t="s">
        <v>15093</v>
      </c>
      <c r="H749" s="310" t="s">
        <v>1643</v>
      </c>
      <c r="I749" s="311" t="s">
        <v>9786</v>
      </c>
      <c r="J749" s="311" t="s">
        <v>15098</v>
      </c>
      <c r="K749" s="318"/>
      <c r="L749" s="304">
        <v>1</v>
      </c>
      <c r="M749" s="311">
        <v>19.100000000000001</v>
      </c>
      <c r="N749" s="311">
        <v>4</v>
      </c>
      <c r="O749" s="311">
        <v>570</v>
      </c>
      <c r="P749" s="311" t="s">
        <v>14063</v>
      </c>
      <c r="Q749" s="311">
        <v>2012</v>
      </c>
      <c r="R749" s="312">
        <v>41248</v>
      </c>
      <c r="S749" s="311" t="s">
        <v>15095</v>
      </c>
      <c r="T749" s="312">
        <v>41640</v>
      </c>
      <c r="U749" s="312">
        <v>44197</v>
      </c>
      <c r="V749" s="318"/>
      <c r="W749" s="319"/>
      <c r="X749" s="317"/>
      <c r="Y749" s="318"/>
      <c r="Z749" s="317"/>
      <c r="AA749" s="325"/>
      <c r="AB749" s="326">
        <v>1</v>
      </c>
      <c r="AC749" s="306"/>
      <c r="AD749" s="305"/>
      <c r="AE749" s="322"/>
      <c r="AF749" s="318"/>
      <c r="AG749" s="323"/>
      <c r="AH749" s="323"/>
      <c r="AI749" s="323"/>
      <c r="AJ749" s="323"/>
      <c r="AK749" s="323"/>
      <c r="AL749" s="323"/>
      <c r="AM749" s="323"/>
      <c r="AN749" s="323"/>
    </row>
    <row r="750" spans="1:40" ht="12.75">
      <c r="A750" s="307">
        <v>1224587506</v>
      </c>
      <c r="B750" s="311">
        <v>748</v>
      </c>
      <c r="C750" s="311" t="s">
        <v>16075</v>
      </c>
      <c r="D750" s="311" t="s">
        <v>16076</v>
      </c>
      <c r="E750" s="311" t="s">
        <v>14982</v>
      </c>
      <c r="F750" s="310" t="s">
        <v>1266</v>
      </c>
      <c r="G750" s="311" t="s">
        <v>15093</v>
      </c>
      <c r="H750" s="310" t="s">
        <v>1267</v>
      </c>
      <c r="I750" s="311" t="s">
        <v>9786</v>
      </c>
      <c r="J750" s="311" t="s">
        <v>10334</v>
      </c>
      <c r="K750" s="317"/>
      <c r="L750" s="304">
        <v>1</v>
      </c>
      <c r="M750" s="311">
        <v>156.9</v>
      </c>
      <c r="N750" s="311">
        <v>474</v>
      </c>
      <c r="O750" s="311">
        <v>570</v>
      </c>
      <c r="P750" s="311" t="s">
        <v>14063</v>
      </c>
      <c r="Q750" s="311">
        <v>2012</v>
      </c>
      <c r="R750" s="312">
        <v>41248</v>
      </c>
      <c r="S750" s="311" t="s">
        <v>15090</v>
      </c>
      <c r="T750" s="312">
        <v>41640</v>
      </c>
      <c r="U750" s="312">
        <v>44197</v>
      </c>
      <c r="V750" s="318"/>
      <c r="W750" s="318"/>
      <c r="X750" s="318"/>
      <c r="Y750" s="318"/>
      <c r="Z750" s="318"/>
      <c r="AA750" s="327"/>
      <c r="AB750" s="326">
        <v>1</v>
      </c>
      <c r="AC750" s="306"/>
      <c r="AD750" s="305"/>
      <c r="AE750" s="322"/>
      <c r="AF750" s="318"/>
      <c r="AG750" s="323"/>
      <c r="AH750" s="323"/>
      <c r="AI750" s="323"/>
      <c r="AJ750" s="323"/>
      <c r="AK750" s="323"/>
      <c r="AL750" s="323"/>
      <c r="AM750" s="323"/>
      <c r="AN750" s="323"/>
    </row>
    <row r="751" spans="1:40" ht="12.75">
      <c r="A751" s="307">
        <v>1224587507</v>
      </c>
      <c r="B751" s="311">
        <v>749</v>
      </c>
      <c r="C751" s="311" t="s">
        <v>16075</v>
      </c>
      <c r="D751" s="311" t="s">
        <v>16076</v>
      </c>
      <c r="E751" s="311" t="s">
        <v>14982</v>
      </c>
      <c r="F751" s="310" t="s">
        <v>1635</v>
      </c>
      <c r="G751" s="311" t="s">
        <v>15093</v>
      </c>
      <c r="H751" s="310" t="s">
        <v>1646</v>
      </c>
      <c r="I751" s="311" t="s">
        <v>9786</v>
      </c>
      <c r="J751" s="311" t="s">
        <v>14808</v>
      </c>
      <c r="K751" s="318"/>
      <c r="L751" s="304">
        <v>1</v>
      </c>
      <c r="M751" s="311">
        <v>29.7</v>
      </c>
      <c r="N751" s="311">
        <v>3</v>
      </c>
      <c r="O751" s="311">
        <v>30</v>
      </c>
      <c r="P751" s="311" t="s">
        <v>14122</v>
      </c>
      <c r="Q751" s="311">
        <v>2012</v>
      </c>
      <c r="R751" s="312">
        <v>41320</v>
      </c>
      <c r="S751" s="311" t="s">
        <v>15099</v>
      </c>
      <c r="T751" s="312">
        <v>41640</v>
      </c>
      <c r="U751" s="312">
        <v>44197</v>
      </c>
      <c r="V751" s="318"/>
      <c r="W751" s="319"/>
      <c r="X751" s="317"/>
      <c r="Y751" s="318"/>
      <c r="Z751" s="317"/>
      <c r="AA751" s="325"/>
      <c r="AB751" s="326">
        <v>1</v>
      </c>
      <c r="AC751" s="306"/>
      <c r="AD751" s="305"/>
      <c r="AE751" s="322"/>
      <c r="AF751" s="318"/>
      <c r="AG751" s="323"/>
      <c r="AH751" s="323"/>
      <c r="AI751" s="323"/>
      <c r="AJ751" s="323"/>
      <c r="AK751" s="323"/>
      <c r="AL751" s="323"/>
      <c r="AM751" s="323"/>
      <c r="AN751" s="323"/>
    </row>
    <row r="752" spans="1:40" ht="12.75">
      <c r="A752" s="307">
        <v>1224587501</v>
      </c>
      <c r="B752" s="311">
        <v>750</v>
      </c>
      <c r="C752" s="311" t="s">
        <v>16075</v>
      </c>
      <c r="D752" s="311" t="s">
        <v>16076</v>
      </c>
      <c r="E752" s="311" t="s">
        <v>14982</v>
      </c>
      <c r="F752" s="310" t="s">
        <v>1635</v>
      </c>
      <c r="G752" s="311" t="s">
        <v>15093</v>
      </c>
      <c r="H752" s="310" t="s">
        <v>1651</v>
      </c>
      <c r="I752" s="311" t="s">
        <v>9786</v>
      </c>
      <c r="J752" s="311" t="s">
        <v>14911</v>
      </c>
      <c r="K752" s="318"/>
      <c r="L752" s="304">
        <v>1</v>
      </c>
      <c r="M752" s="311">
        <v>162.6</v>
      </c>
      <c r="N752" s="311">
        <v>328</v>
      </c>
      <c r="O752" s="311" t="s">
        <v>16402</v>
      </c>
      <c r="P752" s="311" t="s">
        <v>14063</v>
      </c>
      <c r="Q752" s="311">
        <v>2012</v>
      </c>
      <c r="R752" s="312">
        <v>41248</v>
      </c>
      <c r="S752" s="311" t="s">
        <v>15090</v>
      </c>
      <c r="T752" s="312">
        <v>41640</v>
      </c>
      <c r="U752" s="312">
        <v>44197</v>
      </c>
      <c r="V752" s="318"/>
      <c r="W752" s="319"/>
      <c r="X752" s="317"/>
      <c r="Y752" s="318"/>
      <c r="Z752" s="317"/>
      <c r="AA752" s="325"/>
      <c r="AB752" s="326">
        <v>1</v>
      </c>
      <c r="AC752" s="306"/>
      <c r="AD752" s="305"/>
      <c r="AE752" s="322"/>
      <c r="AF752" s="318"/>
      <c r="AG752" s="323"/>
      <c r="AH752" s="323"/>
      <c r="AI752" s="323"/>
      <c r="AJ752" s="323"/>
      <c r="AK752" s="323"/>
      <c r="AL752" s="323"/>
      <c r="AM752" s="323"/>
      <c r="AN752" s="323"/>
    </row>
    <row r="753" spans="1:40" ht="12.75">
      <c r="A753" s="307">
        <v>1224587508</v>
      </c>
      <c r="B753" s="311">
        <v>751</v>
      </c>
      <c r="C753" s="311" t="s">
        <v>16075</v>
      </c>
      <c r="D753" s="311" t="s">
        <v>16076</v>
      </c>
      <c r="E753" s="311" t="s">
        <v>14982</v>
      </c>
      <c r="F753" s="311" t="s">
        <v>1635</v>
      </c>
      <c r="G753" s="311" t="s">
        <v>15093</v>
      </c>
      <c r="H753" s="310" t="s">
        <v>1654</v>
      </c>
      <c r="I753" s="311" t="s">
        <v>9786</v>
      </c>
      <c r="J753" s="311" t="s">
        <v>15100</v>
      </c>
      <c r="K753" s="318"/>
      <c r="L753" s="304">
        <v>1</v>
      </c>
      <c r="M753" s="311">
        <v>77.5</v>
      </c>
      <c r="N753" s="311">
        <v>261</v>
      </c>
      <c r="O753" s="311">
        <v>570</v>
      </c>
      <c r="P753" s="311" t="s">
        <v>14063</v>
      </c>
      <c r="Q753" s="311">
        <v>2012</v>
      </c>
      <c r="R753" s="312">
        <v>41248</v>
      </c>
      <c r="S753" s="311" t="s">
        <v>15090</v>
      </c>
      <c r="T753" s="312">
        <v>41640</v>
      </c>
      <c r="U753" s="312">
        <v>44197</v>
      </c>
      <c r="V753" s="318"/>
      <c r="W753" s="319"/>
      <c r="X753" s="317"/>
      <c r="Y753" s="318"/>
      <c r="Z753" s="317"/>
      <c r="AA753" s="325"/>
      <c r="AB753" s="326">
        <v>1</v>
      </c>
      <c r="AC753" s="306"/>
      <c r="AD753" s="305"/>
      <c r="AE753" s="322"/>
      <c r="AF753" s="318"/>
      <c r="AG753" s="323"/>
      <c r="AH753" s="323"/>
      <c r="AI753" s="323"/>
      <c r="AJ753" s="323"/>
      <c r="AK753" s="323"/>
      <c r="AL753" s="323"/>
      <c r="AM753" s="323"/>
      <c r="AN753" s="323"/>
    </row>
    <row r="754" spans="1:40" ht="12.75">
      <c r="A754" s="307">
        <v>1224588001</v>
      </c>
      <c r="B754" s="311">
        <v>752</v>
      </c>
      <c r="C754" s="311" t="s">
        <v>16075</v>
      </c>
      <c r="D754" s="311" t="s">
        <v>16076</v>
      </c>
      <c r="E754" s="311" t="s">
        <v>14982</v>
      </c>
      <c r="F754" s="310" t="s">
        <v>1635</v>
      </c>
      <c r="G754" s="311" t="s">
        <v>15101</v>
      </c>
      <c r="H754" s="310" t="s">
        <v>1637</v>
      </c>
      <c r="I754" s="311" t="s">
        <v>9786</v>
      </c>
      <c r="J754" s="311" t="s">
        <v>15102</v>
      </c>
      <c r="K754" s="318"/>
      <c r="L754" s="304">
        <v>1</v>
      </c>
      <c r="M754" s="311">
        <v>154.5</v>
      </c>
      <c r="N754" s="311">
        <v>447</v>
      </c>
      <c r="O754" s="311">
        <v>570</v>
      </c>
      <c r="P754" s="311" t="s">
        <v>14063</v>
      </c>
      <c r="Q754" s="311">
        <v>2012</v>
      </c>
      <c r="R754" s="312">
        <v>41248</v>
      </c>
      <c r="S754" s="311" t="s">
        <v>15103</v>
      </c>
      <c r="T754" s="312">
        <v>41640</v>
      </c>
      <c r="U754" s="312">
        <v>44197</v>
      </c>
      <c r="V754" s="318"/>
      <c r="W754" s="319"/>
      <c r="X754" s="317"/>
      <c r="Y754" s="318"/>
      <c r="Z754" s="317"/>
      <c r="AA754" s="325"/>
      <c r="AB754" s="326">
        <v>1</v>
      </c>
      <c r="AC754" s="306"/>
      <c r="AD754" s="305"/>
      <c r="AE754" s="322"/>
      <c r="AF754" s="318"/>
      <c r="AG754" s="323"/>
      <c r="AH754" s="323"/>
      <c r="AI754" s="323"/>
      <c r="AJ754" s="323"/>
      <c r="AK754" s="323"/>
      <c r="AL754" s="323"/>
      <c r="AM754" s="323"/>
      <c r="AN754" s="323"/>
    </row>
    <row r="755" spans="1:40" ht="12.75">
      <c r="A755" s="307">
        <v>1224588002</v>
      </c>
      <c r="B755" s="311">
        <v>753</v>
      </c>
      <c r="C755" s="311" t="s">
        <v>16075</v>
      </c>
      <c r="D755" s="311" t="s">
        <v>16076</v>
      </c>
      <c r="E755" s="311" t="s">
        <v>14982</v>
      </c>
      <c r="F755" s="310" t="s">
        <v>1601</v>
      </c>
      <c r="G755" s="311" t="s">
        <v>15101</v>
      </c>
      <c r="H755" s="310" t="s">
        <v>1604</v>
      </c>
      <c r="I755" s="311" t="s">
        <v>9786</v>
      </c>
      <c r="J755" s="311" t="s">
        <v>11173</v>
      </c>
      <c r="K755" s="317"/>
      <c r="L755" s="304">
        <v>1</v>
      </c>
      <c r="M755" s="311">
        <v>100.3</v>
      </c>
      <c r="N755" s="311">
        <v>107</v>
      </c>
      <c r="O755" s="311">
        <v>570</v>
      </c>
      <c r="P755" s="311" t="s">
        <v>14063</v>
      </c>
      <c r="Q755" s="311">
        <v>2012</v>
      </c>
      <c r="R755" s="312">
        <v>41248</v>
      </c>
      <c r="S755" s="311" t="s">
        <v>15103</v>
      </c>
      <c r="T755" s="312">
        <v>41640</v>
      </c>
      <c r="U755" s="312">
        <v>44197</v>
      </c>
      <c r="V755" s="318"/>
      <c r="W755" s="318"/>
      <c r="X755" s="318"/>
      <c r="Y755" s="318"/>
      <c r="Z755" s="318"/>
      <c r="AA755" s="327"/>
      <c r="AB755" s="326">
        <v>1</v>
      </c>
      <c r="AC755" s="306"/>
      <c r="AD755" s="305"/>
      <c r="AE755" s="322"/>
      <c r="AF755" s="318"/>
      <c r="AG755" s="323"/>
      <c r="AH755" s="323"/>
      <c r="AI755" s="323"/>
      <c r="AJ755" s="323"/>
      <c r="AK755" s="323"/>
      <c r="AL755" s="323"/>
      <c r="AM755" s="323"/>
      <c r="AN755" s="323"/>
    </row>
    <row r="756" spans="1:40" ht="12.75">
      <c r="A756" s="307">
        <v>1224588003</v>
      </c>
      <c r="B756" s="311">
        <v>754</v>
      </c>
      <c r="C756" s="311" t="s">
        <v>16075</v>
      </c>
      <c r="D756" s="311" t="s">
        <v>16076</v>
      </c>
      <c r="E756" s="311" t="s">
        <v>14982</v>
      </c>
      <c r="F756" s="310" t="s">
        <v>1635</v>
      </c>
      <c r="G756" s="311" t="s">
        <v>15101</v>
      </c>
      <c r="H756" s="310" t="s">
        <v>1641</v>
      </c>
      <c r="I756" s="311" t="s">
        <v>9786</v>
      </c>
      <c r="J756" s="311" t="s">
        <v>15104</v>
      </c>
      <c r="K756" s="318"/>
      <c r="L756" s="304">
        <v>1</v>
      </c>
      <c r="M756" s="311">
        <v>17.2</v>
      </c>
      <c r="N756" s="311">
        <v>46</v>
      </c>
      <c r="O756" s="311">
        <v>570</v>
      </c>
      <c r="P756" s="311" t="s">
        <v>14063</v>
      </c>
      <c r="Q756" s="311">
        <v>2012</v>
      </c>
      <c r="R756" s="324">
        <v>41271</v>
      </c>
      <c r="S756" s="311" t="s">
        <v>15105</v>
      </c>
      <c r="T756" s="312">
        <v>41640</v>
      </c>
      <c r="U756" s="312">
        <v>44197</v>
      </c>
      <c r="V756" s="318"/>
      <c r="W756" s="319"/>
      <c r="X756" s="317"/>
      <c r="Y756" s="318"/>
      <c r="Z756" s="317"/>
      <c r="AA756" s="325"/>
      <c r="AB756" s="326">
        <v>1</v>
      </c>
      <c r="AC756" s="306"/>
      <c r="AD756" s="305"/>
      <c r="AE756" s="322"/>
      <c r="AF756" s="318"/>
      <c r="AG756" s="323"/>
      <c r="AH756" s="323"/>
      <c r="AI756" s="323"/>
      <c r="AJ756" s="323"/>
      <c r="AK756" s="323"/>
      <c r="AL756" s="323"/>
      <c r="AM756" s="323"/>
      <c r="AN756" s="323"/>
    </row>
    <row r="757" spans="1:40" ht="12.75">
      <c r="A757" s="307">
        <v>1224588004</v>
      </c>
      <c r="B757" s="311">
        <v>755</v>
      </c>
      <c r="C757" s="311" t="s">
        <v>16075</v>
      </c>
      <c r="D757" s="311" t="s">
        <v>16076</v>
      </c>
      <c r="E757" s="311" t="s">
        <v>14982</v>
      </c>
      <c r="F757" s="310" t="s">
        <v>1303</v>
      </c>
      <c r="G757" s="311" t="s">
        <v>15101</v>
      </c>
      <c r="H757" s="310" t="s">
        <v>1311</v>
      </c>
      <c r="I757" s="311" t="s">
        <v>9786</v>
      </c>
      <c r="J757" s="311" t="s">
        <v>14141</v>
      </c>
      <c r="K757" s="318"/>
      <c r="L757" s="304">
        <v>1</v>
      </c>
      <c r="M757" s="311">
        <v>68.099999999999994</v>
      </c>
      <c r="N757" s="311">
        <v>45</v>
      </c>
      <c r="O757" s="311">
        <v>570</v>
      </c>
      <c r="P757" s="311" t="s">
        <v>14063</v>
      </c>
      <c r="Q757" s="311">
        <v>2012</v>
      </c>
      <c r="R757" s="324">
        <v>41271</v>
      </c>
      <c r="S757" s="311" t="s">
        <v>15105</v>
      </c>
      <c r="T757" s="312">
        <v>41640</v>
      </c>
      <c r="U757" s="312">
        <v>44197</v>
      </c>
      <c r="V757" s="318"/>
      <c r="W757" s="319"/>
      <c r="X757" s="317"/>
      <c r="Y757" s="318"/>
      <c r="Z757" s="317"/>
      <c r="AA757" s="325"/>
      <c r="AB757" s="326">
        <v>1</v>
      </c>
      <c r="AC757" s="306"/>
      <c r="AD757" s="305"/>
      <c r="AE757" s="322"/>
      <c r="AF757" s="318"/>
      <c r="AG757" s="323"/>
      <c r="AH757" s="323"/>
      <c r="AI757" s="323"/>
      <c r="AJ757" s="323"/>
      <c r="AK757" s="323"/>
      <c r="AL757" s="323"/>
      <c r="AM757" s="323"/>
      <c r="AN757" s="323"/>
    </row>
    <row r="758" spans="1:40" ht="12.75">
      <c r="A758" s="307">
        <v>1224588005</v>
      </c>
      <c r="B758" s="311">
        <v>756</v>
      </c>
      <c r="C758" s="311" t="s">
        <v>16075</v>
      </c>
      <c r="D758" s="311" t="s">
        <v>16076</v>
      </c>
      <c r="E758" s="311" t="s">
        <v>14982</v>
      </c>
      <c r="F758" s="310" t="s">
        <v>1635</v>
      </c>
      <c r="G758" s="311" t="s">
        <v>15101</v>
      </c>
      <c r="H758" s="310" t="s">
        <v>1645</v>
      </c>
      <c r="I758" s="311" t="s">
        <v>9786</v>
      </c>
      <c r="J758" s="311" t="s">
        <v>14892</v>
      </c>
      <c r="K758" s="318"/>
      <c r="L758" s="304">
        <v>1</v>
      </c>
      <c r="M758" s="311">
        <v>4.5999999999999996</v>
      </c>
      <c r="N758" s="311">
        <v>2</v>
      </c>
      <c r="O758" s="311">
        <v>570</v>
      </c>
      <c r="P758" s="311" t="s">
        <v>14063</v>
      </c>
      <c r="Q758" s="311">
        <v>2012</v>
      </c>
      <c r="R758" s="324">
        <v>41271</v>
      </c>
      <c r="S758" s="311" t="s">
        <v>15105</v>
      </c>
      <c r="T758" s="312">
        <v>41640</v>
      </c>
      <c r="U758" s="312">
        <v>44197</v>
      </c>
      <c r="V758" s="318"/>
      <c r="W758" s="319"/>
      <c r="X758" s="317"/>
      <c r="Y758" s="318"/>
      <c r="Z758" s="317"/>
      <c r="AA758" s="325"/>
      <c r="AB758" s="326">
        <v>1</v>
      </c>
      <c r="AC758" s="306"/>
      <c r="AD758" s="305"/>
      <c r="AE758" s="322"/>
      <c r="AF758" s="318"/>
      <c r="AG758" s="323"/>
      <c r="AH758" s="323"/>
      <c r="AI758" s="323"/>
      <c r="AJ758" s="323"/>
      <c r="AK758" s="323"/>
      <c r="AL758" s="323"/>
      <c r="AM758" s="323"/>
      <c r="AN758" s="323"/>
    </row>
    <row r="759" spans="1:40" ht="12.75">
      <c r="A759" s="307">
        <v>1224588007</v>
      </c>
      <c r="B759" s="311">
        <v>757</v>
      </c>
      <c r="C759" s="311" t="s">
        <v>16075</v>
      </c>
      <c r="D759" s="311" t="s">
        <v>16076</v>
      </c>
      <c r="E759" s="311" t="s">
        <v>14982</v>
      </c>
      <c r="F759" s="310" t="s">
        <v>1635</v>
      </c>
      <c r="G759" s="311" t="s">
        <v>15101</v>
      </c>
      <c r="H759" s="310" t="s">
        <v>1652</v>
      </c>
      <c r="I759" s="311" t="s">
        <v>9786</v>
      </c>
      <c r="J759" s="311" t="s">
        <v>15106</v>
      </c>
      <c r="K759" s="318"/>
      <c r="L759" s="304">
        <v>1</v>
      </c>
      <c r="M759" s="311">
        <v>57.5</v>
      </c>
      <c r="N759" s="311">
        <v>105</v>
      </c>
      <c r="O759" s="311">
        <v>570</v>
      </c>
      <c r="P759" s="311" t="s">
        <v>14063</v>
      </c>
      <c r="Q759" s="311">
        <v>2012</v>
      </c>
      <c r="R759" s="312">
        <v>41248</v>
      </c>
      <c r="S759" s="311" t="s">
        <v>15103</v>
      </c>
      <c r="T759" s="312">
        <v>41640</v>
      </c>
      <c r="U759" s="312">
        <v>44197</v>
      </c>
      <c r="V759" s="318"/>
      <c r="W759" s="319"/>
      <c r="X759" s="317"/>
      <c r="Y759" s="318"/>
      <c r="Z759" s="317"/>
      <c r="AA759" s="325"/>
      <c r="AB759" s="326">
        <v>1</v>
      </c>
      <c r="AC759" s="306"/>
      <c r="AD759" s="305"/>
      <c r="AE759" s="322"/>
      <c r="AF759" s="318"/>
      <c r="AG759" s="323"/>
      <c r="AH759" s="323"/>
      <c r="AI759" s="323"/>
      <c r="AJ759" s="323"/>
      <c r="AK759" s="323"/>
      <c r="AL759" s="323"/>
      <c r="AM759" s="323"/>
      <c r="AN759" s="323"/>
    </row>
    <row r="760" spans="1:40" ht="12.75">
      <c r="A760" s="307">
        <v>1224588008</v>
      </c>
      <c r="B760" s="311">
        <v>758</v>
      </c>
      <c r="C760" s="311" t="s">
        <v>16075</v>
      </c>
      <c r="D760" s="311" t="s">
        <v>16076</v>
      </c>
      <c r="E760" s="311" t="s">
        <v>14982</v>
      </c>
      <c r="F760" s="310" t="s">
        <v>1635</v>
      </c>
      <c r="G760" s="311" t="s">
        <v>15101</v>
      </c>
      <c r="H760" s="310" t="s">
        <v>1653</v>
      </c>
      <c r="I760" s="311" t="s">
        <v>9786</v>
      </c>
      <c r="J760" s="311" t="s">
        <v>15107</v>
      </c>
      <c r="K760" s="318"/>
      <c r="L760" s="304">
        <v>1</v>
      </c>
      <c r="M760" s="311">
        <v>25.1</v>
      </c>
      <c r="N760" s="311">
        <v>24</v>
      </c>
      <c r="O760" s="311">
        <v>570</v>
      </c>
      <c r="P760" s="311" t="s">
        <v>14063</v>
      </c>
      <c r="Q760" s="311">
        <v>2012</v>
      </c>
      <c r="R760" s="324">
        <v>41271</v>
      </c>
      <c r="S760" s="311" t="s">
        <v>15105</v>
      </c>
      <c r="T760" s="312">
        <v>41640</v>
      </c>
      <c r="U760" s="312">
        <v>44197</v>
      </c>
      <c r="V760" s="318"/>
      <c r="W760" s="319"/>
      <c r="X760" s="317"/>
      <c r="Y760" s="318"/>
      <c r="Z760" s="317"/>
      <c r="AA760" s="325"/>
      <c r="AB760" s="326">
        <v>1</v>
      </c>
      <c r="AC760" s="306"/>
      <c r="AD760" s="305"/>
      <c r="AE760" s="322"/>
      <c r="AF760" s="318"/>
      <c r="AG760" s="323"/>
      <c r="AH760" s="323"/>
      <c r="AI760" s="323"/>
      <c r="AJ760" s="323"/>
      <c r="AK760" s="323"/>
      <c r="AL760" s="323"/>
      <c r="AM760" s="323"/>
      <c r="AN760" s="323"/>
    </row>
    <row r="761" spans="1:40" ht="12.75">
      <c r="A761" s="307">
        <v>1224588009</v>
      </c>
      <c r="B761" s="311">
        <v>759</v>
      </c>
      <c r="C761" s="311" t="s">
        <v>16075</v>
      </c>
      <c r="D761" s="311" t="s">
        <v>16076</v>
      </c>
      <c r="E761" s="311" t="s">
        <v>14982</v>
      </c>
      <c r="F761" s="310" t="s">
        <v>1635</v>
      </c>
      <c r="G761" s="311" t="s">
        <v>15101</v>
      </c>
      <c r="H761" s="310" t="s">
        <v>1655</v>
      </c>
      <c r="I761" s="311" t="s">
        <v>9786</v>
      </c>
      <c r="J761" s="311" t="s">
        <v>15108</v>
      </c>
      <c r="K761" s="318"/>
      <c r="L761" s="304">
        <v>1</v>
      </c>
      <c r="M761" s="311">
        <v>36.299999999999997</v>
      </c>
      <c r="N761" s="311">
        <v>148</v>
      </c>
      <c r="O761" s="311" t="s">
        <v>16402</v>
      </c>
      <c r="P761" s="311" t="s">
        <v>14063</v>
      </c>
      <c r="Q761" s="311">
        <v>2012</v>
      </c>
      <c r="R761" s="312">
        <v>41248</v>
      </c>
      <c r="S761" s="311" t="s">
        <v>15103</v>
      </c>
      <c r="T761" s="312">
        <v>41640</v>
      </c>
      <c r="U761" s="312">
        <v>44197</v>
      </c>
      <c r="V761" s="318"/>
      <c r="W761" s="319"/>
      <c r="X761" s="317"/>
      <c r="Y761" s="318"/>
      <c r="Z761" s="317"/>
      <c r="AA761" s="325"/>
      <c r="AB761" s="326">
        <v>1</v>
      </c>
      <c r="AC761" s="306"/>
      <c r="AD761" s="305"/>
      <c r="AE761" s="322"/>
      <c r="AF761" s="318"/>
      <c r="AG761" s="323"/>
      <c r="AH761" s="323"/>
      <c r="AI761" s="323"/>
      <c r="AJ761" s="323"/>
      <c r="AK761" s="323"/>
      <c r="AL761" s="323"/>
      <c r="AM761" s="323"/>
      <c r="AN761" s="323"/>
    </row>
    <row r="762" spans="1:40" ht="12.75">
      <c r="A762" s="328">
        <v>1223581301</v>
      </c>
      <c r="B762" s="311">
        <v>760</v>
      </c>
      <c r="C762" s="329" t="s">
        <v>16403</v>
      </c>
      <c r="D762" s="329" t="s">
        <v>15109</v>
      </c>
      <c r="E762" s="329" t="s">
        <v>15109</v>
      </c>
      <c r="F762" s="330" t="s">
        <v>1390</v>
      </c>
      <c r="G762" s="329" t="s">
        <v>14110</v>
      </c>
      <c r="H762" s="330" t="s">
        <v>1397</v>
      </c>
      <c r="I762" s="329" t="s">
        <v>9786</v>
      </c>
      <c r="J762" s="329" t="s">
        <v>14114</v>
      </c>
      <c r="K762" s="302">
        <v>1</v>
      </c>
      <c r="L762" s="316"/>
      <c r="M762" s="311">
        <v>901.73149999999998</v>
      </c>
      <c r="N762" s="311">
        <v>4956</v>
      </c>
      <c r="O762" s="311" t="s">
        <v>16404</v>
      </c>
      <c r="P762" s="311" t="s">
        <v>15110</v>
      </c>
      <c r="Q762" s="311">
        <v>2020</v>
      </c>
      <c r="R762" s="312">
        <v>44015</v>
      </c>
      <c r="S762" s="311" t="s">
        <v>15111</v>
      </c>
      <c r="T762" s="312">
        <v>44197</v>
      </c>
      <c r="U762" s="304">
        <v>2027</v>
      </c>
      <c r="V762" s="318"/>
      <c r="W762" s="318"/>
      <c r="X762" s="312">
        <v>45002</v>
      </c>
      <c r="Y762" s="311" t="s">
        <v>15112</v>
      </c>
      <c r="Z762" s="318"/>
      <c r="AA762" s="320">
        <v>1</v>
      </c>
      <c r="AB762" s="321"/>
      <c r="AC762" s="303">
        <v>1</v>
      </c>
      <c r="AD762" s="305"/>
      <c r="AE762" s="322"/>
      <c r="AF762" s="318"/>
      <c r="AG762" s="323"/>
      <c r="AH762" s="323"/>
      <c r="AI762" s="323"/>
      <c r="AJ762" s="323"/>
      <c r="AK762" s="323"/>
      <c r="AL762" s="323"/>
      <c r="AM762" s="323"/>
      <c r="AN762" s="323"/>
    </row>
    <row r="763" spans="1:40" ht="12.75">
      <c r="A763" s="328">
        <v>1223581302</v>
      </c>
      <c r="B763" s="311">
        <v>761</v>
      </c>
      <c r="C763" s="329" t="s">
        <v>16403</v>
      </c>
      <c r="D763" s="329" t="s">
        <v>15109</v>
      </c>
      <c r="E763" s="329" t="s">
        <v>15109</v>
      </c>
      <c r="F763" s="330" t="s">
        <v>2064</v>
      </c>
      <c r="G763" s="329" t="s">
        <v>14110</v>
      </c>
      <c r="H763" s="330" t="s">
        <v>2068</v>
      </c>
      <c r="I763" s="329" t="s">
        <v>9786</v>
      </c>
      <c r="J763" s="329" t="s">
        <v>15113</v>
      </c>
      <c r="K763" s="302">
        <v>1</v>
      </c>
      <c r="L763" s="316"/>
      <c r="M763" s="311">
        <v>52.815100000000001</v>
      </c>
      <c r="N763" s="311">
        <v>60</v>
      </c>
      <c r="O763" s="317"/>
      <c r="P763" s="311" t="s">
        <v>15110</v>
      </c>
      <c r="Q763" s="311">
        <v>2020</v>
      </c>
      <c r="R763" s="312">
        <v>44015</v>
      </c>
      <c r="S763" s="311" t="s">
        <v>15111</v>
      </c>
      <c r="T763" s="312">
        <v>44197</v>
      </c>
      <c r="U763" s="304">
        <v>2027</v>
      </c>
      <c r="V763" s="318"/>
      <c r="W763" s="318"/>
      <c r="X763" s="312">
        <v>45002</v>
      </c>
      <c r="Y763" s="311" t="s">
        <v>15114</v>
      </c>
      <c r="Z763" s="318"/>
      <c r="AA763" s="320">
        <v>1</v>
      </c>
      <c r="AB763" s="321"/>
      <c r="AC763" s="303">
        <v>1</v>
      </c>
      <c r="AD763" s="305"/>
      <c r="AE763" s="322"/>
      <c r="AF763" s="318"/>
      <c r="AG763" s="323"/>
      <c r="AH763" s="323"/>
      <c r="AI763" s="323"/>
      <c r="AJ763" s="323"/>
      <c r="AK763" s="323"/>
      <c r="AL763" s="323"/>
      <c r="AM763" s="323"/>
      <c r="AN763" s="323"/>
    </row>
    <row r="764" spans="1:40" ht="12.75">
      <c r="A764" s="328">
        <v>1223581303</v>
      </c>
      <c r="B764" s="311">
        <v>762</v>
      </c>
      <c r="C764" s="329" t="s">
        <v>16403</v>
      </c>
      <c r="D764" s="329" t="s">
        <v>15109</v>
      </c>
      <c r="E764" s="329" t="s">
        <v>15109</v>
      </c>
      <c r="F764" s="330" t="s">
        <v>2064</v>
      </c>
      <c r="G764" s="329" t="s">
        <v>14110</v>
      </c>
      <c r="H764" s="330" t="s">
        <v>2071</v>
      </c>
      <c r="I764" s="329" t="s">
        <v>9786</v>
      </c>
      <c r="J764" s="329" t="s">
        <v>14192</v>
      </c>
      <c r="K764" s="302">
        <v>1</v>
      </c>
      <c r="L764" s="316"/>
      <c r="M764" s="311">
        <v>72.9619</v>
      </c>
      <c r="N764" s="311">
        <v>188</v>
      </c>
      <c r="O764" s="317"/>
      <c r="P764" s="311" t="s">
        <v>15110</v>
      </c>
      <c r="Q764" s="311">
        <v>2020</v>
      </c>
      <c r="R764" s="312">
        <v>44015</v>
      </c>
      <c r="S764" s="311" t="s">
        <v>15111</v>
      </c>
      <c r="T764" s="312">
        <v>44197</v>
      </c>
      <c r="U764" s="304">
        <v>2027</v>
      </c>
      <c r="V764" s="318"/>
      <c r="W764" s="318"/>
      <c r="X764" s="312">
        <v>45002</v>
      </c>
      <c r="Y764" s="311" t="s">
        <v>15115</v>
      </c>
      <c r="Z764" s="318"/>
      <c r="AA764" s="320">
        <v>1</v>
      </c>
      <c r="AB764" s="321"/>
      <c r="AC764" s="303">
        <v>1</v>
      </c>
      <c r="AD764" s="305"/>
      <c r="AE764" s="322"/>
      <c r="AF764" s="318"/>
      <c r="AG764" s="323"/>
      <c r="AH764" s="323"/>
      <c r="AI764" s="323"/>
      <c r="AJ764" s="323"/>
      <c r="AK764" s="323"/>
      <c r="AL764" s="323"/>
      <c r="AM764" s="323"/>
      <c r="AN764" s="323"/>
    </row>
    <row r="765" spans="1:40" ht="12.75">
      <c r="A765" s="328">
        <v>1223581304</v>
      </c>
      <c r="B765" s="311">
        <v>763</v>
      </c>
      <c r="C765" s="329" t="s">
        <v>16403</v>
      </c>
      <c r="D765" s="329" t="s">
        <v>15109</v>
      </c>
      <c r="E765" s="329" t="s">
        <v>15109</v>
      </c>
      <c r="F765" s="330" t="s">
        <v>2064</v>
      </c>
      <c r="G765" s="329" t="s">
        <v>14110</v>
      </c>
      <c r="H765" s="330" t="s">
        <v>2072</v>
      </c>
      <c r="I765" s="329" t="s">
        <v>9786</v>
      </c>
      <c r="J765" s="329" t="s">
        <v>11572</v>
      </c>
      <c r="K765" s="302">
        <v>1</v>
      </c>
      <c r="L765" s="316"/>
      <c r="M765" s="311">
        <v>79.085400000000007</v>
      </c>
      <c r="N765" s="311">
        <v>75</v>
      </c>
      <c r="O765" s="317"/>
      <c r="P765" s="311" t="s">
        <v>15110</v>
      </c>
      <c r="Q765" s="311">
        <v>2020</v>
      </c>
      <c r="R765" s="312">
        <v>44015</v>
      </c>
      <c r="S765" s="311" t="s">
        <v>15111</v>
      </c>
      <c r="T765" s="312">
        <v>44197</v>
      </c>
      <c r="U765" s="304">
        <v>2027</v>
      </c>
      <c r="V765" s="318"/>
      <c r="W765" s="318"/>
      <c r="X765" s="312">
        <v>45002</v>
      </c>
      <c r="Y765" s="311" t="s">
        <v>15116</v>
      </c>
      <c r="Z765" s="318"/>
      <c r="AA765" s="320">
        <v>1</v>
      </c>
      <c r="AB765" s="321"/>
      <c r="AC765" s="303">
        <v>1</v>
      </c>
      <c r="AD765" s="305"/>
      <c r="AE765" s="322"/>
      <c r="AF765" s="318"/>
      <c r="AG765" s="323"/>
      <c r="AH765" s="323"/>
      <c r="AI765" s="323"/>
      <c r="AJ765" s="323"/>
      <c r="AK765" s="323"/>
      <c r="AL765" s="323"/>
      <c r="AM765" s="323"/>
      <c r="AN765" s="323"/>
    </row>
    <row r="766" spans="1:40" ht="12.75">
      <c r="A766" s="328">
        <v>1223581801</v>
      </c>
      <c r="B766" s="311">
        <v>764</v>
      </c>
      <c r="C766" s="329" t="s">
        <v>16403</v>
      </c>
      <c r="D766" s="329" t="s">
        <v>15109</v>
      </c>
      <c r="E766" s="329" t="s">
        <v>15109</v>
      </c>
      <c r="F766" s="330" t="s">
        <v>2064</v>
      </c>
      <c r="G766" s="329" t="s">
        <v>14110</v>
      </c>
      <c r="H766" s="330" t="s">
        <v>2065</v>
      </c>
      <c r="I766" s="329" t="s">
        <v>9786</v>
      </c>
      <c r="J766" s="329" t="s">
        <v>15117</v>
      </c>
      <c r="K766" s="302">
        <v>1</v>
      </c>
      <c r="L766" s="316"/>
      <c r="M766" s="311">
        <v>698.2</v>
      </c>
      <c r="N766" s="311">
        <v>3628</v>
      </c>
      <c r="O766" s="317"/>
      <c r="P766" s="311" t="s">
        <v>15118</v>
      </c>
      <c r="Q766" s="311">
        <v>2023</v>
      </c>
      <c r="R766" s="312">
        <v>45089</v>
      </c>
      <c r="S766" s="311" t="s">
        <v>15119</v>
      </c>
      <c r="T766" s="312">
        <v>45292</v>
      </c>
      <c r="U766" s="304">
        <v>2030</v>
      </c>
      <c r="V766" s="318"/>
      <c r="W766" s="318"/>
      <c r="X766" s="312">
        <v>45180</v>
      </c>
      <c r="Y766" s="311" t="s">
        <v>2751</v>
      </c>
      <c r="Z766" s="302">
        <v>1</v>
      </c>
      <c r="AA766" s="327"/>
      <c r="AB766" s="321"/>
      <c r="AC766" s="303">
        <v>1</v>
      </c>
      <c r="AD766" s="304">
        <v>1</v>
      </c>
      <c r="AE766" s="322"/>
      <c r="AF766" s="318"/>
      <c r="AG766" s="323"/>
      <c r="AH766" s="323"/>
      <c r="AI766" s="323"/>
      <c r="AJ766" s="323"/>
      <c r="AK766" s="323"/>
      <c r="AL766" s="323"/>
      <c r="AM766" s="323"/>
      <c r="AN766" s="323"/>
    </row>
    <row r="767" spans="1:40" ht="12.75">
      <c r="A767" s="328">
        <v>1223583002</v>
      </c>
      <c r="B767" s="311">
        <v>765</v>
      </c>
      <c r="C767" s="329" t="s">
        <v>16403</v>
      </c>
      <c r="D767" s="329" t="s">
        <v>15109</v>
      </c>
      <c r="E767" s="329" t="s">
        <v>15109</v>
      </c>
      <c r="F767" s="330" t="s">
        <v>1245</v>
      </c>
      <c r="G767" s="329" t="s">
        <v>15120</v>
      </c>
      <c r="H767" s="330" t="s">
        <v>1247</v>
      </c>
      <c r="I767" s="329" t="s">
        <v>9786</v>
      </c>
      <c r="J767" s="329" t="s">
        <v>12620</v>
      </c>
      <c r="K767" s="302">
        <v>1</v>
      </c>
      <c r="L767" s="316"/>
      <c r="M767" s="311">
        <v>43.904699999999998</v>
      </c>
      <c r="N767" s="311">
        <v>173</v>
      </c>
      <c r="O767" s="317"/>
      <c r="P767" s="311" t="s">
        <v>15121</v>
      </c>
      <c r="Q767" s="311">
        <v>2020</v>
      </c>
      <c r="R767" s="312">
        <v>44026</v>
      </c>
      <c r="S767" s="311" t="s">
        <v>15122</v>
      </c>
      <c r="T767" s="312">
        <v>44197</v>
      </c>
      <c r="U767" s="304">
        <v>2027</v>
      </c>
      <c r="V767" s="318"/>
      <c r="W767" s="318"/>
      <c r="X767" s="312">
        <v>45002</v>
      </c>
      <c r="Y767" s="311" t="s">
        <v>15123</v>
      </c>
      <c r="Z767" s="318"/>
      <c r="AA767" s="320">
        <v>1</v>
      </c>
      <c r="AB767" s="321"/>
      <c r="AC767" s="303">
        <v>1</v>
      </c>
      <c r="AD767" s="305"/>
      <c r="AE767" s="322"/>
      <c r="AF767" s="318"/>
      <c r="AG767" s="323"/>
      <c r="AH767" s="323"/>
      <c r="AI767" s="323"/>
      <c r="AJ767" s="323"/>
      <c r="AK767" s="323"/>
      <c r="AL767" s="323"/>
      <c r="AM767" s="323"/>
      <c r="AN767" s="323"/>
    </row>
    <row r="768" spans="1:40" ht="12.75">
      <c r="A768" s="328">
        <v>1223582804</v>
      </c>
      <c r="B768" s="311">
        <v>766</v>
      </c>
      <c r="C768" s="329" t="s">
        <v>16403</v>
      </c>
      <c r="D768" s="329" t="s">
        <v>15109</v>
      </c>
      <c r="E768" s="329" t="s">
        <v>15109</v>
      </c>
      <c r="F768" s="329" t="s">
        <v>2073</v>
      </c>
      <c r="G768" s="329" t="s">
        <v>15120</v>
      </c>
      <c r="H768" s="330" t="s">
        <v>2075</v>
      </c>
      <c r="I768" s="329" t="s">
        <v>9786</v>
      </c>
      <c r="J768" s="329" t="s">
        <v>10868</v>
      </c>
      <c r="K768" s="302">
        <v>1</v>
      </c>
      <c r="L768" s="316"/>
      <c r="M768" s="311">
        <v>671.93539999999996</v>
      </c>
      <c r="N768" s="311">
        <v>1732</v>
      </c>
      <c r="O768" s="311" t="s">
        <v>16405</v>
      </c>
      <c r="P768" s="311" t="s">
        <v>15121</v>
      </c>
      <c r="Q768" s="311">
        <v>2020</v>
      </c>
      <c r="R768" s="312">
        <v>44026</v>
      </c>
      <c r="S768" s="311" t="s">
        <v>15124</v>
      </c>
      <c r="T768" s="312">
        <v>44197</v>
      </c>
      <c r="U768" s="304">
        <v>2027</v>
      </c>
      <c r="V768" s="318"/>
      <c r="W768" s="318"/>
      <c r="X768" s="312">
        <v>45002</v>
      </c>
      <c r="Y768" s="311" t="s">
        <v>15125</v>
      </c>
      <c r="Z768" s="318"/>
      <c r="AA768" s="320">
        <v>1</v>
      </c>
      <c r="AB768" s="321"/>
      <c r="AC768" s="303">
        <v>1</v>
      </c>
      <c r="AD768" s="305"/>
      <c r="AE768" s="322"/>
      <c r="AF768" s="318"/>
      <c r="AG768" s="323"/>
      <c r="AH768" s="323"/>
      <c r="AI768" s="323"/>
      <c r="AJ768" s="323"/>
      <c r="AK768" s="323"/>
      <c r="AL768" s="323"/>
      <c r="AM768" s="323"/>
      <c r="AN768" s="323"/>
    </row>
    <row r="769" spans="1:40" ht="12.75">
      <c r="A769" s="328">
        <v>1223582801</v>
      </c>
      <c r="B769" s="311">
        <v>767</v>
      </c>
      <c r="C769" s="329" t="s">
        <v>16403</v>
      </c>
      <c r="D769" s="329" t="s">
        <v>15109</v>
      </c>
      <c r="E769" s="329" t="s">
        <v>15109</v>
      </c>
      <c r="F769" s="330" t="s">
        <v>2073</v>
      </c>
      <c r="G769" s="329" t="s">
        <v>15126</v>
      </c>
      <c r="H769" s="330" t="s">
        <v>2074</v>
      </c>
      <c r="I769" s="329" t="s">
        <v>9786</v>
      </c>
      <c r="J769" s="329" t="s">
        <v>15127</v>
      </c>
      <c r="K769" s="302">
        <v>1</v>
      </c>
      <c r="L769" s="316"/>
      <c r="M769" s="311">
        <v>883.14059999999995</v>
      </c>
      <c r="N769" s="311">
        <v>3454</v>
      </c>
      <c r="O769" s="311" t="s">
        <v>16406</v>
      </c>
      <c r="P769" s="311" t="s">
        <v>15128</v>
      </c>
      <c r="Q769" s="311">
        <v>2020</v>
      </c>
      <c r="R769" s="312">
        <v>44026</v>
      </c>
      <c r="S769" s="311" t="s">
        <v>15129</v>
      </c>
      <c r="T769" s="312">
        <v>44197</v>
      </c>
      <c r="U769" s="304">
        <v>2027</v>
      </c>
      <c r="V769" s="318"/>
      <c r="W769" s="318"/>
      <c r="X769" s="312">
        <v>45002</v>
      </c>
      <c r="Y769" s="311" t="s">
        <v>15130</v>
      </c>
      <c r="Z769" s="318"/>
      <c r="AA769" s="320">
        <v>1</v>
      </c>
      <c r="AB769" s="321"/>
      <c r="AC769" s="303">
        <v>1</v>
      </c>
      <c r="AD769" s="305"/>
      <c r="AE769" s="322"/>
      <c r="AF769" s="318"/>
      <c r="AG769" s="323"/>
      <c r="AH769" s="323"/>
      <c r="AI769" s="323"/>
      <c r="AJ769" s="323"/>
      <c r="AK769" s="323"/>
      <c r="AL769" s="323"/>
      <c r="AM769" s="323"/>
      <c r="AN769" s="323"/>
    </row>
    <row r="770" spans="1:40" ht="12.75">
      <c r="A770" s="328">
        <v>1223582802</v>
      </c>
      <c r="B770" s="311">
        <v>768</v>
      </c>
      <c r="C770" s="329" t="s">
        <v>16403</v>
      </c>
      <c r="D770" s="329" t="s">
        <v>15109</v>
      </c>
      <c r="E770" s="329" t="s">
        <v>15109</v>
      </c>
      <c r="F770" s="330" t="s">
        <v>2073</v>
      </c>
      <c r="G770" s="329" t="s">
        <v>15126</v>
      </c>
      <c r="H770" s="330" t="s">
        <v>2078</v>
      </c>
      <c r="I770" s="329" t="s">
        <v>9786</v>
      </c>
      <c r="J770" s="329" t="s">
        <v>14189</v>
      </c>
      <c r="K770" s="302">
        <v>1</v>
      </c>
      <c r="L770" s="316"/>
      <c r="M770" s="311">
        <v>188.7</v>
      </c>
      <c r="N770" s="311">
        <v>340</v>
      </c>
      <c r="O770" s="317"/>
      <c r="P770" s="311" t="s">
        <v>15128</v>
      </c>
      <c r="Q770" s="311">
        <v>2020</v>
      </c>
      <c r="R770" s="312">
        <v>44026</v>
      </c>
      <c r="S770" s="311" t="s">
        <v>15131</v>
      </c>
      <c r="T770" s="312">
        <v>44197</v>
      </c>
      <c r="U770" s="304">
        <v>2027</v>
      </c>
      <c r="V770" s="318"/>
      <c r="W770" s="318"/>
      <c r="X770" s="312">
        <v>45002</v>
      </c>
      <c r="Y770" s="311" t="s">
        <v>15132</v>
      </c>
      <c r="Z770" s="318"/>
      <c r="AA770" s="320">
        <v>1</v>
      </c>
      <c r="AB770" s="321"/>
      <c r="AC770" s="303">
        <v>1</v>
      </c>
      <c r="AD770" s="305"/>
      <c r="AE770" s="322"/>
      <c r="AF770" s="318"/>
      <c r="AG770" s="323"/>
      <c r="AH770" s="323"/>
      <c r="AI770" s="323"/>
      <c r="AJ770" s="323"/>
      <c r="AK770" s="323"/>
      <c r="AL770" s="323"/>
      <c r="AM770" s="323"/>
      <c r="AN770" s="323"/>
    </row>
    <row r="771" spans="1:40" ht="12.75">
      <c r="A771" s="328">
        <v>1223582805</v>
      </c>
      <c r="B771" s="311">
        <v>769</v>
      </c>
      <c r="C771" s="329" t="s">
        <v>16403</v>
      </c>
      <c r="D771" s="329" t="s">
        <v>15109</v>
      </c>
      <c r="E771" s="329" t="s">
        <v>15109</v>
      </c>
      <c r="F771" s="330" t="s">
        <v>2073</v>
      </c>
      <c r="G771" s="329" t="s">
        <v>15126</v>
      </c>
      <c r="H771" s="330" t="s">
        <v>2079</v>
      </c>
      <c r="I771" s="329" t="s">
        <v>9786</v>
      </c>
      <c r="J771" s="329" t="s">
        <v>15133</v>
      </c>
      <c r="K771" s="317"/>
      <c r="L771" s="304">
        <v>1</v>
      </c>
      <c r="M771" s="311">
        <v>96.824100000000001</v>
      </c>
      <c r="N771" s="311">
        <v>482</v>
      </c>
      <c r="O771" s="311" t="s">
        <v>16407</v>
      </c>
      <c r="P771" s="311" t="s">
        <v>14623</v>
      </c>
      <c r="Q771" s="311">
        <v>2012</v>
      </c>
      <c r="R771" s="324">
        <v>41271</v>
      </c>
      <c r="S771" s="311" t="s">
        <v>15134</v>
      </c>
      <c r="T771" s="312">
        <v>41640</v>
      </c>
      <c r="U771" s="304">
        <v>2021</v>
      </c>
      <c r="V771" s="318"/>
      <c r="W771" s="318"/>
      <c r="X771" s="318"/>
      <c r="Y771" s="318"/>
      <c r="Z771" s="318"/>
      <c r="AA771" s="327"/>
      <c r="AB771" s="326">
        <v>1</v>
      </c>
      <c r="AC771" s="303">
        <v>1</v>
      </c>
      <c r="AD771" s="305"/>
      <c r="AE771" s="322"/>
      <c r="AF771" s="318"/>
      <c r="AG771" s="323"/>
      <c r="AH771" s="323"/>
      <c r="AI771" s="323"/>
      <c r="AJ771" s="323"/>
      <c r="AK771" s="323"/>
      <c r="AL771" s="323"/>
      <c r="AM771" s="323"/>
      <c r="AN771" s="323"/>
    </row>
    <row r="772" spans="1:40" ht="12.75">
      <c r="A772" s="328">
        <v>1223584002</v>
      </c>
      <c r="B772" s="311">
        <v>770</v>
      </c>
      <c r="C772" s="329" t="s">
        <v>16403</v>
      </c>
      <c r="D772" s="329" t="s">
        <v>15109</v>
      </c>
      <c r="E772" s="329" t="s">
        <v>15109</v>
      </c>
      <c r="F772" s="330" t="s">
        <v>2073</v>
      </c>
      <c r="G772" s="329" t="s">
        <v>15135</v>
      </c>
      <c r="H772" s="330" t="s">
        <v>2076</v>
      </c>
      <c r="I772" s="329" t="s">
        <v>9786</v>
      </c>
      <c r="J772" s="329" t="s">
        <v>15136</v>
      </c>
      <c r="K772" s="302">
        <v>1</v>
      </c>
      <c r="L772" s="316"/>
      <c r="M772" s="311">
        <v>88.2012</v>
      </c>
      <c r="N772" s="311">
        <v>16</v>
      </c>
      <c r="O772" s="317"/>
      <c r="P772" s="311" t="s">
        <v>15121</v>
      </c>
      <c r="Q772" s="311">
        <v>2020</v>
      </c>
      <c r="R772" s="312">
        <v>44026</v>
      </c>
      <c r="S772" s="311" t="s">
        <v>15137</v>
      </c>
      <c r="T772" s="312">
        <v>44197</v>
      </c>
      <c r="U772" s="304">
        <v>2027</v>
      </c>
      <c r="V772" s="318"/>
      <c r="W772" s="318"/>
      <c r="X772" s="312">
        <v>45002</v>
      </c>
      <c r="Y772" s="311" t="s">
        <v>15138</v>
      </c>
      <c r="Z772" s="318"/>
      <c r="AA772" s="320">
        <v>1</v>
      </c>
      <c r="AB772" s="321"/>
      <c r="AC772" s="303">
        <v>1</v>
      </c>
      <c r="AD772" s="305"/>
      <c r="AE772" s="322"/>
      <c r="AF772" s="318"/>
      <c r="AG772" s="323"/>
      <c r="AH772" s="323"/>
      <c r="AI772" s="323"/>
      <c r="AJ772" s="323"/>
      <c r="AK772" s="323"/>
      <c r="AL772" s="323"/>
      <c r="AM772" s="323"/>
      <c r="AN772" s="323"/>
    </row>
    <row r="773" spans="1:40" ht="12.75">
      <c r="A773" s="328">
        <v>1223584001</v>
      </c>
      <c r="B773" s="311">
        <v>771</v>
      </c>
      <c r="C773" s="329" t="s">
        <v>16403</v>
      </c>
      <c r="D773" s="329" t="s">
        <v>15109</v>
      </c>
      <c r="E773" s="329" t="s">
        <v>15109</v>
      </c>
      <c r="F773" s="330" t="s">
        <v>2073</v>
      </c>
      <c r="G773" s="329" t="s">
        <v>15135</v>
      </c>
      <c r="H773" s="330" t="s">
        <v>2077</v>
      </c>
      <c r="I773" s="329" t="s">
        <v>9786</v>
      </c>
      <c r="J773" s="329" t="s">
        <v>15139</v>
      </c>
      <c r="K773" s="302">
        <v>1</v>
      </c>
      <c r="L773" s="316"/>
      <c r="M773" s="311">
        <v>689.8546</v>
      </c>
      <c r="N773" s="311">
        <v>1242</v>
      </c>
      <c r="O773" s="311" t="s">
        <v>16408</v>
      </c>
      <c r="P773" s="311" t="s">
        <v>15121</v>
      </c>
      <c r="Q773" s="311">
        <v>2020</v>
      </c>
      <c r="R773" s="312">
        <v>44026</v>
      </c>
      <c r="S773" s="311" t="s">
        <v>15140</v>
      </c>
      <c r="T773" s="312">
        <v>44197</v>
      </c>
      <c r="U773" s="304">
        <v>2027</v>
      </c>
      <c r="V773" s="318"/>
      <c r="W773" s="318"/>
      <c r="X773" s="312">
        <v>45002</v>
      </c>
      <c r="Y773" s="311" t="s">
        <v>15141</v>
      </c>
      <c r="Z773" s="318"/>
      <c r="AA773" s="320">
        <v>1</v>
      </c>
      <c r="AB773" s="321"/>
      <c r="AC773" s="303">
        <v>1</v>
      </c>
      <c r="AD773" s="305"/>
      <c r="AE773" s="322"/>
      <c r="AF773" s="318"/>
      <c r="AG773" s="323"/>
      <c r="AH773" s="323"/>
      <c r="AI773" s="323"/>
      <c r="AJ773" s="323"/>
      <c r="AK773" s="323"/>
      <c r="AL773" s="323"/>
      <c r="AM773" s="323"/>
      <c r="AN773" s="323"/>
    </row>
    <row r="774" spans="1:40" ht="12.75">
      <c r="A774" s="328">
        <v>1223584003</v>
      </c>
      <c r="B774" s="311">
        <v>772</v>
      </c>
      <c r="C774" s="329" t="s">
        <v>16403</v>
      </c>
      <c r="D774" s="329" t="s">
        <v>15109</v>
      </c>
      <c r="E774" s="329" t="s">
        <v>15109</v>
      </c>
      <c r="F774" s="330" t="s">
        <v>2073</v>
      </c>
      <c r="G774" s="329" t="s">
        <v>15135</v>
      </c>
      <c r="H774" s="330" t="s">
        <v>2081</v>
      </c>
      <c r="I774" s="329" t="s">
        <v>9786</v>
      </c>
      <c r="J774" s="329" t="s">
        <v>15142</v>
      </c>
      <c r="K774" s="302">
        <v>1</v>
      </c>
      <c r="L774" s="316"/>
      <c r="M774" s="311">
        <v>38.705500000000001</v>
      </c>
      <c r="N774" s="311">
        <v>18</v>
      </c>
      <c r="O774" s="317"/>
      <c r="P774" s="311" t="s">
        <v>15121</v>
      </c>
      <c r="Q774" s="311">
        <v>2020</v>
      </c>
      <c r="R774" s="312">
        <v>44026</v>
      </c>
      <c r="S774" s="311" t="s">
        <v>15143</v>
      </c>
      <c r="T774" s="312">
        <v>44197</v>
      </c>
      <c r="U774" s="304">
        <v>2027</v>
      </c>
      <c r="V774" s="318"/>
      <c r="W774" s="318"/>
      <c r="X774" s="312">
        <v>45002</v>
      </c>
      <c r="Y774" s="311" t="s">
        <v>15144</v>
      </c>
      <c r="Z774" s="318"/>
      <c r="AA774" s="320">
        <v>1</v>
      </c>
      <c r="AB774" s="321"/>
      <c r="AC774" s="303">
        <v>1</v>
      </c>
      <c r="AD774" s="305"/>
      <c r="AE774" s="322"/>
      <c r="AF774" s="318"/>
      <c r="AG774" s="323"/>
      <c r="AH774" s="323"/>
      <c r="AI774" s="323"/>
      <c r="AJ774" s="323"/>
      <c r="AK774" s="323"/>
      <c r="AL774" s="323"/>
      <c r="AM774" s="323"/>
      <c r="AN774" s="323"/>
    </row>
    <row r="775" spans="1:40" ht="12.75">
      <c r="A775" s="328">
        <v>1223585502</v>
      </c>
      <c r="B775" s="311">
        <v>773</v>
      </c>
      <c r="C775" s="329" t="s">
        <v>16403</v>
      </c>
      <c r="D775" s="329" t="s">
        <v>15109</v>
      </c>
      <c r="E775" s="329" t="s">
        <v>15109</v>
      </c>
      <c r="F775" s="330" t="s">
        <v>2064</v>
      </c>
      <c r="G775" s="329" t="s">
        <v>15145</v>
      </c>
      <c r="H775" s="330" t="s">
        <v>2066</v>
      </c>
      <c r="I775" s="329" t="s">
        <v>9786</v>
      </c>
      <c r="J775" s="329" t="s">
        <v>15146</v>
      </c>
      <c r="K775" s="302">
        <v>1</v>
      </c>
      <c r="L775" s="316"/>
      <c r="M775" s="311">
        <v>133.2045</v>
      </c>
      <c r="N775" s="311">
        <v>343</v>
      </c>
      <c r="O775" s="317"/>
      <c r="P775" s="311" t="s">
        <v>14396</v>
      </c>
      <c r="Q775" s="311">
        <v>2020</v>
      </c>
      <c r="R775" s="312">
        <v>44015</v>
      </c>
      <c r="S775" s="311" t="s">
        <v>15147</v>
      </c>
      <c r="T775" s="312">
        <v>44197</v>
      </c>
      <c r="U775" s="304">
        <v>2027</v>
      </c>
      <c r="V775" s="318"/>
      <c r="W775" s="318"/>
      <c r="X775" s="312">
        <v>45002</v>
      </c>
      <c r="Y775" s="311" t="s">
        <v>15148</v>
      </c>
      <c r="Z775" s="318"/>
      <c r="AA775" s="320">
        <v>1</v>
      </c>
      <c r="AB775" s="321"/>
      <c r="AC775" s="303">
        <v>1</v>
      </c>
      <c r="AD775" s="305"/>
      <c r="AE775" s="322"/>
      <c r="AF775" s="318"/>
      <c r="AG775" s="323"/>
      <c r="AH775" s="323"/>
      <c r="AI775" s="323"/>
      <c r="AJ775" s="323"/>
      <c r="AK775" s="323"/>
      <c r="AL775" s="323"/>
      <c r="AM775" s="323"/>
      <c r="AN775" s="323"/>
    </row>
    <row r="776" spans="1:40" ht="12.75">
      <c r="A776" s="328">
        <v>1223585501</v>
      </c>
      <c r="B776" s="311">
        <v>774</v>
      </c>
      <c r="C776" s="329" t="s">
        <v>16403</v>
      </c>
      <c r="D776" s="329" t="s">
        <v>15109</v>
      </c>
      <c r="E776" s="329" t="s">
        <v>15109</v>
      </c>
      <c r="F776" s="330" t="s">
        <v>2064</v>
      </c>
      <c r="G776" s="329" t="s">
        <v>15145</v>
      </c>
      <c r="H776" s="330" t="s">
        <v>2069</v>
      </c>
      <c r="I776" s="329" t="s">
        <v>9786</v>
      </c>
      <c r="J776" s="329" t="s">
        <v>15149</v>
      </c>
      <c r="K776" s="302">
        <v>1</v>
      </c>
      <c r="L776" s="316"/>
      <c r="M776" s="311">
        <v>347.02839999999998</v>
      </c>
      <c r="N776" s="311">
        <v>1298</v>
      </c>
      <c r="O776" s="311" t="s">
        <v>16409</v>
      </c>
      <c r="P776" s="311" t="s">
        <v>14396</v>
      </c>
      <c r="Q776" s="311">
        <v>2020</v>
      </c>
      <c r="R776" s="312">
        <v>44015</v>
      </c>
      <c r="S776" s="311" t="s">
        <v>15147</v>
      </c>
      <c r="T776" s="312">
        <v>44197</v>
      </c>
      <c r="U776" s="304">
        <v>2027</v>
      </c>
      <c r="V776" s="318"/>
      <c r="W776" s="318"/>
      <c r="X776" s="312">
        <v>45002</v>
      </c>
      <c r="Y776" s="311" t="s">
        <v>15150</v>
      </c>
      <c r="Z776" s="318"/>
      <c r="AA776" s="320">
        <v>1</v>
      </c>
      <c r="AB776" s="321"/>
      <c r="AC776" s="303">
        <v>1</v>
      </c>
      <c r="AD776" s="305"/>
      <c r="AE776" s="322"/>
      <c r="AF776" s="318"/>
      <c r="AG776" s="323"/>
      <c r="AH776" s="323"/>
      <c r="AI776" s="323"/>
      <c r="AJ776" s="323"/>
      <c r="AK776" s="323"/>
      <c r="AL776" s="323"/>
      <c r="AM776" s="323"/>
      <c r="AN776" s="323"/>
    </row>
    <row r="777" spans="1:40" ht="12.75">
      <c r="A777" s="328">
        <v>1223587003</v>
      </c>
      <c r="B777" s="311">
        <v>775</v>
      </c>
      <c r="C777" s="329" t="s">
        <v>16403</v>
      </c>
      <c r="D777" s="329" t="s">
        <v>15109</v>
      </c>
      <c r="E777" s="329" t="s">
        <v>15109</v>
      </c>
      <c r="F777" s="330" t="s">
        <v>1517</v>
      </c>
      <c r="G777" s="329" t="s">
        <v>15151</v>
      </c>
      <c r="H777" s="330" t="s">
        <v>1531</v>
      </c>
      <c r="I777" s="329" t="s">
        <v>9786</v>
      </c>
      <c r="J777" s="329" t="s">
        <v>11519</v>
      </c>
      <c r="K777" s="302">
        <v>1</v>
      </c>
      <c r="L777" s="316"/>
      <c r="M777" s="311">
        <v>67.013499999999993</v>
      </c>
      <c r="N777" s="311">
        <v>102</v>
      </c>
      <c r="O777" s="317"/>
      <c r="P777" s="311" t="s">
        <v>15110</v>
      </c>
      <c r="Q777" s="311">
        <v>2020</v>
      </c>
      <c r="R777" s="312">
        <v>44015</v>
      </c>
      <c r="S777" s="311" t="s">
        <v>15111</v>
      </c>
      <c r="T777" s="312">
        <v>44197</v>
      </c>
      <c r="U777" s="304">
        <v>2027</v>
      </c>
      <c r="V777" s="318"/>
      <c r="W777" s="318"/>
      <c r="X777" s="312">
        <v>45002</v>
      </c>
      <c r="Y777" s="311" t="s">
        <v>15152</v>
      </c>
      <c r="Z777" s="318"/>
      <c r="AA777" s="320">
        <v>1</v>
      </c>
      <c r="AB777" s="321"/>
      <c r="AC777" s="303">
        <v>1</v>
      </c>
      <c r="AD777" s="305"/>
      <c r="AE777" s="322"/>
      <c r="AF777" s="318"/>
      <c r="AG777" s="323"/>
      <c r="AH777" s="323"/>
      <c r="AI777" s="323"/>
      <c r="AJ777" s="323"/>
      <c r="AK777" s="323"/>
      <c r="AL777" s="323"/>
      <c r="AM777" s="323"/>
      <c r="AN777" s="323"/>
    </row>
    <row r="778" spans="1:40" ht="12.75">
      <c r="A778" s="328">
        <v>1223581307</v>
      </c>
      <c r="B778" s="311">
        <v>776</v>
      </c>
      <c r="C778" s="329" t="s">
        <v>16403</v>
      </c>
      <c r="D778" s="329" t="s">
        <v>15109</v>
      </c>
      <c r="E778" s="329" t="s">
        <v>15109</v>
      </c>
      <c r="F778" s="329" t="s">
        <v>2064</v>
      </c>
      <c r="G778" s="329" t="s">
        <v>15151</v>
      </c>
      <c r="H778" s="330" t="s">
        <v>2067</v>
      </c>
      <c r="I778" s="329" t="s">
        <v>9786</v>
      </c>
      <c r="J778" s="329" t="s">
        <v>14752</v>
      </c>
      <c r="K778" s="302">
        <v>1</v>
      </c>
      <c r="L778" s="316"/>
      <c r="M778" s="311">
        <v>106.996</v>
      </c>
      <c r="N778" s="311">
        <v>300</v>
      </c>
      <c r="O778" s="317"/>
      <c r="P778" s="311" t="s">
        <v>15110</v>
      </c>
      <c r="Q778" s="311">
        <v>2020</v>
      </c>
      <c r="R778" s="312">
        <v>44015</v>
      </c>
      <c r="S778" s="311" t="s">
        <v>15111</v>
      </c>
      <c r="T778" s="312">
        <v>44197</v>
      </c>
      <c r="U778" s="304">
        <v>2027</v>
      </c>
      <c r="V778" s="318"/>
      <c r="W778" s="318"/>
      <c r="X778" s="312">
        <v>45002</v>
      </c>
      <c r="Y778" s="311" t="s">
        <v>15153</v>
      </c>
      <c r="Z778" s="318"/>
      <c r="AA778" s="320">
        <v>1</v>
      </c>
      <c r="AB778" s="321"/>
      <c r="AC778" s="303">
        <v>1</v>
      </c>
      <c r="AD778" s="305"/>
      <c r="AE778" s="322"/>
      <c r="AF778" s="318"/>
      <c r="AG778" s="323"/>
      <c r="AH778" s="323"/>
      <c r="AI778" s="323"/>
      <c r="AJ778" s="323"/>
      <c r="AK778" s="323"/>
      <c r="AL778" s="323"/>
      <c r="AM778" s="323"/>
      <c r="AN778" s="323"/>
    </row>
    <row r="779" spans="1:40" ht="12.75">
      <c r="A779" s="328">
        <v>1223587001</v>
      </c>
      <c r="B779" s="311">
        <v>777</v>
      </c>
      <c r="C779" s="329" t="s">
        <v>16403</v>
      </c>
      <c r="D779" s="329" t="s">
        <v>15109</v>
      </c>
      <c r="E779" s="329" t="s">
        <v>15109</v>
      </c>
      <c r="F779" s="330" t="s">
        <v>2064</v>
      </c>
      <c r="G779" s="329" t="s">
        <v>15151</v>
      </c>
      <c r="H779" s="330" t="s">
        <v>2070</v>
      </c>
      <c r="I779" s="329" t="s">
        <v>9786</v>
      </c>
      <c r="J779" s="329" t="s">
        <v>15154</v>
      </c>
      <c r="K779" s="302">
        <v>1</v>
      </c>
      <c r="L779" s="316"/>
      <c r="M779" s="311">
        <v>167.1617</v>
      </c>
      <c r="N779" s="311">
        <v>371</v>
      </c>
      <c r="O779" s="311" t="s">
        <v>16410</v>
      </c>
      <c r="P779" s="311" t="s">
        <v>15110</v>
      </c>
      <c r="Q779" s="311">
        <v>2020</v>
      </c>
      <c r="R779" s="312">
        <v>44015</v>
      </c>
      <c r="S779" s="311" t="s">
        <v>15111</v>
      </c>
      <c r="T779" s="312">
        <v>44197</v>
      </c>
      <c r="U779" s="304">
        <v>2027</v>
      </c>
      <c r="V779" s="318"/>
      <c r="W779" s="318"/>
      <c r="X779" s="312">
        <v>45002</v>
      </c>
      <c r="Y779" s="311" t="s">
        <v>15155</v>
      </c>
      <c r="Z779" s="318"/>
      <c r="AA779" s="320">
        <v>1</v>
      </c>
      <c r="AB779" s="321"/>
      <c r="AC779" s="303">
        <v>1</v>
      </c>
      <c r="AD779" s="305"/>
      <c r="AE779" s="322"/>
      <c r="AF779" s="318"/>
      <c r="AG779" s="323"/>
      <c r="AH779" s="323"/>
      <c r="AI779" s="323"/>
      <c r="AJ779" s="323"/>
      <c r="AK779" s="323"/>
      <c r="AL779" s="323"/>
      <c r="AM779" s="323"/>
      <c r="AN779" s="323"/>
    </row>
    <row r="780" spans="1:40" ht="12.75">
      <c r="A780" s="328">
        <v>1223587103</v>
      </c>
      <c r="B780" s="311">
        <v>778</v>
      </c>
      <c r="C780" s="329" t="s">
        <v>16403</v>
      </c>
      <c r="D780" s="329" t="s">
        <v>15109</v>
      </c>
      <c r="E780" s="329" t="s">
        <v>15109</v>
      </c>
      <c r="F780" s="330" t="s">
        <v>2073</v>
      </c>
      <c r="G780" s="329" t="s">
        <v>15156</v>
      </c>
      <c r="H780" s="330" t="s">
        <v>2080</v>
      </c>
      <c r="I780" s="329" t="s">
        <v>9786</v>
      </c>
      <c r="J780" s="329" t="s">
        <v>15157</v>
      </c>
      <c r="K780" s="302">
        <v>1</v>
      </c>
      <c r="L780" s="316"/>
      <c r="M780" s="311">
        <v>59.8675</v>
      </c>
      <c r="N780" s="311">
        <v>23</v>
      </c>
      <c r="O780" s="317"/>
      <c r="P780" s="311" t="s">
        <v>15121</v>
      </c>
      <c r="Q780" s="311">
        <v>2020</v>
      </c>
      <c r="R780" s="312">
        <v>44026</v>
      </c>
      <c r="S780" s="311" t="s">
        <v>15158</v>
      </c>
      <c r="T780" s="312">
        <v>44197</v>
      </c>
      <c r="U780" s="304">
        <v>2027</v>
      </c>
      <c r="V780" s="318"/>
      <c r="W780" s="318"/>
      <c r="X780" s="312">
        <v>45002</v>
      </c>
      <c r="Y780" s="311" t="s">
        <v>15159</v>
      </c>
      <c r="Z780" s="318"/>
      <c r="AA780" s="320">
        <v>1</v>
      </c>
      <c r="AB780" s="321"/>
      <c r="AC780" s="303">
        <v>1</v>
      </c>
      <c r="AD780" s="305"/>
      <c r="AE780" s="322"/>
      <c r="AF780" s="318"/>
      <c r="AG780" s="323"/>
      <c r="AH780" s="323"/>
      <c r="AI780" s="323"/>
      <c r="AJ780" s="323"/>
      <c r="AK780" s="323"/>
      <c r="AL780" s="323"/>
      <c r="AM780" s="323"/>
      <c r="AN780" s="323"/>
    </row>
    <row r="781" spans="1:40" ht="12.75">
      <c r="A781" s="328">
        <v>1223587101</v>
      </c>
      <c r="B781" s="311">
        <v>779</v>
      </c>
      <c r="C781" s="329" t="s">
        <v>16403</v>
      </c>
      <c r="D781" s="329" t="s">
        <v>15109</v>
      </c>
      <c r="E781" s="329" t="s">
        <v>15109</v>
      </c>
      <c r="F781" s="330" t="s">
        <v>2073</v>
      </c>
      <c r="G781" s="329" t="s">
        <v>15156</v>
      </c>
      <c r="H781" s="330" t="s">
        <v>2082</v>
      </c>
      <c r="I781" s="329" t="s">
        <v>9786</v>
      </c>
      <c r="J781" s="329" t="s">
        <v>15160</v>
      </c>
      <c r="K781" s="302">
        <v>1</v>
      </c>
      <c r="L781" s="316"/>
      <c r="M781" s="311">
        <v>57.672699999999999</v>
      </c>
      <c r="N781" s="311">
        <v>146</v>
      </c>
      <c r="O781" s="317"/>
      <c r="P781" s="311" t="s">
        <v>15121</v>
      </c>
      <c r="Q781" s="311">
        <v>2020</v>
      </c>
      <c r="R781" s="312">
        <v>44026</v>
      </c>
      <c r="S781" s="311" t="s">
        <v>15161</v>
      </c>
      <c r="T781" s="312">
        <v>44197</v>
      </c>
      <c r="U781" s="304">
        <v>2027</v>
      </c>
      <c r="V781" s="318"/>
      <c r="W781" s="318"/>
      <c r="X781" s="312">
        <v>45002</v>
      </c>
      <c r="Y781" s="311" t="s">
        <v>15162</v>
      </c>
      <c r="Z781" s="318"/>
      <c r="AA781" s="320">
        <v>1</v>
      </c>
      <c r="AB781" s="321"/>
      <c r="AC781" s="303">
        <v>1</v>
      </c>
      <c r="AD781" s="305"/>
      <c r="AE781" s="322"/>
      <c r="AF781" s="318"/>
      <c r="AG781" s="323"/>
      <c r="AH781" s="323"/>
      <c r="AI781" s="323"/>
      <c r="AJ781" s="323"/>
      <c r="AK781" s="323"/>
      <c r="AL781" s="323"/>
      <c r="AM781" s="323"/>
      <c r="AN781" s="323"/>
    </row>
    <row r="782" spans="1:40" ht="12.75">
      <c r="A782" s="328">
        <v>1223587104</v>
      </c>
      <c r="B782" s="311">
        <v>780</v>
      </c>
      <c r="C782" s="329" t="s">
        <v>16403</v>
      </c>
      <c r="D782" s="329" t="s">
        <v>15109</v>
      </c>
      <c r="E782" s="329" t="s">
        <v>15109</v>
      </c>
      <c r="F782" s="330" t="s">
        <v>2073</v>
      </c>
      <c r="G782" s="329" t="s">
        <v>15156</v>
      </c>
      <c r="H782" s="330" t="s">
        <v>2083</v>
      </c>
      <c r="I782" s="329" t="s">
        <v>9786</v>
      </c>
      <c r="J782" s="329" t="s">
        <v>15163</v>
      </c>
      <c r="K782" s="317"/>
      <c r="L782" s="304">
        <v>1</v>
      </c>
      <c r="M782" s="311">
        <v>27.167400000000001</v>
      </c>
      <c r="N782" s="311">
        <v>49</v>
      </c>
      <c r="O782" s="311">
        <v>600</v>
      </c>
      <c r="P782" s="311" t="s">
        <v>14122</v>
      </c>
      <c r="Q782" s="311">
        <v>2012</v>
      </c>
      <c r="R782" s="324">
        <v>41270</v>
      </c>
      <c r="S782" s="311" t="s">
        <v>15164</v>
      </c>
      <c r="T782" s="312">
        <v>41640</v>
      </c>
      <c r="U782" s="304">
        <v>2021</v>
      </c>
      <c r="V782" s="318"/>
      <c r="W782" s="318"/>
      <c r="X782" s="318"/>
      <c r="Y782" s="318"/>
      <c r="Z782" s="318"/>
      <c r="AA782" s="327"/>
      <c r="AB782" s="326">
        <v>1</v>
      </c>
      <c r="AC782" s="303">
        <v>1</v>
      </c>
      <c r="AD782" s="305"/>
      <c r="AE782" s="322"/>
      <c r="AF782" s="318"/>
      <c r="AG782" s="323"/>
      <c r="AH782" s="323"/>
      <c r="AI782" s="323"/>
      <c r="AJ782" s="323"/>
      <c r="AK782" s="323"/>
      <c r="AL782" s="323"/>
      <c r="AM782" s="323"/>
      <c r="AN782" s="323"/>
    </row>
    <row r="783" spans="1:40" ht="12.75">
      <c r="A783" s="328">
        <v>1223587105</v>
      </c>
      <c r="B783" s="311">
        <v>781</v>
      </c>
      <c r="C783" s="329" t="s">
        <v>16403</v>
      </c>
      <c r="D783" s="329" t="s">
        <v>15109</v>
      </c>
      <c r="E783" s="329" t="s">
        <v>15109</v>
      </c>
      <c r="F783" s="330" t="s">
        <v>2073</v>
      </c>
      <c r="G783" s="329" t="s">
        <v>15156</v>
      </c>
      <c r="H783" s="330" t="s">
        <v>2085</v>
      </c>
      <c r="I783" s="329" t="s">
        <v>9786</v>
      </c>
      <c r="J783" s="329" t="s">
        <v>15165</v>
      </c>
      <c r="K783" s="302">
        <v>1</v>
      </c>
      <c r="L783" s="316"/>
      <c r="M783" s="311">
        <v>50.854100000000003</v>
      </c>
      <c r="N783" s="311">
        <v>142</v>
      </c>
      <c r="O783" s="317"/>
      <c r="P783" s="311" t="s">
        <v>15121</v>
      </c>
      <c r="Q783" s="311">
        <v>2020</v>
      </c>
      <c r="R783" s="312">
        <v>44026</v>
      </c>
      <c r="S783" s="311" t="s">
        <v>15166</v>
      </c>
      <c r="T783" s="312">
        <v>44197</v>
      </c>
      <c r="U783" s="304">
        <v>2027</v>
      </c>
      <c r="V783" s="318"/>
      <c r="W783" s="318"/>
      <c r="X783" s="312">
        <v>45002</v>
      </c>
      <c r="Y783" s="311" t="s">
        <v>15167</v>
      </c>
      <c r="Z783" s="318"/>
      <c r="AA783" s="320">
        <v>1</v>
      </c>
      <c r="AB783" s="321"/>
      <c r="AC783" s="303">
        <v>1</v>
      </c>
      <c r="AD783" s="305"/>
      <c r="AE783" s="322"/>
      <c r="AF783" s="318"/>
      <c r="AG783" s="323"/>
      <c r="AH783" s="323"/>
      <c r="AI783" s="323"/>
      <c r="AJ783" s="323"/>
      <c r="AK783" s="323"/>
      <c r="AL783" s="323"/>
      <c r="AM783" s="323"/>
      <c r="AN783" s="323"/>
    </row>
    <row r="784" spans="1:40" ht="12.75">
      <c r="A784" s="328">
        <v>1223587202</v>
      </c>
      <c r="B784" s="311">
        <v>782</v>
      </c>
      <c r="C784" s="329" t="s">
        <v>16403</v>
      </c>
      <c r="D784" s="329" t="s">
        <v>15109</v>
      </c>
      <c r="E784" s="329" t="s">
        <v>15109</v>
      </c>
      <c r="F784" s="330" t="s">
        <v>1508</v>
      </c>
      <c r="G784" s="329" t="s">
        <v>15168</v>
      </c>
      <c r="H784" s="330" t="s">
        <v>1512</v>
      </c>
      <c r="I784" s="329" t="s">
        <v>9786</v>
      </c>
      <c r="J784" s="329" t="s">
        <v>14358</v>
      </c>
      <c r="K784" s="302">
        <v>1</v>
      </c>
      <c r="L784" s="316"/>
      <c r="M784" s="311">
        <v>128.55940000000001</v>
      </c>
      <c r="N784" s="311">
        <v>501</v>
      </c>
      <c r="O784" s="311" t="s">
        <v>16411</v>
      </c>
      <c r="P784" s="311" t="s">
        <v>15169</v>
      </c>
      <c r="Q784" s="311">
        <v>2019</v>
      </c>
      <c r="R784" s="312">
        <v>44371</v>
      </c>
      <c r="S784" s="311" t="s">
        <v>15170</v>
      </c>
      <c r="T784" s="312">
        <v>44197</v>
      </c>
      <c r="U784" s="304">
        <v>2028</v>
      </c>
      <c r="V784" s="318"/>
      <c r="W784" s="318"/>
      <c r="X784" s="312">
        <v>45002</v>
      </c>
      <c r="Y784" s="311" t="s">
        <v>15171</v>
      </c>
      <c r="Z784" s="318"/>
      <c r="AA784" s="320">
        <v>1</v>
      </c>
      <c r="AB784" s="321"/>
      <c r="AC784" s="303">
        <v>1</v>
      </c>
      <c r="AD784" s="305"/>
      <c r="AE784" s="322"/>
      <c r="AF784" s="318"/>
      <c r="AG784" s="323"/>
      <c r="AH784" s="323"/>
      <c r="AI784" s="323"/>
      <c r="AJ784" s="323"/>
      <c r="AK784" s="323"/>
      <c r="AL784" s="323"/>
      <c r="AM784" s="323"/>
      <c r="AN784" s="323"/>
    </row>
    <row r="785" spans="1:40" ht="12.75">
      <c r="A785" s="328">
        <v>1223587201</v>
      </c>
      <c r="B785" s="311">
        <v>783</v>
      </c>
      <c r="C785" s="329" t="s">
        <v>16403</v>
      </c>
      <c r="D785" s="329" t="s">
        <v>15109</v>
      </c>
      <c r="E785" s="329" t="s">
        <v>15109</v>
      </c>
      <c r="F785" s="330" t="s">
        <v>2102</v>
      </c>
      <c r="G785" s="329" t="s">
        <v>15168</v>
      </c>
      <c r="H785" s="330" t="s">
        <v>2107</v>
      </c>
      <c r="I785" s="329" t="s">
        <v>9786</v>
      </c>
      <c r="J785" s="329" t="s">
        <v>15172</v>
      </c>
      <c r="K785" s="302">
        <v>1</v>
      </c>
      <c r="L785" s="316"/>
      <c r="M785" s="311">
        <v>159.00489999999999</v>
      </c>
      <c r="N785" s="311">
        <v>780</v>
      </c>
      <c r="O785" s="311" t="s">
        <v>16412</v>
      </c>
      <c r="P785" s="311" t="s">
        <v>15169</v>
      </c>
      <c r="Q785" s="311">
        <v>2019</v>
      </c>
      <c r="R785" s="312">
        <v>44371</v>
      </c>
      <c r="S785" s="311" t="s">
        <v>15173</v>
      </c>
      <c r="T785" s="312">
        <v>44197</v>
      </c>
      <c r="U785" s="304">
        <v>2028</v>
      </c>
      <c r="V785" s="318"/>
      <c r="W785" s="318"/>
      <c r="X785" s="312">
        <v>45002</v>
      </c>
      <c r="Y785" s="311" t="s">
        <v>15174</v>
      </c>
      <c r="Z785" s="318"/>
      <c r="AA785" s="320">
        <v>1</v>
      </c>
      <c r="AB785" s="321"/>
      <c r="AC785" s="303">
        <v>1</v>
      </c>
      <c r="AD785" s="305"/>
      <c r="AE785" s="322"/>
      <c r="AF785" s="318"/>
      <c r="AG785" s="323"/>
      <c r="AH785" s="323"/>
      <c r="AI785" s="323"/>
      <c r="AJ785" s="323"/>
      <c r="AK785" s="323"/>
      <c r="AL785" s="323"/>
      <c r="AM785" s="323"/>
      <c r="AN785" s="323"/>
    </row>
    <row r="786" spans="1:40" ht="12.75">
      <c r="A786" s="328">
        <v>1223587502</v>
      </c>
      <c r="B786" s="311">
        <v>784</v>
      </c>
      <c r="C786" s="329" t="s">
        <v>16403</v>
      </c>
      <c r="D786" s="329" t="s">
        <v>15109</v>
      </c>
      <c r="E786" s="329" t="s">
        <v>15109</v>
      </c>
      <c r="F786" s="330" t="s">
        <v>1445</v>
      </c>
      <c r="G786" s="329" t="s">
        <v>15093</v>
      </c>
      <c r="H786" s="330" t="s">
        <v>1448</v>
      </c>
      <c r="I786" s="329" t="s">
        <v>9786</v>
      </c>
      <c r="J786" s="329" t="s">
        <v>15175</v>
      </c>
      <c r="K786" s="302">
        <v>1</v>
      </c>
      <c r="L786" s="316"/>
      <c r="M786" s="311">
        <v>97.036299999999997</v>
      </c>
      <c r="N786" s="311">
        <v>192</v>
      </c>
      <c r="O786" s="311" t="s">
        <v>16413</v>
      </c>
      <c r="P786" s="311" t="s">
        <v>15169</v>
      </c>
      <c r="Q786" s="311">
        <v>2019</v>
      </c>
      <c r="R786" s="312">
        <v>44371</v>
      </c>
      <c r="S786" s="311" t="s">
        <v>15176</v>
      </c>
      <c r="T786" s="312">
        <v>44197</v>
      </c>
      <c r="U786" s="304">
        <v>2028</v>
      </c>
      <c r="V786" s="318"/>
      <c r="W786" s="318"/>
      <c r="X786" s="312">
        <v>45002</v>
      </c>
      <c r="Y786" s="311" t="s">
        <v>15177</v>
      </c>
      <c r="Z786" s="318"/>
      <c r="AA786" s="320">
        <v>1</v>
      </c>
      <c r="AB786" s="321"/>
      <c r="AC786" s="303">
        <v>1</v>
      </c>
      <c r="AD786" s="305"/>
      <c r="AE786" s="322"/>
      <c r="AF786" s="318"/>
      <c r="AG786" s="323"/>
      <c r="AH786" s="323"/>
      <c r="AI786" s="323"/>
      <c r="AJ786" s="323"/>
      <c r="AK786" s="323"/>
      <c r="AL786" s="323"/>
      <c r="AM786" s="323"/>
      <c r="AN786" s="323"/>
    </row>
    <row r="787" spans="1:40" ht="12.75">
      <c r="A787" s="328">
        <v>1223587503</v>
      </c>
      <c r="B787" s="311">
        <v>785</v>
      </c>
      <c r="C787" s="329" t="s">
        <v>16403</v>
      </c>
      <c r="D787" s="329" t="s">
        <v>15109</v>
      </c>
      <c r="E787" s="329" t="s">
        <v>15109</v>
      </c>
      <c r="F787" s="330" t="s">
        <v>2102</v>
      </c>
      <c r="G787" s="329" t="s">
        <v>15093</v>
      </c>
      <c r="H787" s="330" t="s">
        <v>2103</v>
      </c>
      <c r="I787" s="329" t="s">
        <v>9786</v>
      </c>
      <c r="J787" s="329" t="s">
        <v>15178</v>
      </c>
      <c r="K787" s="302">
        <v>1</v>
      </c>
      <c r="L787" s="316"/>
      <c r="M787" s="311">
        <v>49.104900000000001</v>
      </c>
      <c r="N787" s="311">
        <v>83</v>
      </c>
      <c r="O787" s="311" t="s">
        <v>16414</v>
      </c>
      <c r="P787" s="311" t="s">
        <v>14396</v>
      </c>
      <c r="Q787" s="311">
        <v>2020</v>
      </c>
      <c r="R787" s="312">
        <v>44371</v>
      </c>
      <c r="S787" s="311" t="s">
        <v>15179</v>
      </c>
      <c r="T787" s="312">
        <v>44197</v>
      </c>
      <c r="U787" s="304">
        <v>2028</v>
      </c>
      <c r="V787" s="318"/>
      <c r="W787" s="318"/>
      <c r="X787" s="312">
        <v>45002</v>
      </c>
      <c r="Y787" s="311" t="s">
        <v>15180</v>
      </c>
      <c r="Z787" s="318"/>
      <c r="AA787" s="320">
        <v>1</v>
      </c>
      <c r="AB787" s="321"/>
      <c r="AC787" s="306"/>
      <c r="AD787" s="305"/>
      <c r="AE787" s="322"/>
      <c r="AF787" s="318"/>
      <c r="AG787" s="323"/>
      <c r="AH787" s="323"/>
      <c r="AI787" s="323"/>
      <c r="AJ787" s="323"/>
      <c r="AK787" s="323"/>
      <c r="AL787" s="323"/>
      <c r="AM787" s="323"/>
      <c r="AN787" s="323"/>
    </row>
    <row r="788" spans="1:40" ht="12.75">
      <c r="A788" s="328">
        <v>1223587501</v>
      </c>
      <c r="B788" s="311">
        <v>786</v>
      </c>
      <c r="C788" s="329" t="s">
        <v>16403</v>
      </c>
      <c r="D788" s="329" t="s">
        <v>15109</v>
      </c>
      <c r="E788" s="329" t="s">
        <v>15109</v>
      </c>
      <c r="F788" s="330" t="s">
        <v>1635</v>
      </c>
      <c r="G788" s="329" t="s">
        <v>15093</v>
      </c>
      <c r="H788" s="330" t="s">
        <v>1651</v>
      </c>
      <c r="I788" s="329" t="s">
        <v>9786</v>
      </c>
      <c r="J788" s="329" t="s">
        <v>14911</v>
      </c>
      <c r="K788" s="302">
        <v>1</v>
      </c>
      <c r="L788" s="316"/>
      <c r="M788" s="311">
        <v>234.67679999999999</v>
      </c>
      <c r="N788" s="311">
        <v>1147</v>
      </c>
      <c r="O788" s="311" t="s">
        <v>16412</v>
      </c>
      <c r="P788" s="311" t="s">
        <v>15169</v>
      </c>
      <c r="Q788" s="311">
        <v>2019</v>
      </c>
      <c r="R788" s="312">
        <v>44371</v>
      </c>
      <c r="S788" s="311" t="s">
        <v>15181</v>
      </c>
      <c r="T788" s="312">
        <v>44197</v>
      </c>
      <c r="U788" s="304">
        <v>2028</v>
      </c>
      <c r="V788" s="318"/>
      <c r="W788" s="318"/>
      <c r="X788" s="312">
        <v>45002</v>
      </c>
      <c r="Y788" s="311" t="s">
        <v>15182</v>
      </c>
      <c r="Z788" s="318"/>
      <c r="AA788" s="320">
        <v>1</v>
      </c>
      <c r="AB788" s="321"/>
      <c r="AC788" s="306"/>
      <c r="AD788" s="305"/>
      <c r="AE788" s="322"/>
      <c r="AF788" s="318"/>
      <c r="AG788" s="323"/>
      <c r="AH788" s="323"/>
      <c r="AI788" s="323"/>
      <c r="AJ788" s="323"/>
      <c r="AK788" s="323"/>
      <c r="AL788" s="323"/>
      <c r="AM788" s="323"/>
      <c r="AN788" s="323"/>
    </row>
    <row r="789" spans="1:40" ht="12.75">
      <c r="A789" s="328">
        <v>1223584503</v>
      </c>
      <c r="B789" s="311">
        <v>787</v>
      </c>
      <c r="C789" s="329" t="s">
        <v>16403</v>
      </c>
      <c r="D789" s="329" t="s">
        <v>15109</v>
      </c>
      <c r="E789" s="329" t="s">
        <v>15109</v>
      </c>
      <c r="F789" s="330" t="s">
        <v>1708</v>
      </c>
      <c r="G789" s="329" t="s">
        <v>15183</v>
      </c>
      <c r="H789" s="330" t="s">
        <v>1711</v>
      </c>
      <c r="I789" s="329" t="s">
        <v>9786</v>
      </c>
      <c r="J789" s="329" t="s">
        <v>12085</v>
      </c>
      <c r="K789" s="302">
        <v>1</v>
      </c>
      <c r="L789" s="316"/>
      <c r="M789" s="311">
        <v>45.786999999999999</v>
      </c>
      <c r="N789" s="311">
        <v>37</v>
      </c>
      <c r="O789" s="317"/>
      <c r="P789" s="311" t="s">
        <v>15118</v>
      </c>
      <c r="Q789" s="311">
        <v>2023</v>
      </c>
      <c r="R789" s="312">
        <v>45091</v>
      </c>
      <c r="S789" s="311" t="s">
        <v>15184</v>
      </c>
      <c r="T789" s="312">
        <v>45292</v>
      </c>
      <c r="U789" s="304">
        <v>2030</v>
      </c>
      <c r="V789" s="318"/>
      <c r="W789" s="318"/>
      <c r="X789" s="312">
        <v>45176</v>
      </c>
      <c r="Y789" s="311" t="s">
        <v>2743</v>
      </c>
      <c r="Z789" s="302">
        <v>1</v>
      </c>
      <c r="AA789" s="327"/>
      <c r="AB789" s="321"/>
      <c r="AC789" s="303">
        <v>1</v>
      </c>
      <c r="AD789" s="304">
        <v>1</v>
      </c>
      <c r="AE789" s="322"/>
      <c r="AF789" s="318"/>
      <c r="AG789" s="323"/>
      <c r="AH789" s="323"/>
      <c r="AI789" s="323"/>
      <c r="AJ789" s="323"/>
      <c r="AK789" s="323"/>
      <c r="AL789" s="323"/>
      <c r="AM789" s="323"/>
      <c r="AN789" s="323"/>
    </row>
    <row r="790" spans="1:40" ht="12.75">
      <c r="A790" s="328">
        <v>1223584502</v>
      </c>
      <c r="B790" s="311">
        <v>788</v>
      </c>
      <c r="C790" s="329" t="s">
        <v>16403</v>
      </c>
      <c r="D790" s="329" t="s">
        <v>15109</v>
      </c>
      <c r="E790" s="329" t="s">
        <v>15109</v>
      </c>
      <c r="F790" s="330" t="s">
        <v>2087</v>
      </c>
      <c r="G790" s="329" t="s">
        <v>15183</v>
      </c>
      <c r="H790" s="330" t="s">
        <v>2090</v>
      </c>
      <c r="I790" s="329" t="s">
        <v>9786</v>
      </c>
      <c r="J790" s="329" t="s">
        <v>15185</v>
      </c>
      <c r="K790" s="302">
        <v>1</v>
      </c>
      <c r="L790" s="316"/>
      <c r="M790" s="311">
        <v>63.008499999999998</v>
      </c>
      <c r="N790" s="311">
        <v>124</v>
      </c>
      <c r="O790" s="317"/>
      <c r="P790" s="311" t="s">
        <v>15118</v>
      </c>
      <c r="Q790" s="311">
        <v>2023</v>
      </c>
      <c r="R790" s="312">
        <v>45091</v>
      </c>
      <c r="S790" s="311" t="s">
        <v>15184</v>
      </c>
      <c r="T790" s="312">
        <v>45292</v>
      </c>
      <c r="U790" s="304">
        <v>2030</v>
      </c>
      <c r="V790" s="318"/>
      <c r="W790" s="318"/>
      <c r="X790" s="312">
        <v>45169</v>
      </c>
      <c r="Y790" s="311" t="s">
        <v>2749</v>
      </c>
      <c r="Z790" s="302">
        <v>1</v>
      </c>
      <c r="AA790" s="327"/>
      <c r="AB790" s="321"/>
      <c r="AC790" s="303">
        <v>1</v>
      </c>
      <c r="AD790" s="304">
        <v>1</v>
      </c>
      <c r="AE790" s="322"/>
      <c r="AF790" s="318"/>
      <c r="AG790" s="323"/>
      <c r="AH790" s="323"/>
      <c r="AI790" s="323"/>
      <c r="AJ790" s="323"/>
      <c r="AK790" s="323"/>
      <c r="AL790" s="323"/>
      <c r="AM790" s="323"/>
      <c r="AN790" s="323"/>
    </row>
    <row r="791" spans="1:40" ht="12.75">
      <c r="A791" s="328">
        <v>1223584504</v>
      </c>
      <c r="B791" s="311">
        <v>789</v>
      </c>
      <c r="C791" s="329" t="s">
        <v>16403</v>
      </c>
      <c r="D791" s="329" t="s">
        <v>15109</v>
      </c>
      <c r="E791" s="329" t="s">
        <v>15109</v>
      </c>
      <c r="F791" s="330" t="s">
        <v>2087</v>
      </c>
      <c r="G791" s="329" t="s">
        <v>15183</v>
      </c>
      <c r="H791" s="330" t="s">
        <v>2099</v>
      </c>
      <c r="I791" s="329" t="s">
        <v>10299</v>
      </c>
      <c r="J791" s="329" t="s">
        <v>15186</v>
      </c>
      <c r="K791" s="302">
        <v>1</v>
      </c>
      <c r="L791" s="316"/>
      <c r="M791" s="311">
        <v>30.3309</v>
      </c>
      <c r="N791" s="311">
        <v>77</v>
      </c>
      <c r="O791" s="317"/>
      <c r="P791" s="311" t="s">
        <v>15118</v>
      </c>
      <c r="Q791" s="311">
        <v>2023</v>
      </c>
      <c r="R791" s="312">
        <v>45091</v>
      </c>
      <c r="S791" s="311" t="s">
        <v>15184</v>
      </c>
      <c r="T791" s="312">
        <v>45292</v>
      </c>
      <c r="U791" s="304">
        <v>2030</v>
      </c>
      <c r="V791" s="318"/>
      <c r="W791" s="318"/>
      <c r="X791" s="312">
        <v>45173</v>
      </c>
      <c r="Y791" s="311" t="s">
        <v>2738</v>
      </c>
      <c r="Z791" s="302">
        <v>1</v>
      </c>
      <c r="AA791" s="327"/>
      <c r="AB791" s="321"/>
      <c r="AC791" s="303">
        <v>1</v>
      </c>
      <c r="AD791" s="304">
        <v>1</v>
      </c>
      <c r="AE791" s="322"/>
      <c r="AF791" s="318"/>
      <c r="AG791" s="323"/>
      <c r="AH791" s="323"/>
      <c r="AI791" s="323"/>
      <c r="AJ791" s="323"/>
      <c r="AK791" s="323"/>
      <c r="AL791" s="323"/>
      <c r="AM791" s="323"/>
      <c r="AN791" s="323"/>
    </row>
    <row r="792" spans="1:40" ht="12.75">
      <c r="A792" s="328">
        <v>1223584505</v>
      </c>
      <c r="B792" s="311">
        <v>790</v>
      </c>
      <c r="C792" s="329" t="s">
        <v>16403</v>
      </c>
      <c r="D792" s="329" t="s">
        <v>15109</v>
      </c>
      <c r="E792" s="329" t="s">
        <v>15109</v>
      </c>
      <c r="F792" s="330" t="s">
        <v>2087</v>
      </c>
      <c r="G792" s="329" t="s">
        <v>15183</v>
      </c>
      <c r="H792" s="330" t="s">
        <v>2095</v>
      </c>
      <c r="I792" s="329" t="s">
        <v>9786</v>
      </c>
      <c r="J792" s="329" t="s">
        <v>15187</v>
      </c>
      <c r="K792" s="302">
        <v>1</v>
      </c>
      <c r="L792" s="316"/>
      <c r="M792" s="311">
        <v>85.319000000000003</v>
      </c>
      <c r="N792" s="311">
        <v>76</v>
      </c>
      <c r="O792" s="317"/>
      <c r="P792" s="311" t="s">
        <v>15118</v>
      </c>
      <c r="Q792" s="311">
        <v>2023</v>
      </c>
      <c r="R792" s="312">
        <v>45091</v>
      </c>
      <c r="S792" s="311" t="s">
        <v>15184</v>
      </c>
      <c r="T792" s="312">
        <v>45292</v>
      </c>
      <c r="U792" s="304">
        <v>2030</v>
      </c>
      <c r="V792" s="318"/>
      <c r="W792" s="318"/>
      <c r="X792" s="312">
        <v>45170</v>
      </c>
      <c r="Y792" s="311" t="s">
        <v>2739</v>
      </c>
      <c r="Z792" s="302">
        <v>1</v>
      </c>
      <c r="AA792" s="327"/>
      <c r="AB792" s="321"/>
      <c r="AC792" s="303">
        <v>1</v>
      </c>
      <c r="AD792" s="304">
        <v>1</v>
      </c>
      <c r="AE792" s="322"/>
      <c r="AF792" s="318"/>
      <c r="AG792" s="323"/>
      <c r="AH792" s="323"/>
      <c r="AI792" s="323"/>
      <c r="AJ792" s="323"/>
      <c r="AK792" s="323"/>
      <c r="AL792" s="323"/>
      <c r="AM792" s="323"/>
      <c r="AN792" s="323"/>
    </row>
    <row r="793" spans="1:40" ht="12.75">
      <c r="A793" s="328">
        <v>1223584506</v>
      </c>
      <c r="B793" s="311">
        <v>791</v>
      </c>
      <c r="C793" s="329" t="s">
        <v>16403</v>
      </c>
      <c r="D793" s="329" t="s">
        <v>15109</v>
      </c>
      <c r="E793" s="329" t="s">
        <v>15109</v>
      </c>
      <c r="F793" s="330" t="s">
        <v>2087</v>
      </c>
      <c r="G793" s="329" t="s">
        <v>15183</v>
      </c>
      <c r="H793" s="330" t="s">
        <v>2097</v>
      </c>
      <c r="I793" s="329" t="s">
        <v>9786</v>
      </c>
      <c r="J793" s="329" t="s">
        <v>15188</v>
      </c>
      <c r="K793" s="302">
        <v>1</v>
      </c>
      <c r="L793" s="316"/>
      <c r="M793" s="311">
        <v>36.274000000000001</v>
      </c>
      <c r="N793" s="311">
        <v>108</v>
      </c>
      <c r="O793" s="317"/>
      <c r="P793" s="311" t="s">
        <v>15118</v>
      </c>
      <c r="Q793" s="311">
        <v>2023</v>
      </c>
      <c r="R793" s="312">
        <v>45091</v>
      </c>
      <c r="S793" s="311" t="s">
        <v>15184</v>
      </c>
      <c r="T793" s="312">
        <v>45292</v>
      </c>
      <c r="U793" s="304">
        <v>2030</v>
      </c>
      <c r="V793" s="318"/>
      <c r="W793" s="318"/>
      <c r="X793" s="312">
        <v>45170</v>
      </c>
      <c r="Y793" s="311" t="s">
        <v>2742</v>
      </c>
      <c r="Z793" s="302">
        <v>1</v>
      </c>
      <c r="AA793" s="327"/>
      <c r="AB793" s="321"/>
      <c r="AC793" s="303">
        <v>1</v>
      </c>
      <c r="AD793" s="304">
        <v>1</v>
      </c>
      <c r="AE793" s="322"/>
      <c r="AF793" s="318"/>
      <c r="AG793" s="323"/>
      <c r="AH793" s="323"/>
      <c r="AI793" s="323"/>
      <c r="AJ793" s="323"/>
      <c r="AK793" s="323"/>
      <c r="AL793" s="323"/>
      <c r="AM793" s="323"/>
      <c r="AN793" s="323"/>
    </row>
    <row r="794" spans="1:40" ht="12.75">
      <c r="A794" s="328">
        <v>1223583801</v>
      </c>
      <c r="B794" s="311">
        <v>792</v>
      </c>
      <c r="C794" s="329" t="s">
        <v>16403</v>
      </c>
      <c r="D794" s="329" t="s">
        <v>15109</v>
      </c>
      <c r="E794" s="329" t="s">
        <v>15109</v>
      </c>
      <c r="F794" s="330" t="s">
        <v>2087</v>
      </c>
      <c r="G794" s="329" t="s">
        <v>15183</v>
      </c>
      <c r="H794" s="330" t="s">
        <v>2091</v>
      </c>
      <c r="I794" s="329" t="s">
        <v>9786</v>
      </c>
      <c r="J794" s="329" t="s">
        <v>15189</v>
      </c>
      <c r="K794" s="302">
        <v>1</v>
      </c>
      <c r="L794" s="316"/>
      <c r="M794" s="311">
        <v>310.02260000000001</v>
      </c>
      <c r="N794" s="311">
        <v>756</v>
      </c>
      <c r="O794" s="317"/>
      <c r="P794" s="311" t="s">
        <v>15118</v>
      </c>
      <c r="Q794" s="311">
        <v>2023</v>
      </c>
      <c r="R794" s="312">
        <v>45091</v>
      </c>
      <c r="S794" s="311" t="s">
        <v>15184</v>
      </c>
      <c r="T794" s="312">
        <v>45292</v>
      </c>
      <c r="U794" s="304">
        <v>2030</v>
      </c>
      <c r="V794" s="318"/>
      <c r="W794" s="318"/>
      <c r="X794" s="312">
        <v>45173</v>
      </c>
      <c r="Y794" s="311" t="s">
        <v>2748</v>
      </c>
      <c r="Z794" s="302">
        <v>1</v>
      </c>
      <c r="AA794" s="327"/>
      <c r="AB794" s="321"/>
      <c r="AC794" s="303">
        <v>1</v>
      </c>
      <c r="AD794" s="304">
        <v>1</v>
      </c>
      <c r="AE794" s="322"/>
      <c r="AF794" s="318"/>
      <c r="AG794" s="323"/>
      <c r="AH794" s="323"/>
      <c r="AI794" s="323"/>
      <c r="AJ794" s="323"/>
      <c r="AK794" s="323"/>
      <c r="AL794" s="323"/>
      <c r="AM794" s="323"/>
      <c r="AN794" s="323"/>
    </row>
    <row r="795" spans="1:40" ht="12.75">
      <c r="A795" s="328">
        <v>1223583803</v>
      </c>
      <c r="B795" s="311">
        <v>793</v>
      </c>
      <c r="C795" s="329" t="s">
        <v>16403</v>
      </c>
      <c r="D795" s="329" t="s">
        <v>15109</v>
      </c>
      <c r="E795" s="329" t="s">
        <v>15109</v>
      </c>
      <c r="F795" s="330" t="s">
        <v>2087</v>
      </c>
      <c r="G795" s="329" t="s">
        <v>15183</v>
      </c>
      <c r="H795" s="330" t="s">
        <v>2092</v>
      </c>
      <c r="I795" s="329" t="s">
        <v>9786</v>
      </c>
      <c r="J795" s="329" t="s">
        <v>15190</v>
      </c>
      <c r="K795" s="302">
        <v>1</v>
      </c>
      <c r="L795" s="316"/>
      <c r="M795" s="311">
        <v>82.695999999999998</v>
      </c>
      <c r="N795" s="311">
        <v>163</v>
      </c>
      <c r="O795" s="317"/>
      <c r="P795" s="311" t="s">
        <v>15118</v>
      </c>
      <c r="Q795" s="311">
        <v>2023</v>
      </c>
      <c r="R795" s="312">
        <v>45091</v>
      </c>
      <c r="S795" s="311" t="s">
        <v>15184</v>
      </c>
      <c r="T795" s="312">
        <v>45292</v>
      </c>
      <c r="U795" s="304">
        <v>2030</v>
      </c>
      <c r="V795" s="318"/>
      <c r="W795" s="318"/>
      <c r="X795" s="312">
        <v>45170</v>
      </c>
      <c r="Y795" s="311" t="s">
        <v>2747</v>
      </c>
      <c r="Z795" s="302">
        <v>1</v>
      </c>
      <c r="AA795" s="327"/>
      <c r="AB795" s="321"/>
      <c r="AC795" s="303">
        <v>1</v>
      </c>
      <c r="AD795" s="304">
        <v>1</v>
      </c>
      <c r="AE795" s="322"/>
      <c r="AF795" s="318"/>
      <c r="AG795" s="323"/>
      <c r="AH795" s="323"/>
      <c r="AI795" s="323"/>
      <c r="AJ795" s="323"/>
      <c r="AK795" s="323"/>
      <c r="AL795" s="323"/>
      <c r="AM795" s="323"/>
      <c r="AN795" s="323"/>
    </row>
    <row r="796" spans="1:40" ht="12.75">
      <c r="A796" s="328">
        <v>1223583804</v>
      </c>
      <c r="B796" s="311">
        <v>794</v>
      </c>
      <c r="C796" s="329" t="s">
        <v>16403</v>
      </c>
      <c r="D796" s="329" t="s">
        <v>15109</v>
      </c>
      <c r="E796" s="329" t="s">
        <v>15109</v>
      </c>
      <c r="F796" s="330" t="s">
        <v>2087</v>
      </c>
      <c r="G796" s="329" t="s">
        <v>15183</v>
      </c>
      <c r="H796" s="330" t="s">
        <v>2098</v>
      </c>
      <c r="I796" s="329" t="s">
        <v>10299</v>
      </c>
      <c r="J796" s="329" t="s">
        <v>15191</v>
      </c>
      <c r="K796" s="302">
        <v>1</v>
      </c>
      <c r="L796" s="316"/>
      <c r="M796" s="311">
        <v>14.6652</v>
      </c>
      <c r="N796" s="311">
        <v>79</v>
      </c>
      <c r="O796" s="317"/>
      <c r="P796" s="311" t="s">
        <v>15118</v>
      </c>
      <c r="Q796" s="311">
        <v>2023</v>
      </c>
      <c r="R796" s="312">
        <v>45091</v>
      </c>
      <c r="S796" s="311" t="s">
        <v>15184</v>
      </c>
      <c r="T796" s="312">
        <v>45292</v>
      </c>
      <c r="U796" s="304">
        <v>2030</v>
      </c>
      <c r="V796" s="318"/>
      <c r="W796" s="318"/>
      <c r="X796" s="312">
        <v>45170</v>
      </c>
      <c r="Y796" s="311" t="s">
        <v>2752</v>
      </c>
      <c r="Z796" s="302">
        <v>1</v>
      </c>
      <c r="AA796" s="327"/>
      <c r="AB796" s="321"/>
      <c r="AC796" s="303">
        <v>1</v>
      </c>
      <c r="AD796" s="304">
        <v>1</v>
      </c>
      <c r="AE796" s="322"/>
      <c r="AF796" s="318"/>
      <c r="AG796" s="323"/>
      <c r="AH796" s="323"/>
      <c r="AI796" s="323"/>
      <c r="AJ796" s="323"/>
      <c r="AK796" s="323"/>
      <c r="AL796" s="323"/>
      <c r="AM796" s="323"/>
      <c r="AN796" s="323"/>
    </row>
    <row r="797" spans="1:40" ht="12.75">
      <c r="A797" s="328">
        <v>1223583805</v>
      </c>
      <c r="B797" s="311">
        <v>795</v>
      </c>
      <c r="C797" s="329" t="s">
        <v>16403</v>
      </c>
      <c r="D797" s="329" t="s">
        <v>15109</v>
      </c>
      <c r="E797" s="329" t="s">
        <v>15109</v>
      </c>
      <c r="F797" s="330" t="s">
        <v>2087</v>
      </c>
      <c r="G797" s="329" t="s">
        <v>15183</v>
      </c>
      <c r="H797" s="330" t="s">
        <v>2094</v>
      </c>
      <c r="I797" s="329" t="s">
        <v>9786</v>
      </c>
      <c r="J797" s="329" t="s">
        <v>15192</v>
      </c>
      <c r="K797" s="302">
        <v>1</v>
      </c>
      <c r="L797" s="316"/>
      <c r="M797" s="311">
        <v>112.5496</v>
      </c>
      <c r="N797" s="311">
        <v>173</v>
      </c>
      <c r="O797" s="317"/>
      <c r="P797" s="311" t="s">
        <v>15118</v>
      </c>
      <c r="Q797" s="311">
        <v>2023</v>
      </c>
      <c r="R797" s="312">
        <v>45091</v>
      </c>
      <c r="S797" s="311" t="s">
        <v>15184</v>
      </c>
      <c r="T797" s="312">
        <v>45292</v>
      </c>
      <c r="U797" s="304">
        <v>2030</v>
      </c>
      <c r="V797" s="318"/>
      <c r="W797" s="318"/>
      <c r="X797" s="312">
        <v>45148</v>
      </c>
      <c r="Y797" s="311" t="s">
        <v>2737</v>
      </c>
      <c r="Z797" s="302">
        <v>1</v>
      </c>
      <c r="AA797" s="327"/>
      <c r="AB797" s="321"/>
      <c r="AC797" s="303">
        <v>1</v>
      </c>
      <c r="AD797" s="304">
        <v>1</v>
      </c>
      <c r="AE797" s="322"/>
      <c r="AF797" s="318"/>
      <c r="AG797" s="323"/>
      <c r="AH797" s="323"/>
      <c r="AI797" s="323"/>
      <c r="AJ797" s="323"/>
      <c r="AK797" s="323"/>
      <c r="AL797" s="323"/>
      <c r="AM797" s="323"/>
      <c r="AN797" s="323"/>
    </row>
    <row r="798" spans="1:40" ht="12.75">
      <c r="A798" s="328">
        <v>1223582301</v>
      </c>
      <c r="B798" s="311">
        <v>796</v>
      </c>
      <c r="C798" s="329" t="s">
        <v>16403</v>
      </c>
      <c r="D798" s="329" t="s">
        <v>15109</v>
      </c>
      <c r="E798" s="329" t="s">
        <v>15109</v>
      </c>
      <c r="F798" s="330" t="s">
        <v>2087</v>
      </c>
      <c r="G798" s="329" t="s">
        <v>15183</v>
      </c>
      <c r="H798" s="330" t="s">
        <v>2089</v>
      </c>
      <c r="I798" s="329" t="s">
        <v>9786</v>
      </c>
      <c r="J798" s="329" t="s">
        <v>15193</v>
      </c>
      <c r="K798" s="302">
        <v>1</v>
      </c>
      <c r="L798" s="316"/>
      <c r="M798" s="311">
        <v>359.97750000000002</v>
      </c>
      <c r="N798" s="311">
        <v>1779</v>
      </c>
      <c r="O798" s="317"/>
      <c r="P798" s="311" t="s">
        <v>15118</v>
      </c>
      <c r="Q798" s="311">
        <v>2023</v>
      </c>
      <c r="R798" s="312">
        <v>45091</v>
      </c>
      <c r="S798" s="311" t="s">
        <v>15184</v>
      </c>
      <c r="T798" s="312">
        <v>45292</v>
      </c>
      <c r="U798" s="304">
        <v>2030</v>
      </c>
      <c r="V798" s="318"/>
      <c r="W798" s="318"/>
      <c r="X798" s="312">
        <v>45169</v>
      </c>
      <c r="Y798" s="311" t="s">
        <v>2746</v>
      </c>
      <c r="Z798" s="302">
        <v>1</v>
      </c>
      <c r="AA798" s="327"/>
      <c r="AB798" s="321"/>
      <c r="AC798" s="303">
        <v>1</v>
      </c>
      <c r="AD798" s="304">
        <v>1</v>
      </c>
      <c r="AE798" s="322"/>
      <c r="AF798" s="318"/>
      <c r="AG798" s="323"/>
      <c r="AH798" s="323"/>
      <c r="AI798" s="323"/>
      <c r="AJ798" s="323"/>
      <c r="AK798" s="323"/>
      <c r="AL798" s="323"/>
      <c r="AM798" s="323"/>
      <c r="AN798" s="323"/>
    </row>
    <row r="799" spans="1:40" ht="12.75">
      <c r="A799" s="328">
        <v>1223582305</v>
      </c>
      <c r="B799" s="311">
        <v>797</v>
      </c>
      <c r="C799" s="329" t="s">
        <v>16403</v>
      </c>
      <c r="D799" s="329" t="s">
        <v>15109</v>
      </c>
      <c r="E799" s="329" t="s">
        <v>15109</v>
      </c>
      <c r="F799" s="330" t="s">
        <v>2087</v>
      </c>
      <c r="G799" s="329" t="s">
        <v>15183</v>
      </c>
      <c r="H799" s="330" t="s">
        <v>2096</v>
      </c>
      <c r="I799" s="329" t="s">
        <v>9786</v>
      </c>
      <c r="J799" s="329" t="s">
        <v>14193</v>
      </c>
      <c r="K799" s="302">
        <v>1</v>
      </c>
      <c r="L799" s="316"/>
      <c r="M799" s="311">
        <v>9.5130999999999997</v>
      </c>
      <c r="N799" s="311">
        <v>30</v>
      </c>
      <c r="O799" s="317"/>
      <c r="P799" s="311" t="s">
        <v>15118</v>
      </c>
      <c r="Q799" s="311">
        <v>2023</v>
      </c>
      <c r="R799" s="312">
        <v>45091</v>
      </c>
      <c r="S799" s="311" t="s">
        <v>15184</v>
      </c>
      <c r="T799" s="312">
        <v>45292</v>
      </c>
      <c r="U799" s="304">
        <v>2030</v>
      </c>
      <c r="V799" s="318"/>
      <c r="W799" s="318"/>
      <c r="X799" s="312">
        <v>45170</v>
      </c>
      <c r="Y799" s="311" t="s">
        <v>2740</v>
      </c>
      <c r="Z799" s="302">
        <v>1</v>
      </c>
      <c r="AA799" s="327"/>
      <c r="AB799" s="321"/>
      <c r="AC799" s="303">
        <v>1</v>
      </c>
      <c r="AD799" s="304">
        <v>1</v>
      </c>
      <c r="AE799" s="322"/>
      <c r="AF799" s="318"/>
      <c r="AG799" s="323"/>
      <c r="AH799" s="323"/>
      <c r="AI799" s="323"/>
      <c r="AJ799" s="323"/>
      <c r="AK799" s="323"/>
      <c r="AL799" s="323"/>
      <c r="AM799" s="323"/>
      <c r="AN799" s="323"/>
    </row>
    <row r="800" spans="1:40" ht="12.75">
      <c r="A800" s="328">
        <v>1223584501</v>
      </c>
      <c r="B800" s="311">
        <v>798</v>
      </c>
      <c r="C800" s="329" t="s">
        <v>16403</v>
      </c>
      <c r="D800" s="329" t="s">
        <v>15109</v>
      </c>
      <c r="E800" s="329" t="s">
        <v>15109</v>
      </c>
      <c r="F800" s="330" t="s">
        <v>2087</v>
      </c>
      <c r="G800" s="329" t="s">
        <v>15183</v>
      </c>
      <c r="H800" s="330" t="s">
        <v>2088</v>
      </c>
      <c r="I800" s="329" t="s">
        <v>9786</v>
      </c>
      <c r="J800" s="329" t="s">
        <v>15194</v>
      </c>
      <c r="K800" s="302">
        <v>1</v>
      </c>
      <c r="L800" s="316"/>
      <c r="M800" s="311">
        <v>517.39499999999998</v>
      </c>
      <c r="N800" s="311">
        <v>3658</v>
      </c>
      <c r="O800" s="311" t="s">
        <v>16415</v>
      </c>
      <c r="P800" s="311" t="s">
        <v>15118</v>
      </c>
      <c r="Q800" s="311">
        <v>2023</v>
      </c>
      <c r="R800" s="312">
        <v>45091</v>
      </c>
      <c r="S800" s="311" t="s">
        <v>15184</v>
      </c>
      <c r="T800" s="312">
        <v>45292</v>
      </c>
      <c r="U800" s="304">
        <v>2030</v>
      </c>
      <c r="V800" s="339"/>
      <c r="W800" s="318"/>
      <c r="X800" s="312">
        <v>45170</v>
      </c>
      <c r="Y800" s="311" t="s">
        <v>2744</v>
      </c>
      <c r="Z800" s="302">
        <v>1</v>
      </c>
      <c r="AA800" s="327"/>
      <c r="AB800" s="321"/>
      <c r="AC800" s="303">
        <v>1</v>
      </c>
      <c r="AD800" s="304">
        <v>1</v>
      </c>
      <c r="AE800" s="322"/>
      <c r="AF800" s="318"/>
      <c r="AG800" s="323"/>
      <c r="AH800" s="323"/>
      <c r="AI800" s="323"/>
      <c r="AJ800" s="323"/>
      <c r="AK800" s="323"/>
      <c r="AL800" s="323"/>
      <c r="AM800" s="323"/>
      <c r="AN800" s="323"/>
    </row>
    <row r="801" spans="1:40" ht="12.75">
      <c r="A801" s="328">
        <v>1223780801</v>
      </c>
      <c r="B801" s="311">
        <v>799</v>
      </c>
      <c r="C801" s="311" t="s">
        <v>16129</v>
      </c>
      <c r="D801" s="311" t="s">
        <v>14408</v>
      </c>
      <c r="E801" s="311" t="s">
        <v>15202</v>
      </c>
      <c r="F801" s="330" t="s">
        <v>1339</v>
      </c>
      <c r="G801" s="311" t="s">
        <v>16416</v>
      </c>
      <c r="H801" s="330" t="s">
        <v>1342</v>
      </c>
      <c r="I801" s="311" t="s">
        <v>9786</v>
      </c>
      <c r="J801" s="311" t="s">
        <v>10732</v>
      </c>
      <c r="K801" s="317"/>
      <c r="L801" s="304">
        <v>1</v>
      </c>
      <c r="M801" s="311">
        <v>1174.3409999999999</v>
      </c>
      <c r="N801" s="311">
        <v>2368</v>
      </c>
      <c r="O801" s="311" t="s">
        <v>16417</v>
      </c>
      <c r="P801" s="311" t="s">
        <v>14063</v>
      </c>
      <c r="Q801" s="311">
        <v>2012</v>
      </c>
      <c r="R801" s="324">
        <v>41270</v>
      </c>
      <c r="S801" s="311" t="s">
        <v>16418</v>
      </c>
      <c r="T801" s="312">
        <v>41640</v>
      </c>
      <c r="U801" s="340">
        <v>44197</v>
      </c>
      <c r="V801" s="341">
        <v>1</v>
      </c>
      <c r="W801" s="342"/>
      <c r="X801" s="343"/>
      <c r="Y801" s="318"/>
      <c r="Z801" s="318"/>
      <c r="AA801" s="327"/>
      <c r="AB801" s="326">
        <v>1</v>
      </c>
      <c r="AC801" s="303">
        <v>1</v>
      </c>
      <c r="AD801" s="305"/>
      <c r="AE801" s="322"/>
      <c r="AF801" s="318"/>
      <c r="AG801" s="323"/>
      <c r="AH801" s="323"/>
      <c r="AI801" s="323"/>
      <c r="AJ801" s="323"/>
      <c r="AK801" s="323"/>
      <c r="AL801" s="323"/>
      <c r="AM801" s="323"/>
      <c r="AN801" s="323"/>
    </row>
    <row r="802" spans="1:40" ht="12.75">
      <c r="A802" s="328">
        <v>1223781403</v>
      </c>
      <c r="B802" s="311">
        <v>800</v>
      </c>
      <c r="C802" s="311" t="s">
        <v>16129</v>
      </c>
      <c r="D802" s="311" t="s">
        <v>14408</v>
      </c>
      <c r="E802" s="311" t="s">
        <v>15202</v>
      </c>
      <c r="F802" s="330" t="s">
        <v>1339</v>
      </c>
      <c r="G802" s="311" t="s">
        <v>14787</v>
      </c>
      <c r="H802" s="330" t="s">
        <v>1341</v>
      </c>
      <c r="I802" s="311" t="s">
        <v>9786</v>
      </c>
      <c r="J802" s="311" t="s">
        <v>15196</v>
      </c>
      <c r="K802" s="317"/>
      <c r="L802" s="304">
        <v>1</v>
      </c>
      <c r="M802" s="311">
        <v>930.76859999999999</v>
      </c>
      <c r="N802" s="311">
        <v>991</v>
      </c>
      <c r="O802" s="311" t="s">
        <v>16419</v>
      </c>
      <c r="P802" s="311" t="s">
        <v>14063</v>
      </c>
      <c r="Q802" s="311">
        <v>2012</v>
      </c>
      <c r="R802" s="324">
        <v>41269</v>
      </c>
      <c r="S802" s="311" t="s">
        <v>16420</v>
      </c>
      <c r="T802" s="312">
        <v>41640</v>
      </c>
      <c r="U802" s="340">
        <v>44197</v>
      </c>
      <c r="V802" s="304">
        <v>1</v>
      </c>
      <c r="W802" s="344"/>
      <c r="X802" s="318"/>
      <c r="Y802" s="318"/>
      <c r="Z802" s="318"/>
      <c r="AA802" s="327"/>
      <c r="AB802" s="326">
        <v>1</v>
      </c>
      <c r="AC802" s="303">
        <v>1</v>
      </c>
      <c r="AD802" s="305"/>
      <c r="AE802" s="322"/>
      <c r="AF802" s="318"/>
      <c r="AG802" s="323"/>
      <c r="AH802" s="323"/>
      <c r="AI802" s="323"/>
      <c r="AJ802" s="323"/>
      <c r="AK802" s="323"/>
      <c r="AL802" s="323"/>
      <c r="AM802" s="323"/>
      <c r="AN802" s="323"/>
    </row>
    <row r="803" spans="1:40" ht="12.75">
      <c r="A803" s="328">
        <v>1223781401</v>
      </c>
      <c r="B803" s="311">
        <v>801</v>
      </c>
      <c r="C803" s="311" t="s">
        <v>16129</v>
      </c>
      <c r="D803" s="311" t="s">
        <v>14408</v>
      </c>
      <c r="E803" s="311" t="s">
        <v>15202</v>
      </c>
      <c r="F803" s="330" t="s">
        <v>1339</v>
      </c>
      <c r="G803" s="311" t="s">
        <v>14787</v>
      </c>
      <c r="H803" s="330" t="s">
        <v>1343</v>
      </c>
      <c r="I803" s="311" t="s">
        <v>9786</v>
      </c>
      <c r="J803" s="311" t="s">
        <v>11339</v>
      </c>
      <c r="K803" s="302">
        <v>1</v>
      </c>
      <c r="L803" s="316"/>
      <c r="M803" s="311">
        <v>860.7</v>
      </c>
      <c r="N803" s="311">
        <v>2360</v>
      </c>
      <c r="O803" s="311" t="s">
        <v>16421</v>
      </c>
      <c r="P803" s="311" t="s">
        <v>14226</v>
      </c>
      <c r="Q803" s="311">
        <v>2019</v>
      </c>
      <c r="R803" s="312">
        <v>43738</v>
      </c>
      <c r="S803" s="311" t="s">
        <v>16422</v>
      </c>
      <c r="T803" s="312">
        <v>44197</v>
      </c>
      <c r="U803" s="340">
        <v>46753</v>
      </c>
      <c r="V803" s="304">
        <v>1</v>
      </c>
      <c r="W803" s="318"/>
      <c r="X803" s="312">
        <v>44896</v>
      </c>
      <c r="Y803" s="311" t="s">
        <v>16423</v>
      </c>
      <c r="Z803" s="318"/>
      <c r="AA803" s="320">
        <v>1</v>
      </c>
      <c r="AB803" s="321"/>
      <c r="AC803" s="303">
        <v>1</v>
      </c>
      <c r="AD803" s="305"/>
      <c r="AE803" s="322"/>
      <c r="AF803" s="318"/>
      <c r="AG803" s="323"/>
      <c r="AH803" s="323"/>
      <c r="AI803" s="323"/>
      <c r="AJ803" s="323"/>
      <c r="AK803" s="323"/>
      <c r="AL803" s="323"/>
      <c r="AM803" s="323"/>
      <c r="AN803" s="323"/>
    </row>
    <row r="804" spans="1:40" ht="12.75">
      <c r="A804" s="328">
        <v>1223781406</v>
      </c>
      <c r="B804" s="311">
        <v>802</v>
      </c>
      <c r="C804" s="311" t="s">
        <v>16129</v>
      </c>
      <c r="D804" s="311" t="s">
        <v>14408</v>
      </c>
      <c r="E804" s="311" t="s">
        <v>15202</v>
      </c>
      <c r="F804" s="330" t="s">
        <v>1339</v>
      </c>
      <c r="G804" s="311" t="s">
        <v>14787</v>
      </c>
      <c r="H804" s="330" t="s">
        <v>1344</v>
      </c>
      <c r="I804" s="311" t="s">
        <v>9786</v>
      </c>
      <c r="J804" s="311" t="s">
        <v>15197</v>
      </c>
      <c r="K804" s="302">
        <v>1</v>
      </c>
      <c r="L804" s="316"/>
      <c r="M804" s="311">
        <v>56.4</v>
      </c>
      <c r="N804" s="311">
        <v>89</v>
      </c>
      <c r="O804" s="311" t="s">
        <v>16424</v>
      </c>
      <c r="P804" s="311" t="s">
        <v>14226</v>
      </c>
      <c r="Q804" s="311">
        <v>2019</v>
      </c>
      <c r="R804" s="312">
        <v>43738</v>
      </c>
      <c r="S804" s="311" t="s">
        <v>16422</v>
      </c>
      <c r="T804" s="312">
        <v>44197</v>
      </c>
      <c r="U804" s="340">
        <v>46753</v>
      </c>
      <c r="V804" s="304">
        <v>1</v>
      </c>
      <c r="W804" s="318"/>
      <c r="X804" s="312">
        <v>44896</v>
      </c>
      <c r="Y804" s="311" t="s">
        <v>16425</v>
      </c>
      <c r="Z804" s="318"/>
      <c r="AA804" s="320">
        <v>1</v>
      </c>
      <c r="AB804" s="321"/>
      <c r="AC804" s="303">
        <v>1</v>
      </c>
      <c r="AD804" s="305"/>
      <c r="AE804" s="322"/>
      <c r="AF804" s="318"/>
      <c r="AG804" s="323"/>
      <c r="AH804" s="323"/>
      <c r="AI804" s="323"/>
      <c r="AJ804" s="323"/>
      <c r="AK804" s="323"/>
      <c r="AL804" s="323"/>
      <c r="AM804" s="323"/>
      <c r="AN804" s="323"/>
    </row>
    <row r="805" spans="1:40" ht="12.75">
      <c r="A805" s="328">
        <v>1223781407</v>
      </c>
      <c r="B805" s="311">
        <v>803</v>
      </c>
      <c r="C805" s="311" t="s">
        <v>16129</v>
      </c>
      <c r="D805" s="311" t="s">
        <v>14408</v>
      </c>
      <c r="E805" s="311" t="s">
        <v>15202</v>
      </c>
      <c r="F805" s="330" t="s">
        <v>1339</v>
      </c>
      <c r="G805" s="311" t="s">
        <v>14787</v>
      </c>
      <c r="H805" s="330" t="s">
        <v>1346</v>
      </c>
      <c r="I805" s="311" t="s">
        <v>9786</v>
      </c>
      <c r="J805" s="311" t="s">
        <v>15198</v>
      </c>
      <c r="K805" s="302">
        <v>1</v>
      </c>
      <c r="L805" s="316"/>
      <c r="M805" s="311">
        <v>263.14</v>
      </c>
      <c r="N805" s="311">
        <v>230</v>
      </c>
      <c r="O805" s="311" t="s">
        <v>16426</v>
      </c>
      <c r="P805" s="311" t="s">
        <v>14226</v>
      </c>
      <c r="Q805" s="311">
        <v>2019</v>
      </c>
      <c r="R805" s="312">
        <v>43738</v>
      </c>
      <c r="S805" s="311" t="s">
        <v>16422</v>
      </c>
      <c r="T805" s="312">
        <v>44197</v>
      </c>
      <c r="U805" s="340">
        <v>46753</v>
      </c>
      <c r="V805" s="304">
        <v>1</v>
      </c>
      <c r="W805" s="318"/>
      <c r="X805" s="312">
        <v>44896</v>
      </c>
      <c r="Y805" s="311" t="s">
        <v>16427</v>
      </c>
      <c r="Z805" s="318"/>
      <c r="AA805" s="320">
        <v>1</v>
      </c>
      <c r="AB805" s="321"/>
      <c r="AC805" s="303">
        <v>1</v>
      </c>
      <c r="AD805" s="305"/>
      <c r="AE805" s="322"/>
      <c r="AF805" s="318"/>
      <c r="AG805" s="323"/>
      <c r="AH805" s="323"/>
      <c r="AI805" s="323"/>
      <c r="AJ805" s="323"/>
      <c r="AK805" s="323"/>
      <c r="AL805" s="323"/>
      <c r="AM805" s="323"/>
      <c r="AN805" s="323"/>
    </row>
    <row r="806" spans="1:40" ht="12.75">
      <c r="A806" s="328">
        <v>1223781409</v>
      </c>
      <c r="B806" s="311">
        <v>804</v>
      </c>
      <c r="C806" s="311" t="s">
        <v>16129</v>
      </c>
      <c r="D806" s="311" t="s">
        <v>14408</v>
      </c>
      <c r="E806" s="311" t="s">
        <v>15202</v>
      </c>
      <c r="F806" s="330" t="s">
        <v>1339</v>
      </c>
      <c r="G806" s="311" t="s">
        <v>14787</v>
      </c>
      <c r="H806" s="330" t="s">
        <v>1349</v>
      </c>
      <c r="I806" s="311" t="s">
        <v>9786</v>
      </c>
      <c r="J806" s="311" t="s">
        <v>15199</v>
      </c>
      <c r="K806" s="302">
        <v>1</v>
      </c>
      <c r="L806" s="316"/>
      <c r="M806" s="311">
        <v>263.3</v>
      </c>
      <c r="N806" s="311">
        <v>232</v>
      </c>
      <c r="O806" s="311" t="s">
        <v>16428</v>
      </c>
      <c r="P806" s="311" t="s">
        <v>14226</v>
      </c>
      <c r="Q806" s="311">
        <v>2019</v>
      </c>
      <c r="R806" s="312">
        <v>43738</v>
      </c>
      <c r="S806" s="311" t="s">
        <v>16422</v>
      </c>
      <c r="T806" s="312">
        <v>44197</v>
      </c>
      <c r="U806" s="340">
        <v>46753</v>
      </c>
      <c r="V806" s="304">
        <v>1</v>
      </c>
      <c r="W806" s="318"/>
      <c r="X806" s="312">
        <v>44896</v>
      </c>
      <c r="Y806" s="311" t="s">
        <v>16429</v>
      </c>
      <c r="Z806" s="318"/>
      <c r="AA806" s="320">
        <v>1</v>
      </c>
      <c r="AB806" s="321"/>
      <c r="AC806" s="303">
        <v>1</v>
      </c>
      <c r="AD806" s="305"/>
      <c r="AE806" s="322"/>
      <c r="AF806" s="318"/>
      <c r="AG806" s="323"/>
      <c r="AH806" s="323"/>
      <c r="AI806" s="323"/>
      <c r="AJ806" s="323"/>
      <c r="AK806" s="323"/>
      <c r="AL806" s="323"/>
      <c r="AM806" s="323"/>
      <c r="AN806" s="323"/>
    </row>
    <row r="807" spans="1:40" ht="12.75">
      <c r="A807" s="328">
        <v>1223756800</v>
      </c>
      <c r="B807" s="311">
        <v>805</v>
      </c>
      <c r="C807" s="311" t="s">
        <v>16129</v>
      </c>
      <c r="D807" s="311" t="s">
        <v>14408</v>
      </c>
      <c r="E807" s="311" t="s">
        <v>15202</v>
      </c>
      <c r="F807" s="330" t="s">
        <v>1339</v>
      </c>
      <c r="G807" s="311" t="s">
        <v>16430</v>
      </c>
      <c r="H807" s="330" t="s">
        <v>1340</v>
      </c>
      <c r="I807" s="311" t="s">
        <v>10789</v>
      </c>
      <c r="J807" s="311" t="s">
        <v>15200</v>
      </c>
      <c r="K807" s="302">
        <v>1</v>
      </c>
      <c r="L807" s="316"/>
      <c r="M807" s="311">
        <v>674.5</v>
      </c>
      <c r="N807" s="311">
        <v>2551</v>
      </c>
      <c r="O807" s="311" t="s">
        <v>16431</v>
      </c>
      <c r="P807" s="311" t="s">
        <v>14226</v>
      </c>
      <c r="Q807" s="311">
        <v>2019</v>
      </c>
      <c r="R807" s="312">
        <v>43642</v>
      </c>
      <c r="S807" s="311" t="s">
        <v>16432</v>
      </c>
      <c r="T807" s="312">
        <v>44197</v>
      </c>
      <c r="U807" s="340">
        <v>46753</v>
      </c>
      <c r="V807" s="304">
        <v>1</v>
      </c>
      <c r="W807" s="318"/>
      <c r="X807" s="312">
        <v>44896</v>
      </c>
      <c r="Y807" s="311" t="s">
        <v>16433</v>
      </c>
      <c r="Z807" s="318"/>
      <c r="AA807" s="320">
        <v>1</v>
      </c>
      <c r="AB807" s="321"/>
      <c r="AC807" s="303">
        <v>1</v>
      </c>
      <c r="AD807" s="305"/>
      <c r="AE807" s="322"/>
      <c r="AF807" s="318"/>
      <c r="AG807" s="323"/>
      <c r="AH807" s="323"/>
      <c r="AI807" s="323"/>
      <c r="AJ807" s="323"/>
      <c r="AK807" s="323"/>
      <c r="AL807" s="323"/>
      <c r="AM807" s="323"/>
      <c r="AN807" s="323"/>
    </row>
    <row r="808" spans="1:40" ht="12.75">
      <c r="A808" s="328">
        <v>1223781701</v>
      </c>
      <c r="B808" s="311">
        <v>806</v>
      </c>
      <c r="C808" s="311" t="s">
        <v>16129</v>
      </c>
      <c r="D808" s="311" t="s">
        <v>14408</v>
      </c>
      <c r="E808" s="311" t="s">
        <v>15202</v>
      </c>
      <c r="F808" s="330" t="s">
        <v>1339</v>
      </c>
      <c r="G808" s="311" t="s">
        <v>16434</v>
      </c>
      <c r="H808" s="330" t="s">
        <v>1347</v>
      </c>
      <c r="I808" s="311" t="s">
        <v>9786</v>
      </c>
      <c r="J808" s="311" t="s">
        <v>15201</v>
      </c>
      <c r="K808" s="302">
        <v>1</v>
      </c>
      <c r="L808" s="316"/>
      <c r="M808" s="311">
        <v>965</v>
      </c>
      <c r="N808" s="311">
        <v>3193</v>
      </c>
      <c r="O808" s="311" t="s">
        <v>16435</v>
      </c>
      <c r="P808" s="311" t="s">
        <v>14226</v>
      </c>
      <c r="Q808" s="311">
        <v>2019</v>
      </c>
      <c r="R808" s="312">
        <v>43720</v>
      </c>
      <c r="S808" s="311" t="s">
        <v>16436</v>
      </c>
      <c r="T808" s="312">
        <v>44197</v>
      </c>
      <c r="U808" s="340">
        <v>46753</v>
      </c>
      <c r="V808" s="304">
        <v>1</v>
      </c>
      <c r="W808" s="318"/>
      <c r="X808" s="312">
        <v>44896</v>
      </c>
      <c r="Y808" s="311" t="s">
        <v>16437</v>
      </c>
      <c r="Z808" s="318"/>
      <c r="AA808" s="320">
        <v>1</v>
      </c>
      <c r="AB808" s="321"/>
      <c r="AC808" s="303">
        <v>1</v>
      </c>
      <c r="AD808" s="305"/>
      <c r="AE808" s="322"/>
      <c r="AF808" s="318"/>
      <c r="AG808" s="323"/>
      <c r="AH808" s="323"/>
      <c r="AI808" s="323"/>
      <c r="AJ808" s="323"/>
      <c r="AK808" s="323"/>
      <c r="AL808" s="323"/>
      <c r="AM808" s="323"/>
      <c r="AN808" s="323"/>
    </row>
    <row r="809" spans="1:40" ht="12.75">
      <c r="A809" s="328">
        <v>1223757100</v>
      </c>
      <c r="B809" s="311">
        <v>807</v>
      </c>
      <c r="C809" s="311" t="s">
        <v>16129</v>
      </c>
      <c r="D809" s="311" t="s">
        <v>14408</v>
      </c>
      <c r="E809" s="311" t="s">
        <v>15202</v>
      </c>
      <c r="F809" s="330" t="s">
        <v>1266</v>
      </c>
      <c r="G809" s="311" t="s">
        <v>15203</v>
      </c>
      <c r="H809" s="330" t="s">
        <v>1267</v>
      </c>
      <c r="I809" s="311" t="s">
        <v>10789</v>
      </c>
      <c r="J809" s="311" t="s">
        <v>10334</v>
      </c>
      <c r="K809" s="302">
        <v>1</v>
      </c>
      <c r="L809" s="316"/>
      <c r="M809" s="311">
        <v>414.3</v>
      </c>
      <c r="N809" s="311">
        <v>1189</v>
      </c>
      <c r="O809" s="311" t="s">
        <v>16438</v>
      </c>
      <c r="P809" s="311" t="s">
        <v>14226</v>
      </c>
      <c r="Q809" s="311">
        <v>2019</v>
      </c>
      <c r="R809" s="312">
        <v>43712</v>
      </c>
      <c r="S809" s="311" t="s">
        <v>15204</v>
      </c>
      <c r="T809" s="312">
        <v>44197</v>
      </c>
      <c r="U809" s="340">
        <v>46753</v>
      </c>
      <c r="V809" s="305"/>
      <c r="W809" s="318"/>
      <c r="X809" s="312">
        <v>44896</v>
      </c>
      <c r="Y809" s="311" t="s">
        <v>15205</v>
      </c>
      <c r="Z809" s="318"/>
      <c r="AA809" s="320">
        <v>1</v>
      </c>
      <c r="AB809" s="321"/>
      <c r="AC809" s="303">
        <v>1</v>
      </c>
      <c r="AD809" s="305"/>
      <c r="AE809" s="322"/>
      <c r="AF809" s="318"/>
      <c r="AG809" s="323"/>
      <c r="AH809" s="323"/>
      <c r="AI809" s="323"/>
      <c r="AJ809" s="323"/>
      <c r="AK809" s="323"/>
      <c r="AL809" s="323"/>
      <c r="AM809" s="323"/>
      <c r="AN809" s="323"/>
    </row>
    <row r="810" spans="1:40" ht="12.75">
      <c r="A810" s="328">
        <v>1223755101</v>
      </c>
      <c r="B810" s="311">
        <v>808</v>
      </c>
      <c r="C810" s="311" t="s">
        <v>16129</v>
      </c>
      <c r="D810" s="311" t="s">
        <v>14408</v>
      </c>
      <c r="E810" s="311" t="s">
        <v>15202</v>
      </c>
      <c r="F810" s="330" t="s">
        <v>1339</v>
      </c>
      <c r="G810" s="311" t="s">
        <v>15195</v>
      </c>
      <c r="H810" s="330" t="s">
        <v>1345</v>
      </c>
      <c r="I810" s="311" t="s">
        <v>9786</v>
      </c>
      <c r="J810" s="311" t="s">
        <v>15206</v>
      </c>
      <c r="K810" s="317"/>
      <c r="L810" s="304">
        <v>1</v>
      </c>
      <c r="M810" s="311">
        <v>49.4</v>
      </c>
      <c r="N810" s="311">
        <v>54</v>
      </c>
      <c r="O810" s="311" t="s">
        <v>16023</v>
      </c>
      <c r="P810" s="311" t="s">
        <v>14122</v>
      </c>
      <c r="Q810" s="311">
        <v>2012</v>
      </c>
      <c r="R810" s="324">
        <v>41272</v>
      </c>
      <c r="S810" s="311" t="s">
        <v>16439</v>
      </c>
      <c r="T810" s="312">
        <v>41640</v>
      </c>
      <c r="U810" s="340">
        <v>44197</v>
      </c>
      <c r="V810" s="304">
        <v>1</v>
      </c>
      <c r="W810" s="318"/>
      <c r="X810" s="318"/>
      <c r="Y810" s="318"/>
      <c r="Z810" s="318"/>
      <c r="AA810" s="327"/>
      <c r="AB810" s="326">
        <v>1</v>
      </c>
      <c r="AC810" s="303">
        <v>1</v>
      </c>
      <c r="AD810" s="305"/>
      <c r="AE810" s="322"/>
      <c r="AF810" s="318"/>
      <c r="AG810" s="323"/>
      <c r="AH810" s="323"/>
      <c r="AI810" s="323"/>
      <c r="AJ810" s="323"/>
      <c r="AK810" s="323"/>
      <c r="AL810" s="323"/>
      <c r="AM810" s="323"/>
      <c r="AN810" s="323"/>
    </row>
    <row r="811" spans="1:40" ht="12.75">
      <c r="A811" s="328">
        <v>1223755109</v>
      </c>
      <c r="B811" s="311">
        <v>809</v>
      </c>
      <c r="C811" s="311" t="s">
        <v>16129</v>
      </c>
      <c r="D811" s="311" t="s">
        <v>14408</v>
      </c>
      <c r="E811" s="311" t="s">
        <v>15202</v>
      </c>
      <c r="F811" s="330" t="s">
        <v>1339</v>
      </c>
      <c r="G811" s="311" t="s">
        <v>15195</v>
      </c>
      <c r="H811" s="330" t="s">
        <v>1348</v>
      </c>
      <c r="I811" s="311" t="s">
        <v>9786</v>
      </c>
      <c r="J811" s="311" t="s">
        <v>15207</v>
      </c>
      <c r="K811" s="317"/>
      <c r="L811" s="304">
        <v>1</v>
      </c>
      <c r="M811" s="311">
        <v>669.3</v>
      </c>
      <c r="N811" s="311">
        <v>1592</v>
      </c>
      <c r="O811" s="311" t="s">
        <v>16440</v>
      </c>
      <c r="P811" s="311" t="s">
        <v>14122</v>
      </c>
      <c r="Q811" s="311">
        <v>2012</v>
      </c>
      <c r="R811" s="324">
        <v>41272</v>
      </c>
      <c r="S811" s="311" t="s">
        <v>16441</v>
      </c>
      <c r="T811" s="312">
        <v>41640</v>
      </c>
      <c r="U811" s="340">
        <v>44197</v>
      </c>
      <c r="V811" s="304">
        <v>1</v>
      </c>
      <c r="W811" s="318"/>
      <c r="X811" s="318"/>
      <c r="Y811" s="318"/>
      <c r="Z811" s="318"/>
      <c r="AA811" s="327"/>
      <c r="AB811" s="326">
        <v>1</v>
      </c>
      <c r="AC811" s="303">
        <v>1</v>
      </c>
      <c r="AD811" s="305"/>
      <c r="AE811" s="322"/>
      <c r="AF811" s="318"/>
      <c r="AG811" s="323"/>
      <c r="AH811" s="323"/>
      <c r="AI811" s="323"/>
      <c r="AJ811" s="323"/>
      <c r="AK811" s="323"/>
      <c r="AL811" s="323"/>
      <c r="AM811" s="323"/>
      <c r="AN811" s="323"/>
    </row>
    <row r="812" spans="1:40" ht="12.75">
      <c r="A812" s="328">
        <v>1223755100</v>
      </c>
      <c r="B812" s="311">
        <v>810</v>
      </c>
      <c r="C812" s="311" t="s">
        <v>16129</v>
      </c>
      <c r="D812" s="311" t="s">
        <v>14408</v>
      </c>
      <c r="E812" s="311" t="s">
        <v>15202</v>
      </c>
      <c r="F812" s="330" t="s">
        <v>1303</v>
      </c>
      <c r="G812" s="311" t="s">
        <v>15195</v>
      </c>
      <c r="H812" s="330" t="s">
        <v>1329</v>
      </c>
      <c r="I812" s="311" t="s">
        <v>10789</v>
      </c>
      <c r="J812" s="311" t="s">
        <v>14128</v>
      </c>
      <c r="K812" s="317"/>
      <c r="L812" s="304">
        <v>1</v>
      </c>
      <c r="M812" s="311">
        <v>1481.6</v>
      </c>
      <c r="N812" s="311">
        <v>5269</v>
      </c>
      <c r="O812" s="311" t="s">
        <v>16442</v>
      </c>
      <c r="P812" s="311" t="s">
        <v>14122</v>
      </c>
      <c r="Q812" s="311">
        <v>2012</v>
      </c>
      <c r="R812" s="324">
        <v>41272</v>
      </c>
      <c r="S812" s="311" t="s">
        <v>16443</v>
      </c>
      <c r="T812" s="312">
        <v>41640</v>
      </c>
      <c r="U812" s="340">
        <v>44197</v>
      </c>
      <c r="V812" s="304">
        <v>1</v>
      </c>
      <c r="W812" s="318"/>
      <c r="X812" s="318"/>
      <c r="Y812" s="318"/>
      <c r="Z812" s="318"/>
      <c r="AA812" s="327"/>
      <c r="AB812" s="326">
        <v>1</v>
      </c>
      <c r="AC812" s="303">
        <v>1</v>
      </c>
      <c r="AD812" s="305"/>
      <c r="AE812" s="322"/>
      <c r="AF812" s="318"/>
      <c r="AG812" s="323"/>
      <c r="AH812" s="323"/>
      <c r="AI812" s="323"/>
      <c r="AJ812" s="323"/>
      <c r="AK812" s="323"/>
      <c r="AL812" s="323"/>
      <c r="AM812" s="323"/>
      <c r="AN812" s="323"/>
    </row>
    <row r="813" spans="1:40" ht="12.75">
      <c r="A813" s="328">
        <v>1223755105</v>
      </c>
      <c r="B813" s="311">
        <v>811</v>
      </c>
      <c r="C813" s="311" t="s">
        <v>16129</v>
      </c>
      <c r="D813" s="311" t="s">
        <v>14408</v>
      </c>
      <c r="E813" s="311" t="s">
        <v>15202</v>
      </c>
      <c r="F813" s="330" t="s">
        <v>1339</v>
      </c>
      <c r="G813" s="311" t="s">
        <v>15195</v>
      </c>
      <c r="H813" s="330" t="s">
        <v>1351</v>
      </c>
      <c r="I813" s="311" t="s">
        <v>9786</v>
      </c>
      <c r="J813" s="311" t="s">
        <v>15208</v>
      </c>
      <c r="K813" s="317"/>
      <c r="L813" s="304">
        <v>1</v>
      </c>
      <c r="M813" s="311">
        <v>81.3</v>
      </c>
      <c r="N813" s="311">
        <v>73</v>
      </c>
      <c r="O813" s="311" t="s">
        <v>15954</v>
      </c>
      <c r="P813" s="311" t="s">
        <v>14122</v>
      </c>
      <c r="Q813" s="311">
        <v>2012</v>
      </c>
      <c r="R813" s="324">
        <v>41272</v>
      </c>
      <c r="S813" s="311" t="s">
        <v>16444</v>
      </c>
      <c r="T813" s="312">
        <v>41640</v>
      </c>
      <c r="U813" s="340">
        <v>44197</v>
      </c>
      <c r="V813" s="304">
        <v>1</v>
      </c>
      <c r="W813" s="318"/>
      <c r="X813" s="318"/>
      <c r="Y813" s="318"/>
      <c r="Z813" s="318"/>
      <c r="AA813" s="327"/>
      <c r="AB813" s="326">
        <v>1</v>
      </c>
      <c r="AC813" s="303">
        <v>1</v>
      </c>
      <c r="AD813" s="305"/>
      <c r="AE813" s="322"/>
      <c r="AF813" s="318"/>
      <c r="AG813" s="323"/>
      <c r="AH813" s="323"/>
      <c r="AI813" s="323"/>
      <c r="AJ813" s="323"/>
      <c r="AK813" s="323"/>
      <c r="AL813" s="323"/>
      <c r="AM813" s="323"/>
      <c r="AN813" s="323"/>
    </row>
    <row r="814" spans="1:40" ht="12.75">
      <c r="A814" s="328">
        <v>1223783101</v>
      </c>
      <c r="B814" s="311">
        <v>812</v>
      </c>
      <c r="C814" s="311" t="s">
        <v>16129</v>
      </c>
      <c r="D814" s="311" t="s">
        <v>14408</v>
      </c>
      <c r="E814" s="311" t="s">
        <v>15202</v>
      </c>
      <c r="F814" s="330" t="s">
        <v>1339</v>
      </c>
      <c r="G814" s="311" t="s">
        <v>16445</v>
      </c>
      <c r="H814" s="330" t="s">
        <v>1354</v>
      </c>
      <c r="I814" s="311" t="s">
        <v>9786</v>
      </c>
      <c r="J814" s="311" t="s">
        <v>15209</v>
      </c>
      <c r="K814" s="317"/>
      <c r="L814" s="304">
        <v>1</v>
      </c>
      <c r="M814" s="311">
        <v>1230.7173</v>
      </c>
      <c r="N814" s="311">
        <v>2107</v>
      </c>
      <c r="O814" s="311" t="s">
        <v>16446</v>
      </c>
      <c r="P814" s="311" t="s">
        <v>14063</v>
      </c>
      <c r="Q814" s="311">
        <v>2012</v>
      </c>
      <c r="R814" s="324">
        <v>41269</v>
      </c>
      <c r="S814" s="311" t="s">
        <v>16447</v>
      </c>
      <c r="T814" s="312">
        <v>41640</v>
      </c>
      <c r="U814" s="340">
        <v>44197</v>
      </c>
      <c r="V814" s="304">
        <v>1</v>
      </c>
      <c r="W814" s="318"/>
      <c r="X814" s="318"/>
      <c r="Y814" s="318"/>
      <c r="Z814" s="318"/>
      <c r="AA814" s="327"/>
      <c r="AB814" s="326">
        <v>1</v>
      </c>
      <c r="AC814" s="303">
        <v>1</v>
      </c>
      <c r="AD814" s="305"/>
      <c r="AE814" s="322"/>
      <c r="AF814" s="318"/>
      <c r="AG814" s="323"/>
      <c r="AH814" s="323"/>
      <c r="AI814" s="323"/>
      <c r="AJ814" s="323"/>
      <c r="AK814" s="323"/>
      <c r="AL814" s="323"/>
      <c r="AM814" s="323"/>
      <c r="AN814" s="323"/>
    </row>
    <row r="815" spans="1:40" ht="12.75">
      <c r="A815" s="328">
        <v>1223783405</v>
      </c>
      <c r="B815" s="311">
        <v>813</v>
      </c>
      <c r="C815" s="311" t="s">
        <v>16129</v>
      </c>
      <c r="D815" s="311" t="s">
        <v>14408</v>
      </c>
      <c r="E815" s="311" t="s">
        <v>15202</v>
      </c>
      <c r="F815" s="330" t="s">
        <v>1339</v>
      </c>
      <c r="G815" s="311" t="s">
        <v>15836</v>
      </c>
      <c r="H815" s="330" t="s">
        <v>1353</v>
      </c>
      <c r="I815" s="311" t="s">
        <v>9786</v>
      </c>
      <c r="J815" s="311" t="s">
        <v>14130</v>
      </c>
      <c r="K815" s="302">
        <v>1</v>
      </c>
      <c r="L815" s="316"/>
      <c r="M815" s="311">
        <v>277.39999999999998</v>
      </c>
      <c r="N815" s="311">
        <v>453</v>
      </c>
      <c r="O815" s="311" t="s">
        <v>16448</v>
      </c>
      <c r="P815" s="311" t="s">
        <v>14226</v>
      </c>
      <c r="Q815" s="311">
        <v>2019</v>
      </c>
      <c r="R815" s="312">
        <v>43654</v>
      </c>
      <c r="S815" s="311" t="s">
        <v>16449</v>
      </c>
      <c r="T815" s="312">
        <v>43831</v>
      </c>
      <c r="U815" s="340">
        <v>46388</v>
      </c>
      <c r="V815" s="304">
        <v>1</v>
      </c>
      <c r="W815" s="318"/>
      <c r="X815" s="312">
        <v>44896</v>
      </c>
      <c r="Y815" s="311" t="s">
        <v>16450</v>
      </c>
      <c r="Z815" s="318"/>
      <c r="AA815" s="320">
        <v>1</v>
      </c>
      <c r="AB815" s="321"/>
      <c r="AC815" s="303">
        <v>1</v>
      </c>
      <c r="AD815" s="305"/>
      <c r="AE815" s="322"/>
      <c r="AF815" s="318"/>
      <c r="AG815" s="323"/>
      <c r="AH815" s="323"/>
      <c r="AI815" s="323"/>
      <c r="AJ815" s="323"/>
      <c r="AK815" s="323"/>
      <c r="AL815" s="323"/>
      <c r="AM815" s="323"/>
      <c r="AN815" s="323"/>
    </row>
    <row r="816" spans="1:40" ht="12.75">
      <c r="A816" s="328">
        <v>1223783401</v>
      </c>
      <c r="B816" s="311">
        <v>814</v>
      </c>
      <c r="C816" s="311" t="s">
        <v>16129</v>
      </c>
      <c r="D816" s="311" t="s">
        <v>14408</v>
      </c>
      <c r="E816" s="311" t="s">
        <v>15202</v>
      </c>
      <c r="F816" s="330" t="s">
        <v>1339</v>
      </c>
      <c r="G816" s="311" t="s">
        <v>15836</v>
      </c>
      <c r="H816" s="330" t="s">
        <v>1355</v>
      </c>
      <c r="I816" s="311" t="s">
        <v>9786</v>
      </c>
      <c r="J816" s="311" t="s">
        <v>15210</v>
      </c>
      <c r="K816" s="302">
        <v>1</v>
      </c>
      <c r="L816" s="316"/>
      <c r="M816" s="311">
        <v>851.7</v>
      </c>
      <c r="N816" s="311">
        <v>2096</v>
      </c>
      <c r="O816" s="311" t="s">
        <v>16451</v>
      </c>
      <c r="P816" s="311" t="s">
        <v>14226</v>
      </c>
      <c r="Q816" s="311">
        <v>2019</v>
      </c>
      <c r="R816" s="312">
        <v>43654</v>
      </c>
      <c r="S816" s="311" t="s">
        <v>16452</v>
      </c>
      <c r="T816" s="312">
        <v>43831</v>
      </c>
      <c r="U816" s="340">
        <v>46388</v>
      </c>
      <c r="V816" s="304">
        <v>1</v>
      </c>
      <c r="W816" s="318"/>
      <c r="X816" s="312">
        <v>44896</v>
      </c>
      <c r="Y816" s="311" t="s">
        <v>16453</v>
      </c>
      <c r="Z816" s="318"/>
      <c r="AA816" s="320">
        <v>1</v>
      </c>
      <c r="AB816" s="321"/>
      <c r="AC816" s="303">
        <v>1</v>
      </c>
      <c r="AD816" s="305"/>
      <c r="AE816" s="322"/>
      <c r="AF816" s="318"/>
      <c r="AG816" s="323"/>
      <c r="AH816" s="323"/>
      <c r="AI816" s="323"/>
      <c r="AJ816" s="323"/>
      <c r="AK816" s="323"/>
      <c r="AL816" s="323"/>
      <c r="AM816" s="323"/>
      <c r="AN816" s="323"/>
    </row>
    <row r="817" spans="1:40" ht="12.75">
      <c r="A817" s="328">
        <v>1223783805</v>
      </c>
      <c r="B817" s="311">
        <v>815</v>
      </c>
      <c r="C817" s="311" t="s">
        <v>16129</v>
      </c>
      <c r="D817" s="311" t="s">
        <v>14408</v>
      </c>
      <c r="E817" s="311" t="s">
        <v>15202</v>
      </c>
      <c r="F817" s="330" t="s">
        <v>1277</v>
      </c>
      <c r="G817" s="311" t="s">
        <v>16454</v>
      </c>
      <c r="H817" s="330" t="s">
        <v>1284</v>
      </c>
      <c r="I817" s="311" t="s">
        <v>9786</v>
      </c>
      <c r="J817" s="311" t="s">
        <v>15211</v>
      </c>
      <c r="K817" s="302">
        <v>1</v>
      </c>
      <c r="L817" s="316"/>
      <c r="M817" s="311">
        <v>31.1</v>
      </c>
      <c r="N817" s="311">
        <v>16</v>
      </c>
      <c r="O817" s="311" t="s">
        <v>16455</v>
      </c>
      <c r="P817" s="311" t="s">
        <v>14226</v>
      </c>
      <c r="Q817" s="311">
        <v>2019</v>
      </c>
      <c r="R817" s="312">
        <v>43643</v>
      </c>
      <c r="S817" s="311" t="s">
        <v>16456</v>
      </c>
      <c r="T817" s="312">
        <v>44197</v>
      </c>
      <c r="U817" s="340">
        <v>46753</v>
      </c>
      <c r="V817" s="304">
        <v>1</v>
      </c>
      <c r="W817" s="318"/>
      <c r="X817" s="312">
        <v>44896</v>
      </c>
      <c r="Y817" s="311" t="s">
        <v>16457</v>
      </c>
      <c r="Z817" s="318"/>
      <c r="AA817" s="320">
        <v>1</v>
      </c>
      <c r="AB817" s="321"/>
      <c r="AC817" s="303">
        <v>1</v>
      </c>
      <c r="AD817" s="305"/>
      <c r="AE817" s="322"/>
      <c r="AF817" s="318"/>
      <c r="AG817" s="323"/>
      <c r="AH817" s="323"/>
      <c r="AI817" s="323"/>
      <c r="AJ817" s="323"/>
      <c r="AK817" s="323"/>
      <c r="AL817" s="323"/>
      <c r="AM817" s="323"/>
      <c r="AN817" s="323"/>
    </row>
    <row r="818" spans="1:40" ht="12.75">
      <c r="A818" s="328">
        <v>1223783807</v>
      </c>
      <c r="B818" s="311">
        <v>816</v>
      </c>
      <c r="C818" s="311" t="s">
        <v>16129</v>
      </c>
      <c r="D818" s="311" t="s">
        <v>14408</v>
      </c>
      <c r="E818" s="311" t="s">
        <v>15202</v>
      </c>
      <c r="F818" s="330" t="s">
        <v>1339</v>
      </c>
      <c r="G818" s="311" t="s">
        <v>16454</v>
      </c>
      <c r="H818" s="330" t="s">
        <v>1350</v>
      </c>
      <c r="I818" s="311" t="s">
        <v>9786</v>
      </c>
      <c r="J818" s="311" t="s">
        <v>14849</v>
      </c>
      <c r="K818" s="302">
        <v>1</v>
      </c>
      <c r="L818" s="316"/>
      <c r="M818" s="311">
        <v>491.1</v>
      </c>
      <c r="N818" s="311">
        <v>295</v>
      </c>
      <c r="O818" s="311" t="s">
        <v>16458</v>
      </c>
      <c r="P818" s="311" t="s">
        <v>14226</v>
      </c>
      <c r="Q818" s="311">
        <v>2019</v>
      </c>
      <c r="R818" s="312">
        <v>43643</v>
      </c>
      <c r="S818" s="311" t="s">
        <v>16456</v>
      </c>
      <c r="T818" s="312">
        <v>44197</v>
      </c>
      <c r="U818" s="340">
        <v>46753</v>
      </c>
      <c r="V818" s="304">
        <v>1</v>
      </c>
      <c r="W818" s="318"/>
      <c r="X818" s="312">
        <v>44896</v>
      </c>
      <c r="Y818" s="311" t="s">
        <v>16459</v>
      </c>
      <c r="Z818" s="318"/>
      <c r="AA818" s="320">
        <v>1</v>
      </c>
      <c r="AB818" s="321"/>
      <c r="AC818" s="303">
        <v>1</v>
      </c>
      <c r="AD818" s="305"/>
      <c r="AE818" s="322"/>
      <c r="AF818" s="318"/>
      <c r="AG818" s="323"/>
      <c r="AH818" s="323"/>
      <c r="AI818" s="323"/>
      <c r="AJ818" s="323"/>
      <c r="AK818" s="323"/>
      <c r="AL818" s="323"/>
      <c r="AM818" s="323"/>
      <c r="AN818" s="323"/>
    </row>
    <row r="819" spans="1:40" ht="12.75">
      <c r="A819" s="328">
        <v>1223783809</v>
      </c>
      <c r="B819" s="311">
        <v>817</v>
      </c>
      <c r="C819" s="311" t="s">
        <v>16129</v>
      </c>
      <c r="D819" s="311" t="s">
        <v>14408</v>
      </c>
      <c r="E819" s="311" t="s">
        <v>15202</v>
      </c>
      <c r="F819" s="330" t="s">
        <v>1339</v>
      </c>
      <c r="G819" s="311" t="s">
        <v>16454</v>
      </c>
      <c r="H819" s="330" t="s">
        <v>1352</v>
      </c>
      <c r="I819" s="311" t="s">
        <v>9786</v>
      </c>
      <c r="J819" s="311" t="s">
        <v>15212</v>
      </c>
      <c r="K819" s="302">
        <v>1</v>
      </c>
      <c r="L819" s="316"/>
      <c r="M819" s="311">
        <v>32.9</v>
      </c>
      <c r="N819" s="311">
        <v>19</v>
      </c>
      <c r="O819" s="311" t="s">
        <v>16460</v>
      </c>
      <c r="P819" s="311" t="s">
        <v>14226</v>
      </c>
      <c r="Q819" s="311">
        <v>2019</v>
      </c>
      <c r="R819" s="312">
        <v>43643</v>
      </c>
      <c r="S819" s="311" t="s">
        <v>16456</v>
      </c>
      <c r="T819" s="312">
        <v>44197</v>
      </c>
      <c r="U819" s="340">
        <v>46753</v>
      </c>
      <c r="V819" s="304">
        <v>1</v>
      </c>
      <c r="W819" s="318"/>
      <c r="X819" s="312">
        <v>44896</v>
      </c>
      <c r="Y819" s="311" t="s">
        <v>16461</v>
      </c>
      <c r="Z819" s="318"/>
      <c r="AA819" s="320">
        <v>1</v>
      </c>
      <c r="AB819" s="321"/>
      <c r="AC819" s="303">
        <v>1</v>
      </c>
      <c r="AD819" s="305"/>
      <c r="AE819" s="322"/>
      <c r="AF819" s="318"/>
      <c r="AG819" s="323"/>
      <c r="AH819" s="323"/>
      <c r="AI819" s="323"/>
      <c r="AJ819" s="323"/>
      <c r="AK819" s="323"/>
      <c r="AL819" s="323"/>
      <c r="AM819" s="323"/>
      <c r="AN819" s="323"/>
    </row>
    <row r="820" spans="1:40" ht="12.75">
      <c r="A820" s="328">
        <v>1223783801</v>
      </c>
      <c r="B820" s="311">
        <v>818</v>
      </c>
      <c r="C820" s="311" t="s">
        <v>16129</v>
      </c>
      <c r="D820" s="311" t="s">
        <v>14408</v>
      </c>
      <c r="E820" s="311" t="s">
        <v>15202</v>
      </c>
      <c r="F820" s="330" t="s">
        <v>1339</v>
      </c>
      <c r="G820" s="311" t="s">
        <v>16454</v>
      </c>
      <c r="H820" s="330" t="s">
        <v>1356</v>
      </c>
      <c r="I820" s="311" t="s">
        <v>9786</v>
      </c>
      <c r="J820" s="311" t="s">
        <v>15213</v>
      </c>
      <c r="K820" s="302">
        <v>1</v>
      </c>
      <c r="L820" s="316"/>
      <c r="M820" s="311">
        <v>1239.8</v>
      </c>
      <c r="N820" s="311">
        <v>1092</v>
      </c>
      <c r="O820" s="311" t="s">
        <v>16462</v>
      </c>
      <c r="P820" s="311" t="s">
        <v>14226</v>
      </c>
      <c r="Q820" s="311">
        <v>2019</v>
      </c>
      <c r="R820" s="312">
        <v>43643</v>
      </c>
      <c r="S820" s="311" t="s">
        <v>16456</v>
      </c>
      <c r="T820" s="312">
        <v>44197</v>
      </c>
      <c r="U820" s="340">
        <v>46753</v>
      </c>
      <c r="V820" s="304">
        <v>1</v>
      </c>
      <c r="W820" s="318"/>
      <c r="X820" s="312">
        <v>44896</v>
      </c>
      <c r="Y820" s="311" t="s">
        <v>16463</v>
      </c>
      <c r="Z820" s="318"/>
      <c r="AA820" s="320">
        <v>1</v>
      </c>
      <c r="AB820" s="321"/>
      <c r="AC820" s="303">
        <v>1</v>
      </c>
      <c r="AD820" s="305"/>
      <c r="AE820" s="322"/>
      <c r="AF820" s="318"/>
      <c r="AG820" s="323"/>
      <c r="AH820" s="323"/>
      <c r="AI820" s="323"/>
      <c r="AJ820" s="323"/>
      <c r="AK820" s="323"/>
      <c r="AL820" s="323"/>
      <c r="AM820" s="323"/>
      <c r="AN820" s="323"/>
    </row>
    <row r="821" spans="1:40" ht="12.75">
      <c r="A821" s="328">
        <v>1223881002</v>
      </c>
      <c r="B821" s="311">
        <v>819</v>
      </c>
      <c r="C821" s="329" t="s">
        <v>16403</v>
      </c>
      <c r="D821" s="329" t="s">
        <v>15329</v>
      </c>
      <c r="E821" s="329" t="s">
        <v>15214</v>
      </c>
      <c r="F821" s="330" t="s">
        <v>2141</v>
      </c>
      <c r="G821" s="329" t="s">
        <v>15215</v>
      </c>
      <c r="H821" s="330" t="s">
        <v>2143</v>
      </c>
      <c r="I821" s="329" t="s">
        <v>9786</v>
      </c>
      <c r="J821" s="329" t="s">
        <v>15216</v>
      </c>
      <c r="K821" s="317"/>
      <c r="L821" s="304">
        <v>1</v>
      </c>
      <c r="M821" s="311">
        <v>114.4</v>
      </c>
      <c r="N821" s="311">
        <v>237</v>
      </c>
      <c r="O821" s="311" t="s">
        <v>16464</v>
      </c>
      <c r="P821" s="311" t="s">
        <v>14119</v>
      </c>
      <c r="Q821" s="311">
        <v>2012</v>
      </c>
      <c r="R821" s="324">
        <v>41257</v>
      </c>
      <c r="S821" s="311" t="s">
        <v>15217</v>
      </c>
      <c r="T821" s="312">
        <v>41640</v>
      </c>
      <c r="U821" s="340">
        <v>44197</v>
      </c>
      <c r="V821" s="305"/>
      <c r="W821" s="318"/>
      <c r="X821" s="318"/>
      <c r="Y821" s="318"/>
      <c r="Z821" s="318"/>
      <c r="AA821" s="327"/>
      <c r="AB821" s="326">
        <v>1</v>
      </c>
      <c r="AC821" s="303">
        <v>1</v>
      </c>
      <c r="AD821" s="305"/>
      <c r="AE821" s="322"/>
      <c r="AF821" s="318"/>
      <c r="AG821" s="323"/>
      <c r="AH821" s="323"/>
      <c r="AI821" s="323"/>
      <c r="AJ821" s="323"/>
      <c r="AK821" s="323"/>
      <c r="AL821" s="323"/>
      <c r="AM821" s="323"/>
      <c r="AN821" s="323"/>
    </row>
    <row r="822" spans="1:40" ht="12.75">
      <c r="A822" s="328">
        <v>1223881001</v>
      </c>
      <c r="B822" s="311">
        <v>820</v>
      </c>
      <c r="C822" s="329" t="s">
        <v>16403</v>
      </c>
      <c r="D822" s="329" t="s">
        <v>15329</v>
      </c>
      <c r="E822" s="329" t="s">
        <v>15214</v>
      </c>
      <c r="F822" s="330" t="s">
        <v>2141</v>
      </c>
      <c r="G822" s="329" t="s">
        <v>15215</v>
      </c>
      <c r="H822" s="330" t="s">
        <v>2142</v>
      </c>
      <c r="I822" s="329" t="s">
        <v>9786</v>
      </c>
      <c r="J822" s="329" t="s">
        <v>15218</v>
      </c>
      <c r="K822" s="317"/>
      <c r="L822" s="304">
        <v>1</v>
      </c>
      <c r="M822" s="311">
        <v>278.42</v>
      </c>
      <c r="N822" s="311">
        <v>1000</v>
      </c>
      <c r="O822" s="311" t="s">
        <v>16465</v>
      </c>
      <c r="P822" s="311" t="s">
        <v>14119</v>
      </c>
      <c r="Q822" s="311">
        <v>2012</v>
      </c>
      <c r="R822" s="324">
        <v>41257</v>
      </c>
      <c r="S822" s="311" t="s">
        <v>15217</v>
      </c>
      <c r="T822" s="312">
        <v>41640</v>
      </c>
      <c r="U822" s="340">
        <v>44197</v>
      </c>
      <c r="V822" s="305"/>
      <c r="W822" s="318"/>
      <c r="X822" s="318"/>
      <c r="Y822" s="318"/>
      <c r="Z822" s="318"/>
      <c r="AA822" s="327"/>
      <c r="AB822" s="326">
        <v>1</v>
      </c>
      <c r="AC822" s="303">
        <v>1</v>
      </c>
      <c r="AD822" s="305"/>
      <c r="AE822" s="322"/>
      <c r="AF822" s="318"/>
      <c r="AG822" s="323"/>
      <c r="AH822" s="323"/>
      <c r="AI822" s="323"/>
      <c r="AJ822" s="323"/>
      <c r="AK822" s="323"/>
      <c r="AL822" s="323"/>
      <c r="AM822" s="323"/>
      <c r="AN822" s="323"/>
    </row>
    <row r="823" spans="1:40" ht="12.75">
      <c r="A823" s="328">
        <v>1223881003</v>
      </c>
      <c r="B823" s="311">
        <v>821</v>
      </c>
      <c r="C823" s="329" t="s">
        <v>16403</v>
      </c>
      <c r="D823" s="329" t="s">
        <v>15329</v>
      </c>
      <c r="E823" s="329" t="s">
        <v>15214</v>
      </c>
      <c r="F823" s="330" t="s">
        <v>1439</v>
      </c>
      <c r="G823" s="329" t="s">
        <v>15215</v>
      </c>
      <c r="H823" s="330" t="s">
        <v>1441</v>
      </c>
      <c r="I823" s="329" t="s">
        <v>9786</v>
      </c>
      <c r="J823" s="329" t="s">
        <v>14167</v>
      </c>
      <c r="K823" s="317"/>
      <c r="L823" s="304">
        <v>1</v>
      </c>
      <c r="M823" s="311">
        <v>22.52</v>
      </c>
      <c r="N823" s="311">
        <v>39</v>
      </c>
      <c r="O823" s="311">
        <v>570</v>
      </c>
      <c r="P823" s="311" t="s">
        <v>14119</v>
      </c>
      <c r="Q823" s="311">
        <v>2012</v>
      </c>
      <c r="R823" s="324">
        <v>41257</v>
      </c>
      <c r="S823" s="311" t="s">
        <v>15217</v>
      </c>
      <c r="T823" s="312">
        <v>41640</v>
      </c>
      <c r="U823" s="340">
        <v>44197</v>
      </c>
      <c r="V823" s="305"/>
      <c r="W823" s="318"/>
      <c r="X823" s="318"/>
      <c r="Y823" s="318"/>
      <c r="Z823" s="318"/>
      <c r="AA823" s="327"/>
      <c r="AB823" s="326">
        <v>1</v>
      </c>
      <c r="AC823" s="303">
        <v>1</v>
      </c>
      <c r="AD823" s="305"/>
      <c r="AE823" s="322"/>
      <c r="AF823" s="318"/>
      <c r="AG823" s="323"/>
      <c r="AH823" s="323"/>
      <c r="AI823" s="323"/>
      <c r="AJ823" s="323"/>
      <c r="AK823" s="323"/>
      <c r="AL823" s="323"/>
      <c r="AM823" s="323"/>
      <c r="AN823" s="323"/>
    </row>
    <row r="824" spans="1:40" ht="12.75">
      <c r="A824" s="328">
        <v>1223881004</v>
      </c>
      <c r="B824" s="311">
        <v>822</v>
      </c>
      <c r="C824" s="329" t="s">
        <v>16403</v>
      </c>
      <c r="D824" s="329" t="s">
        <v>15329</v>
      </c>
      <c r="E824" s="329" t="s">
        <v>15214</v>
      </c>
      <c r="F824" s="330" t="s">
        <v>2141</v>
      </c>
      <c r="G824" s="329" t="s">
        <v>15215</v>
      </c>
      <c r="H824" s="330" t="s">
        <v>2146</v>
      </c>
      <c r="I824" s="329" t="s">
        <v>9786</v>
      </c>
      <c r="J824" s="329" t="s">
        <v>15219</v>
      </c>
      <c r="K824" s="317"/>
      <c r="L824" s="304">
        <v>1</v>
      </c>
      <c r="M824" s="311">
        <v>47.58</v>
      </c>
      <c r="N824" s="311">
        <v>32</v>
      </c>
      <c r="O824" s="311">
        <v>480</v>
      </c>
      <c r="P824" s="311" t="s">
        <v>14119</v>
      </c>
      <c r="Q824" s="311">
        <v>2012</v>
      </c>
      <c r="R824" s="324">
        <v>41257</v>
      </c>
      <c r="S824" s="311" t="s">
        <v>15217</v>
      </c>
      <c r="T824" s="312">
        <v>41640</v>
      </c>
      <c r="U824" s="340">
        <v>44197</v>
      </c>
      <c r="V824" s="305"/>
      <c r="W824" s="318"/>
      <c r="X824" s="318"/>
      <c r="Y824" s="318"/>
      <c r="Z824" s="318"/>
      <c r="AA824" s="327"/>
      <c r="AB824" s="326">
        <v>1</v>
      </c>
      <c r="AC824" s="303">
        <v>1</v>
      </c>
      <c r="AD824" s="305"/>
      <c r="AE824" s="322"/>
      <c r="AF824" s="318"/>
      <c r="AG824" s="323"/>
      <c r="AH824" s="323"/>
      <c r="AI824" s="323"/>
      <c r="AJ824" s="323"/>
      <c r="AK824" s="323"/>
      <c r="AL824" s="323"/>
      <c r="AM824" s="323"/>
      <c r="AN824" s="323"/>
    </row>
    <row r="825" spans="1:40" ht="12.75">
      <c r="A825" s="328">
        <v>1223881005</v>
      </c>
      <c r="B825" s="311">
        <v>823</v>
      </c>
      <c r="C825" s="329" t="s">
        <v>16403</v>
      </c>
      <c r="D825" s="329" t="s">
        <v>15329</v>
      </c>
      <c r="E825" s="329" t="s">
        <v>15214</v>
      </c>
      <c r="F825" s="330" t="s">
        <v>1303</v>
      </c>
      <c r="G825" s="329" t="s">
        <v>15215</v>
      </c>
      <c r="H825" s="330" t="s">
        <v>1325</v>
      </c>
      <c r="I825" s="329" t="s">
        <v>9786</v>
      </c>
      <c r="J825" s="329" t="s">
        <v>10835</v>
      </c>
      <c r="K825" s="317"/>
      <c r="L825" s="304">
        <v>1</v>
      </c>
      <c r="M825" s="311">
        <v>93.86</v>
      </c>
      <c r="N825" s="311">
        <v>83</v>
      </c>
      <c r="O825" s="311" t="s">
        <v>16466</v>
      </c>
      <c r="P825" s="311" t="s">
        <v>14119</v>
      </c>
      <c r="Q825" s="311">
        <v>2012</v>
      </c>
      <c r="R825" s="324">
        <v>41257</v>
      </c>
      <c r="S825" s="311" t="s">
        <v>15217</v>
      </c>
      <c r="T825" s="312">
        <v>41640</v>
      </c>
      <c r="U825" s="340">
        <v>44197</v>
      </c>
      <c r="V825" s="305"/>
      <c r="W825" s="318"/>
      <c r="X825" s="318"/>
      <c r="Y825" s="318"/>
      <c r="Z825" s="318"/>
      <c r="AA825" s="327"/>
      <c r="AB825" s="326">
        <v>1</v>
      </c>
      <c r="AC825" s="303">
        <v>1</v>
      </c>
      <c r="AD825" s="305"/>
      <c r="AE825" s="322"/>
      <c r="AF825" s="318"/>
      <c r="AG825" s="323"/>
      <c r="AH825" s="323"/>
      <c r="AI825" s="323"/>
      <c r="AJ825" s="323"/>
      <c r="AK825" s="323"/>
      <c r="AL825" s="323"/>
      <c r="AM825" s="323"/>
      <c r="AN825" s="323"/>
    </row>
    <row r="826" spans="1:40" ht="12.75">
      <c r="A826" s="328">
        <v>1223881006</v>
      </c>
      <c r="B826" s="311">
        <v>824</v>
      </c>
      <c r="C826" s="329" t="s">
        <v>16403</v>
      </c>
      <c r="D826" s="329" t="s">
        <v>15329</v>
      </c>
      <c r="E826" s="329" t="s">
        <v>15214</v>
      </c>
      <c r="F826" s="330" t="s">
        <v>2141</v>
      </c>
      <c r="G826" s="329" t="s">
        <v>15215</v>
      </c>
      <c r="H826" s="330" t="s">
        <v>2149</v>
      </c>
      <c r="I826" s="329" t="s">
        <v>9786</v>
      </c>
      <c r="J826" s="329" t="s">
        <v>15220</v>
      </c>
      <c r="K826" s="317"/>
      <c r="L826" s="304">
        <v>1</v>
      </c>
      <c r="M826" s="311">
        <v>66.37</v>
      </c>
      <c r="N826" s="311">
        <v>201</v>
      </c>
      <c r="O826" s="311" t="s">
        <v>16467</v>
      </c>
      <c r="P826" s="311" t="s">
        <v>14119</v>
      </c>
      <c r="Q826" s="311">
        <v>2012</v>
      </c>
      <c r="R826" s="324">
        <v>41257</v>
      </c>
      <c r="S826" s="311" t="s">
        <v>15217</v>
      </c>
      <c r="T826" s="312">
        <v>41640</v>
      </c>
      <c r="U826" s="340">
        <v>44197</v>
      </c>
      <c r="V826" s="305"/>
      <c r="W826" s="318"/>
      <c r="X826" s="318"/>
      <c r="Y826" s="318"/>
      <c r="Z826" s="318"/>
      <c r="AA826" s="327"/>
      <c r="AB826" s="326">
        <v>1</v>
      </c>
      <c r="AC826" s="303">
        <v>1</v>
      </c>
      <c r="AD826" s="305"/>
      <c r="AE826" s="322"/>
      <c r="AF826" s="318"/>
      <c r="AG826" s="323"/>
      <c r="AH826" s="323"/>
      <c r="AI826" s="323"/>
      <c r="AJ826" s="323"/>
      <c r="AK826" s="323"/>
      <c r="AL826" s="323"/>
      <c r="AM826" s="323"/>
      <c r="AN826" s="323"/>
    </row>
    <row r="827" spans="1:40" ht="12.75">
      <c r="A827" s="328">
        <v>1223881007</v>
      </c>
      <c r="B827" s="311">
        <v>825</v>
      </c>
      <c r="C827" s="329" t="s">
        <v>16403</v>
      </c>
      <c r="D827" s="329" t="s">
        <v>15329</v>
      </c>
      <c r="E827" s="329" t="s">
        <v>15214</v>
      </c>
      <c r="F827" s="330" t="s">
        <v>2141</v>
      </c>
      <c r="G827" s="329" t="s">
        <v>15215</v>
      </c>
      <c r="H827" s="330" t="s">
        <v>2154</v>
      </c>
      <c r="I827" s="329" t="s">
        <v>9786</v>
      </c>
      <c r="J827" s="329" t="s">
        <v>15221</v>
      </c>
      <c r="K827" s="317"/>
      <c r="L827" s="304">
        <v>1</v>
      </c>
      <c r="M827" s="311">
        <v>91.25</v>
      </c>
      <c r="N827" s="311">
        <v>309</v>
      </c>
      <c r="O827" s="311" t="s">
        <v>16468</v>
      </c>
      <c r="P827" s="311" t="s">
        <v>14119</v>
      </c>
      <c r="Q827" s="311">
        <v>2012</v>
      </c>
      <c r="R827" s="324">
        <v>41257</v>
      </c>
      <c r="S827" s="311" t="s">
        <v>15217</v>
      </c>
      <c r="T827" s="312">
        <v>41640</v>
      </c>
      <c r="U827" s="340">
        <v>44197</v>
      </c>
      <c r="V827" s="305"/>
      <c r="W827" s="318"/>
      <c r="X827" s="318"/>
      <c r="Y827" s="318"/>
      <c r="Z827" s="318"/>
      <c r="AA827" s="327"/>
      <c r="AB827" s="326">
        <v>1</v>
      </c>
      <c r="AC827" s="303">
        <v>1</v>
      </c>
      <c r="AD827" s="305"/>
      <c r="AE827" s="322"/>
      <c r="AF827" s="318"/>
      <c r="AG827" s="323"/>
      <c r="AH827" s="323"/>
      <c r="AI827" s="323"/>
      <c r="AJ827" s="323"/>
      <c r="AK827" s="323"/>
      <c r="AL827" s="323"/>
      <c r="AM827" s="323"/>
      <c r="AN827" s="323"/>
    </row>
    <row r="828" spans="1:40" ht="12.75">
      <c r="A828" s="328">
        <v>1223881201</v>
      </c>
      <c r="B828" s="311">
        <v>826</v>
      </c>
      <c r="C828" s="329" t="s">
        <v>16403</v>
      </c>
      <c r="D828" s="329" t="s">
        <v>15329</v>
      </c>
      <c r="E828" s="329" t="s">
        <v>15214</v>
      </c>
      <c r="F828" s="330" t="s">
        <v>2255</v>
      </c>
      <c r="G828" s="329" t="s">
        <v>15222</v>
      </c>
      <c r="H828" s="330" t="s">
        <v>2266</v>
      </c>
      <c r="I828" s="329" t="s">
        <v>10299</v>
      </c>
      <c r="J828" s="329" t="s">
        <v>15223</v>
      </c>
      <c r="K828" s="317"/>
      <c r="L828" s="304">
        <v>1</v>
      </c>
      <c r="M828" s="311">
        <v>138.18190000000001</v>
      </c>
      <c r="N828" s="311">
        <v>889</v>
      </c>
      <c r="O828" s="311" t="s">
        <v>16469</v>
      </c>
      <c r="P828" s="311" t="s">
        <v>14063</v>
      </c>
      <c r="Q828" s="311">
        <v>2012</v>
      </c>
      <c r="R828" s="324">
        <v>41264</v>
      </c>
      <c r="S828" s="311" t="s">
        <v>15224</v>
      </c>
      <c r="T828" s="312">
        <v>41640</v>
      </c>
      <c r="U828" s="340">
        <v>44197</v>
      </c>
      <c r="V828" s="305"/>
      <c r="W828" s="318"/>
      <c r="X828" s="318"/>
      <c r="Y828" s="318"/>
      <c r="Z828" s="318"/>
      <c r="AA828" s="327"/>
      <c r="AB828" s="326">
        <v>1</v>
      </c>
      <c r="AC828" s="303">
        <v>1</v>
      </c>
      <c r="AD828" s="305"/>
      <c r="AE828" s="322"/>
      <c r="AF828" s="318"/>
      <c r="AG828" s="323"/>
      <c r="AH828" s="323"/>
      <c r="AI828" s="323"/>
      <c r="AJ828" s="323"/>
      <c r="AK828" s="323"/>
      <c r="AL828" s="323"/>
      <c r="AM828" s="323"/>
      <c r="AN828" s="323"/>
    </row>
    <row r="829" spans="1:40" ht="12.75">
      <c r="A829" s="328">
        <v>1223881202</v>
      </c>
      <c r="B829" s="311">
        <v>827</v>
      </c>
      <c r="C829" s="329" t="s">
        <v>16403</v>
      </c>
      <c r="D829" s="329" t="s">
        <v>15329</v>
      </c>
      <c r="E829" s="329" t="s">
        <v>15214</v>
      </c>
      <c r="F829" s="330" t="s">
        <v>1656</v>
      </c>
      <c r="G829" s="329" t="s">
        <v>15222</v>
      </c>
      <c r="H829" s="330" t="s">
        <v>1663</v>
      </c>
      <c r="I829" s="329" t="s">
        <v>9786</v>
      </c>
      <c r="J829" s="329" t="s">
        <v>14758</v>
      </c>
      <c r="K829" s="317"/>
      <c r="L829" s="304">
        <v>1</v>
      </c>
      <c r="M829" s="311">
        <v>50.572499999999998</v>
      </c>
      <c r="N829" s="311">
        <v>100</v>
      </c>
      <c r="O829" s="311" t="s">
        <v>16470</v>
      </c>
      <c r="P829" s="311" t="s">
        <v>14063</v>
      </c>
      <c r="Q829" s="311">
        <v>2012</v>
      </c>
      <c r="R829" s="324">
        <v>41264</v>
      </c>
      <c r="S829" s="311" t="s">
        <v>15224</v>
      </c>
      <c r="T829" s="312">
        <v>41640</v>
      </c>
      <c r="U829" s="340">
        <v>44197</v>
      </c>
      <c r="V829" s="305"/>
      <c r="W829" s="318"/>
      <c r="X829" s="318"/>
      <c r="Y829" s="318"/>
      <c r="Z829" s="318"/>
      <c r="AA829" s="327"/>
      <c r="AB829" s="326">
        <v>1</v>
      </c>
      <c r="AC829" s="303">
        <v>1</v>
      </c>
      <c r="AD829" s="305"/>
      <c r="AE829" s="322"/>
      <c r="AF829" s="318"/>
      <c r="AG829" s="323"/>
      <c r="AH829" s="323"/>
      <c r="AI829" s="323"/>
      <c r="AJ829" s="323"/>
      <c r="AK829" s="323"/>
      <c r="AL829" s="323"/>
      <c r="AM829" s="323"/>
      <c r="AN829" s="323"/>
    </row>
    <row r="830" spans="1:40" ht="12.75">
      <c r="A830" s="328">
        <v>1223881203</v>
      </c>
      <c r="B830" s="311">
        <v>828</v>
      </c>
      <c r="C830" s="329" t="s">
        <v>16403</v>
      </c>
      <c r="D830" s="329" t="s">
        <v>15329</v>
      </c>
      <c r="E830" s="329" t="s">
        <v>15214</v>
      </c>
      <c r="F830" s="330" t="s">
        <v>2255</v>
      </c>
      <c r="G830" s="329" t="s">
        <v>15222</v>
      </c>
      <c r="H830" s="330" t="s">
        <v>2259</v>
      </c>
      <c r="I830" s="329" t="s">
        <v>9786</v>
      </c>
      <c r="J830" s="329" t="s">
        <v>15225</v>
      </c>
      <c r="K830" s="317"/>
      <c r="L830" s="304">
        <v>1</v>
      </c>
      <c r="M830" s="311">
        <v>42.727200000000003</v>
      </c>
      <c r="N830" s="311">
        <v>57</v>
      </c>
      <c r="O830" s="311" t="s">
        <v>15954</v>
      </c>
      <c r="P830" s="311" t="s">
        <v>14063</v>
      </c>
      <c r="Q830" s="311">
        <v>2012</v>
      </c>
      <c r="R830" s="324">
        <v>41264</v>
      </c>
      <c r="S830" s="311" t="s">
        <v>15224</v>
      </c>
      <c r="T830" s="312">
        <v>41640</v>
      </c>
      <c r="U830" s="340">
        <v>44197</v>
      </c>
      <c r="V830" s="305"/>
      <c r="W830" s="318"/>
      <c r="X830" s="318"/>
      <c r="Y830" s="318"/>
      <c r="Z830" s="318"/>
      <c r="AA830" s="327"/>
      <c r="AB830" s="326">
        <v>1</v>
      </c>
      <c r="AC830" s="303">
        <v>1</v>
      </c>
      <c r="AD830" s="305"/>
      <c r="AE830" s="322"/>
      <c r="AF830" s="318"/>
      <c r="AG830" s="323"/>
      <c r="AH830" s="323"/>
      <c r="AI830" s="323"/>
      <c r="AJ830" s="323"/>
      <c r="AK830" s="323"/>
      <c r="AL830" s="323"/>
      <c r="AM830" s="323"/>
      <c r="AN830" s="323"/>
    </row>
    <row r="831" spans="1:40" ht="12.75">
      <c r="A831" s="328">
        <v>1223881204</v>
      </c>
      <c r="B831" s="311">
        <v>829</v>
      </c>
      <c r="C831" s="329" t="s">
        <v>16403</v>
      </c>
      <c r="D831" s="329" t="s">
        <v>15329</v>
      </c>
      <c r="E831" s="329" t="s">
        <v>15214</v>
      </c>
      <c r="F831" s="330" t="s">
        <v>2255</v>
      </c>
      <c r="G831" s="329" t="s">
        <v>15222</v>
      </c>
      <c r="H831" s="330" t="s">
        <v>2264</v>
      </c>
      <c r="I831" s="329" t="s">
        <v>9786</v>
      </c>
      <c r="J831" s="329" t="s">
        <v>15226</v>
      </c>
      <c r="K831" s="317"/>
      <c r="L831" s="304">
        <v>1</v>
      </c>
      <c r="M831" s="311">
        <v>50.603000000000002</v>
      </c>
      <c r="N831" s="311">
        <v>238</v>
      </c>
      <c r="O831" s="311" t="s">
        <v>16471</v>
      </c>
      <c r="P831" s="311" t="s">
        <v>14063</v>
      </c>
      <c r="Q831" s="311">
        <v>2012</v>
      </c>
      <c r="R831" s="324">
        <v>41264</v>
      </c>
      <c r="S831" s="311" t="s">
        <v>15224</v>
      </c>
      <c r="T831" s="312">
        <v>41640</v>
      </c>
      <c r="U831" s="340">
        <v>44197</v>
      </c>
      <c r="V831" s="305"/>
      <c r="W831" s="318"/>
      <c r="X831" s="318"/>
      <c r="Y831" s="318"/>
      <c r="Z831" s="318"/>
      <c r="AA831" s="327"/>
      <c r="AB831" s="326">
        <v>1</v>
      </c>
      <c r="AC831" s="303">
        <v>1</v>
      </c>
      <c r="AD831" s="305"/>
      <c r="AE831" s="322"/>
      <c r="AF831" s="318"/>
      <c r="AG831" s="323"/>
      <c r="AH831" s="323"/>
      <c r="AI831" s="323"/>
      <c r="AJ831" s="323"/>
      <c r="AK831" s="323"/>
      <c r="AL831" s="323"/>
      <c r="AM831" s="323"/>
      <c r="AN831" s="323"/>
    </row>
    <row r="832" spans="1:40" ht="12.75">
      <c r="A832" s="328">
        <v>1223881205</v>
      </c>
      <c r="B832" s="311">
        <v>830</v>
      </c>
      <c r="C832" s="329" t="s">
        <v>16403</v>
      </c>
      <c r="D832" s="329" t="s">
        <v>15329</v>
      </c>
      <c r="E832" s="329" t="s">
        <v>15214</v>
      </c>
      <c r="F832" s="330" t="s">
        <v>2255</v>
      </c>
      <c r="G832" s="329" t="s">
        <v>15222</v>
      </c>
      <c r="H832" s="330" t="s">
        <v>2265</v>
      </c>
      <c r="I832" s="329" t="s">
        <v>9786</v>
      </c>
      <c r="J832" s="329" t="s">
        <v>15227</v>
      </c>
      <c r="K832" s="317"/>
      <c r="L832" s="304">
        <v>1</v>
      </c>
      <c r="M832" s="311">
        <v>78.108000000000004</v>
      </c>
      <c r="N832" s="311">
        <v>134</v>
      </c>
      <c r="O832" s="311" t="s">
        <v>16319</v>
      </c>
      <c r="P832" s="311" t="s">
        <v>14063</v>
      </c>
      <c r="Q832" s="311">
        <v>2012</v>
      </c>
      <c r="R832" s="324">
        <v>41264</v>
      </c>
      <c r="S832" s="311" t="s">
        <v>15224</v>
      </c>
      <c r="T832" s="312">
        <v>41640</v>
      </c>
      <c r="U832" s="340">
        <v>44197</v>
      </c>
      <c r="V832" s="305"/>
      <c r="W832" s="318"/>
      <c r="X832" s="318"/>
      <c r="Y832" s="318"/>
      <c r="Z832" s="318"/>
      <c r="AA832" s="327"/>
      <c r="AB832" s="326">
        <v>1</v>
      </c>
      <c r="AC832" s="303">
        <v>1</v>
      </c>
      <c r="AD832" s="305"/>
      <c r="AE832" s="322"/>
      <c r="AF832" s="318"/>
      <c r="AG832" s="323"/>
      <c r="AH832" s="323"/>
      <c r="AI832" s="323"/>
      <c r="AJ832" s="323"/>
      <c r="AK832" s="323"/>
      <c r="AL832" s="323"/>
      <c r="AM832" s="323"/>
      <c r="AN832" s="323"/>
    </row>
    <row r="833" spans="1:40" ht="12.75">
      <c r="A833" s="328">
        <v>1223881502</v>
      </c>
      <c r="B833" s="311">
        <v>831</v>
      </c>
      <c r="C833" s="329" t="s">
        <v>16403</v>
      </c>
      <c r="D833" s="329" t="s">
        <v>15329</v>
      </c>
      <c r="E833" s="329" t="s">
        <v>15214</v>
      </c>
      <c r="F833" s="330" t="s">
        <v>2255</v>
      </c>
      <c r="G833" s="329" t="s">
        <v>14294</v>
      </c>
      <c r="H833" s="330" t="s">
        <v>2256</v>
      </c>
      <c r="I833" s="329" t="s">
        <v>9786</v>
      </c>
      <c r="J833" s="329" t="s">
        <v>15228</v>
      </c>
      <c r="K833" s="317"/>
      <c r="L833" s="304">
        <v>1</v>
      </c>
      <c r="M833" s="311">
        <v>100.3078</v>
      </c>
      <c r="N833" s="311">
        <v>182</v>
      </c>
      <c r="O833" s="311" t="s">
        <v>16071</v>
      </c>
      <c r="P833" s="311" t="s">
        <v>14119</v>
      </c>
      <c r="Q833" s="311">
        <v>2012</v>
      </c>
      <c r="R833" s="324">
        <v>41254</v>
      </c>
      <c r="S833" s="311" t="s">
        <v>15229</v>
      </c>
      <c r="T833" s="312">
        <v>41640</v>
      </c>
      <c r="U833" s="340">
        <v>44197</v>
      </c>
      <c r="V833" s="305"/>
      <c r="W833" s="318"/>
      <c r="X833" s="318"/>
      <c r="Y833" s="318"/>
      <c r="Z833" s="318"/>
      <c r="AA833" s="327"/>
      <c r="AB833" s="326">
        <v>1</v>
      </c>
      <c r="AC833" s="303">
        <v>1</v>
      </c>
      <c r="AD833" s="305"/>
      <c r="AE833" s="322"/>
      <c r="AF833" s="318"/>
      <c r="AG833" s="323"/>
      <c r="AH833" s="323"/>
      <c r="AI833" s="323"/>
      <c r="AJ833" s="323"/>
      <c r="AK833" s="323"/>
      <c r="AL833" s="323"/>
      <c r="AM833" s="323"/>
      <c r="AN833" s="323"/>
    </row>
    <row r="834" spans="1:40" ht="12.75">
      <c r="A834" s="328">
        <v>1223881503</v>
      </c>
      <c r="B834" s="311">
        <v>832</v>
      </c>
      <c r="C834" s="329" t="s">
        <v>16403</v>
      </c>
      <c r="D834" s="329" t="s">
        <v>15329</v>
      </c>
      <c r="E834" s="329" t="s">
        <v>15214</v>
      </c>
      <c r="F834" s="330" t="s">
        <v>2255</v>
      </c>
      <c r="G834" s="329" t="s">
        <v>14294</v>
      </c>
      <c r="H834" s="330" t="s">
        <v>2257</v>
      </c>
      <c r="I834" s="329" t="s">
        <v>9786</v>
      </c>
      <c r="J834" s="329" t="s">
        <v>15230</v>
      </c>
      <c r="K834" s="317"/>
      <c r="L834" s="304">
        <v>1</v>
      </c>
      <c r="M834" s="311">
        <v>64.16</v>
      </c>
      <c r="N834" s="311">
        <v>60</v>
      </c>
      <c r="O834" s="311" t="s">
        <v>16166</v>
      </c>
      <c r="P834" s="311" t="s">
        <v>14119</v>
      </c>
      <c r="Q834" s="311">
        <v>2012</v>
      </c>
      <c r="R834" s="324">
        <v>41254</v>
      </c>
      <c r="S834" s="311" t="s">
        <v>15229</v>
      </c>
      <c r="T834" s="312">
        <v>41640</v>
      </c>
      <c r="U834" s="340">
        <v>44197</v>
      </c>
      <c r="V834" s="305"/>
      <c r="W834" s="318"/>
      <c r="X834" s="318"/>
      <c r="Y834" s="318"/>
      <c r="Z834" s="318"/>
      <c r="AA834" s="327"/>
      <c r="AB834" s="326">
        <v>1</v>
      </c>
      <c r="AC834" s="303">
        <v>1</v>
      </c>
      <c r="AD834" s="305"/>
      <c r="AE834" s="322"/>
      <c r="AF834" s="318"/>
      <c r="AG834" s="323"/>
      <c r="AH834" s="323"/>
      <c r="AI834" s="323"/>
      <c r="AJ834" s="323"/>
      <c r="AK834" s="323"/>
      <c r="AL834" s="323"/>
      <c r="AM834" s="323"/>
      <c r="AN834" s="323"/>
    </row>
    <row r="835" spans="1:40" ht="12.75">
      <c r="A835" s="328">
        <v>1223881501</v>
      </c>
      <c r="B835" s="311">
        <v>833</v>
      </c>
      <c r="C835" s="329" t="s">
        <v>16403</v>
      </c>
      <c r="D835" s="329" t="s">
        <v>15329</v>
      </c>
      <c r="E835" s="329" t="s">
        <v>15214</v>
      </c>
      <c r="F835" s="330" t="s">
        <v>1357</v>
      </c>
      <c r="G835" s="329" t="s">
        <v>14294</v>
      </c>
      <c r="H835" s="330" t="s">
        <v>1359</v>
      </c>
      <c r="I835" s="329" t="s">
        <v>9786</v>
      </c>
      <c r="J835" s="329" t="s">
        <v>13637</v>
      </c>
      <c r="K835" s="317"/>
      <c r="L835" s="304">
        <v>1</v>
      </c>
      <c r="M835" s="311">
        <v>1078.2671</v>
      </c>
      <c r="N835" s="311">
        <v>3668</v>
      </c>
      <c r="O835" s="311" t="s">
        <v>16472</v>
      </c>
      <c r="P835" s="311" t="s">
        <v>14119</v>
      </c>
      <c r="Q835" s="311">
        <v>2012</v>
      </c>
      <c r="R835" s="324">
        <v>41254</v>
      </c>
      <c r="S835" s="311" t="s">
        <v>15229</v>
      </c>
      <c r="T835" s="312">
        <v>41640</v>
      </c>
      <c r="U835" s="340">
        <v>44197</v>
      </c>
      <c r="V835" s="305"/>
      <c r="W835" s="318"/>
      <c r="X835" s="318"/>
      <c r="Y835" s="318"/>
      <c r="Z835" s="318"/>
      <c r="AA835" s="327"/>
      <c r="AB835" s="326">
        <v>1</v>
      </c>
      <c r="AC835" s="303">
        <v>1</v>
      </c>
      <c r="AD835" s="305"/>
      <c r="AE835" s="322"/>
      <c r="AF835" s="318"/>
      <c r="AG835" s="323"/>
      <c r="AH835" s="323"/>
      <c r="AI835" s="323"/>
      <c r="AJ835" s="323"/>
      <c r="AK835" s="323"/>
      <c r="AL835" s="323"/>
      <c r="AM835" s="323"/>
      <c r="AN835" s="323"/>
    </row>
    <row r="836" spans="1:40" ht="12.75">
      <c r="A836" s="328">
        <v>1223881504</v>
      </c>
      <c r="B836" s="311">
        <v>834</v>
      </c>
      <c r="C836" s="329" t="s">
        <v>16403</v>
      </c>
      <c r="D836" s="329" t="s">
        <v>15329</v>
      </c>
      <c r="E836" s="329" t="s">
        <v>15214</v>
      </c>
      <c r="F836" s="330" t="s">
        <v>2255</v>
      </c>
      <c r="G836" s="329" t="s">
        <v>14294</v>
      </c>
      <c r="H836" s="330" t="s">
        <v>2258</v>
      </c>
      <c r="I836" s="329" t="s">
        <v>9786</v>
      </c>
      <c r="J836" s="329" t="s">
        <v>15231</v>
      </c>
      <c r="K836" s="317"/>
      <c r="L836" s="304">
        <v>1</v>
      </c>
      <c r="M836" s="311">
        <v>121.423</v>
      </c>
      <c r="N836" s="311">
        <v>156</v>
      </c>
      <c r="O836" s="311" t="s">
        <v>16473</v>
      </c>
      <c r="P836" s="311" t="s">
        <v>14119</v>
      </c>
      <c r="Q836" s="311">
        <v>2012</v>
      </c>
      <c r="R836" s="324">
        <v>41254</v>
      </c>
      <c r="S836" s="311" t="s">
        <v>15229</v>
      </c>
      <c r="T836" s="312">
        <v>41640</v>
      </c>
      <c r="U836" s="340">
        <v>44197</v>
      </c>
      <c r="V836" s="305"/>
      <c r="W836" s="318"/>
      <c r="X836" s="318"/>
      <c r="Y836" s="318"/>
      <c r="Z836" s="318"/>
      <c r="AA836" s="327"/>
      <c r="AB836" s="326">
        <v>1</v>
      </c>
      <c r="AC836" s="303">
        <v>1</v>
      </c>
      <c r="AD836" s="305"/>
      <c r="AE836" s="322"/>
      <c r="AF836" s="318"/>
      <c r="AG836" s="323"/>
      <c r="AH836" s="323"/>
      <c r="AI836" s="323"/>
      <c r="AJ836" s="323"/>
      <c r="AK836" s="323"/>
      <c r="AL836" s="323"/>
      <c r="AM836" s="323"/>
      <c r="AN836" s="323"/>
    </row>
    <row r="837" spans="1:40" ht="12.75">
      <c r="A837" s="328">
        <v>1223881505</v>
      </c>
      <c r="B837" s="311">
        <v>835</v>
      </c>
      <c r="C837" s="329" t="s">
        <v>16403</v>
      </c>
      <c r="D837" s="329" t="s">
        <v>15329</v>
      </c>
      <c r="E837" s="329" t="s">
        <v>15214</v>
      </c>
      <c r="F837" s="330" t="s">
        <v>2255</v>
      </c>
      <c r="G837" s="329" t="s">
        <v>14294</v>
      </c>
      <c r="H837" s="330" t="s">
        <v>2263</v>
      </c>
      <c r="I837" s="329" t="s">
        <v>9786</v>
      </c>
      <c r="J837" s="329" t="s">
        <v>15232</v>
      </c>
      <c r="K837" s="317"/>
      <c r="L837" s="304">
        <v>1</v>
      </c>
      <c r="M837" s="311">
        <v>177.9479</v>
      </c>
      <c r="N837" s="311">
        <v>583</v>
      </c>
      <c r="O837" s="311" t="s">
        <v>16474</v>
      </c>
      <c r="P837" s="311" t="s">
        <v>14119</v>
      </c>
      <c r="Q837" s="311">
        <v>2012</v>
      </c>
      <c r="R837" s="324">
        <v>41254</v>
      </c>
      <c r="S837" s="311" t="s">
        <v>15229</v>
      </c>
      <c r="T837" s="312">
        <v>41640</v>
      </c>
      <c r="U837" s="340">
        <v>44197</v>
      </c>
      <c r="V837" s="305"/>
      <c r="W837" s="318"/>
      <c r="X837" s="318"/>
      <c r="Y837" s="318"/>
      <c r="Z837" s="318"/>
      <c r="AA837" s="327"/>
      <c r="AB837" s="326">
        <v>1</v>
      </c>
      <c r="AC837" s="303">
        <v>1</v>
      </c>
      <c r="AD837" s="305"/>
      <c r="AE837" s="322"/>
      <c r="AF837" s="318"/>
      <c r="AG837" s="323"/>
      <c r="AH837" s="323"/>
      <c r="AI837" s="323"/>
      <c r="AJ837" s="323"/>
      <c r="AK837" s="323"/>
      <c r="AL837" s="323"/>
      <c r="AM837" s="323"/>
      <c r="AN837" s="323"/>
    </row>
    <row r="838" spans="1:40" ht="12.75">
      <c r="A838" s="328">
        <v>1223881506</v>
      </c>
      <c r="B838" s="311">
        <v>836</v>
      </c>
      <c r="C838" s="329" t="s">
        <v>16403</v>
      </c>
      <c r="D838" s="329" t="s">
        <v>15329</v>
      </c>
      <c r="E838" s="329" t="s">
        <v>15214</v>
      </c>
      <c r="F838" s="330" t="s">
        <v>1467</v>
      </c>
      <c r="G838" s="329" t="s">
        <v>14294</v>
      </c>
      <c r="H838" s="330" t="s">
        <v>1468</v>
      </c>
      <c r="I838" s="329" t="s">
        <v>9786</v>
      </c>
      <c r="J838" s="329" t="s">
        <v>14474</v>
      </c>
      <c r="K838" s="317"/>
      <c r="L838" s="304">
        <v>1</v>
      </c>
      <c r="M838" s="311">
        <v>149.1942</v>
      </c>
      <c r="N838" s="311">
        <v>245</v>
      </c>
      <c r="O838" s="311" t="s">
        <v>16330</v>
      </c>
      <c r="P838" s="311" t="s">
        <v>14119</v>
      </c>
      <c r="Q838" s="311">
        <v>2012</v>
      </c>
      <c r="R838" s="324">
        <v>41254</v>
      </c>
      <c r="S838" s="311" t="s">
        <v>15229</v>
      </c>
      <c r="T838" s="312">
        <v>41640</v>
      </c>
      <c r="U838" s="340">
        <v>44197</v>
      </c>
      <c r="V838" s="305"/>
      <c r="W838" s="318"/>
      <c r="X838" s="318"/>
      <c r="Y838" s="318"/>
      <c r="Z838" s="318"/>
      <c r="AA838" s="327"/>
      <c r="AB838" s="326">
        <v>1</v>
      </c>
      <c r="AC838" s="303">
        <v>1</v>
      </c>
      <c r="AD838" s="305"/>
      <c r="AE838" s="322"/>
      <c r="AF838" s="318"/>
      <c r="AG838" s="323"/>
      <c r="AH838" s="323"/>
      <c r="AI838" s="323"/>
      <c r="AJ838" s="323"/>
      <c r="AK838" s="323"/>
      <c r="AL838" s="323"/>
      <c r="AM838" s="323"/>
      <c r="AN838" s="323"/>
    </row>
    <row r="839" spans="1:40" ht="12.75">
      <c r="A839" s="328">
        <v>1223882001</v>
      </c>
      <c r="B839" s="311">
        <v>837</v>
      </c>
      <c r="C839" s="329" t="s">
        <v>16403</v>
      </c>
      <c r="D839" s="329" t="s">
        <v>15329</v>
      </c>
      <c r="E839" s="329" t="s">
        <v>15214</v>
      </c>
      <c r="F839" s="330" t="s">
        <v>2275</v>
      </c>
      <c r="G839" s="329" t="s">
        <v>15233</v>
      </c>
      <c r="H839" s="330" t="s">
        <v>2278</v>
      </c>
      <c r="I839" s="329" t="s">
        <v>9786</v>
      </c>
      <c r="J839" s="329" t="s">
        <v>15234</v>
      </c>
      <c r="K839" s="317"/>
      <c r="L839" s="304">
        <v>1</v>
      </c>
      <c r="M839" s="311">
        <v>181.58539999999999</v>
      </c>
      <c r="N839" s="311">
        <v>334</v>
      </c>
      <c r="O839" s="311" t="s">
        <v>16475</v>
      </c>
      <c r="P839" s="311" t="s">
        <v>14119</v>
      </c>
      <c r="Q839" s="311">
        <v>2012</v>
      </c>
      <c r="R839" s="324">
        <v>41257</v>
      </c>
      <c r="S839" s="311" t="s">
        <v>15235</v>
      </c>
      <c r="T839" s="312">
        <v>41640</v>
      </c>
      <c r="U839" s="340">
        <v>44197</v>
      </c>
      <c r="V839" s="305"/>
      <c r="W839" s="318"/>
      <c r="X839" s="318"/>
      <c r="Y839" s="318"/>
      <c r="Z839" s="318"/>
      <c r="AA839" s="327"/>
      <c r="AB839" s="326">
        <v>1</v>
      </c>
      <c r="AC839" s="303">
        <v>1</v>
      </c>
      <c r="AD839" s="305"/>
      <c r="AE839" s="322"/>
      <c r="AF839" s="318"/>
      <c r="AG839" s="323"/>
      <c r="AH839" s="323"/>
      <c r="AI839" s="323"/>
      <c r="AJ839" s="323"/>
      <c r="AK839" s="323"/>
      <c r="AL839" s="323"/>
      <c r="AM839" s="323"/>
      <c r="AN839" s="323"/>
    </row>
    <row r="840" spans="1:40" ht="12.75">
      <c r="A840" s="328">
        <v>1223882002</v>
      </c>
      <c r="B840" s="311">
        <v>838</v>
      </c>
      <c r="C840" s="329" t="s">
        <v>16403</v>
      </c>
      <c r="D840" s="329" t="s">
        <v>15329</v>
      </c>
      <c r="E840" s="329" t="s">
        <v>15214</v>
      </c>
      <c r="F840" s="330" t="s">
        <v>2275</v>
      </c>
      <c r="G840" s="329" t="s">
        <v>15233</v>
      </c>
      <c r="H840" s="330" t="s">
        <v>2279</v>
      </c>
      <c r="I840" s="329" t="s">
        <v>9786</v>
      </c>
      <c r="J840" s="329" t="s">
        <v>15236</v>
      </c>
      <c r="K840" s="317"/>
      <c r="L840" s="304">
        <v>1</v>
      </c>
      <c r="M840" s="311">
        <v>90.279499999999999</v>
      </c>
      <c r="N840" s="311">
        <v>66</v>
      </c>
      <c r="O840" s="311" t="s">
        <v>16476</v>
      </c>
      <c r="P840" s="311" t="s">
        <v>14119</v>
      </c>
      <c r="Q840" s="311">
        <v>2012</v>
      </c>
      <c r="R840" s="324">
        <v>41257</v>
      </c>
      <c r="S840" s="311" t="s">
        <v>15235</v>
      </c>
      <c r="T840" s="312">
        <v>41640</v>
      </c>
      <c r="U840" s="340">
        <v>44197</v>
      </c>
      <c r="V840" s="305"/>
      <c r="W840" s="318"/>
      <c r="X840" s="318"/>
      <c r="Y840" s="318"/>
      <c r="Z840" s="318"/>
      <c r="AA840" s="327"/>
      <c r="AB840" s="326">
        <v>1</v>
      </c>
      <c r="AC840" s="303">
        <v>1</v>
      </c>
      <c r="AD840" s="305"/>
      <c r="AE840" s="322"/>
      <c r="AF840" s="318"/>
      <c r="AG840" s="323"/>
      <c r="AH840" s="323"/>
      <c r="AI840" s="323"/>
      <c r="AJ840" s="323"/>
      <c r="AK840" s="323"/>
      <c r="AL840" s="323"/>
      <c r="AM840" s="323"/>
      <c r="AN840" s="323"/>
    </row>
    <row r="841" spans="1:40" ht="12.75">
      <c r="A841" s="328">
        <v>1223882003</v>
      </c>
      <c r="B841" s="311">
        <v>839</v>
      </c>
      <c r="C841" s="329" t="s">
        <v>16403</v>
      </c>
      <c r="D841" s="329" t="s">
        <v>15329</v>
      </c>
      <c r="E841" s="329" t="s">
        <v>15214</v>
      </c>
      <c r="F841" s="330" t="s">
        <v>2275</v>
      </c>
      <c r="G841" s="329" t="s">
        <v>15233</v>
      </c>
      <c r="H841" s="330" t="s">
        <v>2280</v>
      </c>
      <c r="I841" s="329" t="s">
        <v>9786</v>
      </c>
      <c r="J841" s="329" t="s">
        <v>15237</v>
      </c>
      <c r="K841" s="317"/>
      <c r="L841" s="304">
        <v>1</v>
      </c>
      <c r="M841" s="311">
        <v>133.73509999999999</v>
      </c>
      <c r="N841" s="311">
        <v>325</v>
      </c>
      <c r="O841" s="311" t="s">
        <v>16231</v>
      </c>
      <c r="P841" s="311" t="s">
        <v>14119</v>
      </c>
      <c r="Q841" s="311">
        <v>2012</v>
      </c>
      <c r="R841" s="324">
        <v>41257</v>
      </c>
      <c r="S841" s="311" t="s">
        <v>15235</v>
      </c>
      <c r="T841" s="312">
        <v>41640</v>
      </c>
      <c r="U841" s="340">
        <v>44197</v>
      </c>
      <c r="V841" s="305"/>
      <c r="W841" s="318"/>
      <c r="X841" s="318"/>
      <c r="Y841" s="318"/>
      <c r="Z841" s="318"/>
      <c r="AA841" s="327"/>
      <c r="AB841" s="326">
        <v>1</v>
      </c>
      <c r="AC841" s="303">
        <v>1</v>
      </c>
      <c r="AD841" s="305"/>
      <c r="AE841" s="322"/>
      <c r="AF841" s="318"/>
      <c r="AG841" s="323"/>
      <c r="AH841" s="323"/>
      <c r="AI841" s="323"/>
      <c r="AJ841" s="323"/>
      <c r="AK841" s="323"/>
      <c r="AL841" s="323"/>
      <c r="AM841" s="323"/>
      <c r="AN841" s="323"/>
    </row>
    <row r="842" spans="1:40" ht="12.75">
      <c r="A842" s="328">
        <v>1223882501</v>
      </c>
      <c r="B842" s="311">
        <v>840</v>
      </c>
      <c r="C842" s="329" t="s">
        <v>16403</v>
      </c>
      <c r="D842" s="329" t="s">
        <v>15329</v>
      </c>
      <c r="E842" s="329" t="s">
        <v>15214</v>
      </c>
      <c r="F842" s="330" t="s">
        <v>1266</v>
      </c>
      <c r="G842" s="329" t="s">
        <v>14176</v>
      </c>
      <c r="H842" s="330" t="s">
        <v>1267</v>
      </c>
      <c r="I842" s="329" t="s">
        <v>9786</v>
      </c>
      <c r="J842" s="329" t="s">
        <v>10334</v>
      </c>
      <c r="K842" s="317"/>
      <c r="L842" s="304">
        <v>1</v>
      </c>
      <c r="M842" s="311">
        <v>1312.5</v>
      </c>
      <c r="N842" s="311">
        <v>5100</v>
      </c>
      <c r="O842" s="311" t="s">
        <v>16477</v>
      </c>
      <c r="P842" s="311" t="s">
        <v>14119</v>
      </c>
      <c r="Q842" s="311">
        <v>2012</v>
      </c>
      <c r="R842" s="324">
        <v>41256</v>
      </c>
      <c r="S842" s="311" t="s">
        <v>15238</v>
      </c>
      <c r="T842" s="312">
        <v>41640</v>
      </c>
      <c r="U842" s="340">
        <v>44197</v>
      </c>
      <c r="V842" s="305"/>
      <c r="W842" s="318"/>
      <c r="X842" s="318"/>
      <c r="Y842" s="318"/>
      <c r="Z842" s="318"/>
      <c r="AA842" s="327"/>
      <c r="AB842" s="326">
        <v>1</v>
      </c>
      <c r="AC842" s="303">
        <v>1</v>
      </c>
      <c r="AD842" s="305"/>
      <c r="AE842" s="322"/>
      <c r="AF842" s="318"/>
      <c r="AG842" s="323"/>
      <c r="AH842" s="323"/>
      <c r="AI842" s="323"/>
      <c r="AJ842" s="323"/>
      <c r="AK842" s="323"/>
      <c r="AL842" s="323"/>
      <c r="AM842" s="323"/>
      <c r="AN842" s="323"/>
    </row>
    <row r="843" spans="1:40" ht="12.75">
      <c r="A843" s="328">
        <v>1223880503</v>
      </c>
      <c r="B843" s="311">
        <v>841</v>
      </c>
      <c r="C843" s="329" t="s">
        <v>16403</v>
      </c>
      <c r="D843" s="329" t="s">
        <v>15329</v>
      </c>
      <c r="E843" s="329" t="s">
        <v>15214</v>
      </c>
      <c r="F843" s="330" t="s">
        <v>2141</v>
      </c>
      <c r="G843" s="329" t="s">
        <v>15239</v>
      </c>
      <c r="H843" s="330" t="s">
        <v>2147</v>
      </c>
      <c r="I843" s="329" t="s">
        <v>9786</v>
      </c>
      <c r="J843" s="329" t="s">
        <v>15240</v>
      </c>
      <c r="K843" s="317"/>
      <c r="L843" s="304">
        <v>1</v>
      </c>
      <c r="M843" s="311">
        <v>55.1995</v>
      </c>
      <c r="N843" s="311">
        <v>24</v>
      </c>
      <c r="O843" s="311" t="s">
        <v>16029</v>
      </c>
      <c r="P843" s="311" t="s">
        <v>14063</v>
      </c>
      <c r="Q843" s="311">
        <v>2012</v>
      </c>
      <c r="R843" s="324">
        <v>41264</v>
      </c>
      <c r="S843" s="311" t="s">
        <v>15241</v>
      </c>
      <c r="T843" s="312">
        <v>41640</v>
      </c>
      <c r="U843" s="340">
        <v>44197</v>
      </c>
      <c r="V843" s="305"/>
      <c r="W843" s="318"/>
      <c r="X843" s="318"/>
      <c r="Y843" s="318"/>
      <c r="Z843" s="318"/>
      <c r="AA843" s="327"/>
      <c r="AB843" s="326">
        <v>1</v>
      </c>
      <c r="AC843" s="303">
        <v>1</v>
      </c>
      <c r="AD843" s="305"/>
      <c r="AE843" s="322"/>
      <c r="AF843" s="318"/>
      <c r="AG843" s="323"/>
      <c r="AH843" s="323"/>
      <c r="AI843" s="323"/>
      <c r="AJ843" s="323"/>
      <c r="AK843" s="323"/>
      <c r="AL843" s="323"/>
      <c r="AM843" s="323"/>
      <c r="AN843" s="323"/>
    </row>
    <row r="844" spans="1:40" ht="12.75">
      <c r="A844" s="328">
        <v>1223880505</v>
      </c>
      <c r="B844" s="311">
        <v>842</v>
      </c>
      <c r="C844" s="329" t="s">
        <v>16403</v>
      </c>
      <c r="D844" s="329" t="s">
        <v>15329</v>
      </c>
      <c r="E844" s="329" t="s">
        <v>15214</v>
      </c>
      <c r="F844" s="330" t="s">
        <v>1737</v>
      </c>
      <c r="G844" s="329" t="s">
        <v>15239</v>
      </c>
      <c r="H844" s="330" t="s">
        <v>1743</v>
      </c>
      <c r="I844" s="329" t="s">
        <v>9786</v>
      </c>
      <c r="J844" s="329" t="s">
        <v>12354</v>
      </c>
      <c r="K844" s="317"/>
      <c r="L844" s="304">
        <v>1</v>
      </c>
      <c r="M844" s="311">
        <v>64.943299999999994</v>
      </c>
      <c r="N844" s="311">
        <v>172</v>
      </c>
      <c r="O844" s="311" t="s">
        <v>16478</v>
      </c>
      <c r="P844" s="311" t="s">
        <v>14063</v>
      </c>
      <c r="Q844" s="311">
        <v>2012</v>
      </c>
      <c r="R844" s="324">
        <v>41264</v>
      </c>
      <c r="S844" s="311" t="s">
        <v>15241</v>
      </c>
      <c r="T844" s="312">
        <v>41640</v>
      </c>
      <c r="U844" s="340">
        <v>44197</v>
      </c>
      <c r="V844" s="305"/>
      <c r="W844" s="318"/>
      <c r="X844" s="318"/>
      <c r="Y844" s="318"/>
      <c r="Z844" s="318"/>
      <c r="AA844" s="327"/>
      <c r="AB844" s="326">
        <v>1</v>
      </c>
      <c r="AC844" s="303">
        <v>1</v>
      </c>
      <c r="AD844" s="305"/>
      <c r="AE844" s="322"/>
      <c r="AF844" s="318"/>
      <c r="AG844" s="323"/>
      <c r="AH844" s="323"/>
      <c r="AI844" s="323"/>
      <c r="AJ844" s="323"/>
      <c r="AK844" s="323"/>
      <c r="AL844" s="323"/>
      <c r="AM844" s="323"/>
      <c r="AN844" s="323"/>
    </row>
    <row r="845" spans="1:40" ht="12.75">
      <c r="A845" s="328">
        <v>1223880501</v>
      </c>
      <c r="B845" s="311">
        <v>843</v>
      </c>
      <c r="C845" s="329" t="s">
        <v>16403</v>
      </c>
      <c r="D845" s="329" t="s">
        <v>15329</v>
      </c>
      <c r="E845" s="329" t="s">
        <v>15214</v>
      </c>
      <c r="F845" s="330" t="s">
        <v>1303</v>
      </c>
      <c r="G845" s="329" t="s">
        <v>15239</v>
      </c>
      <c r="H845" s="330" t="s">
        <v>1326</v>
      </c>
      <c r="I845" s="329" t="s">
        <v>9786</v>
      </c>
      <c r="J845" s="329" t="s">
        <v>14890</v>
      </c>
      <c r="K845" s="317"/>
      <c r="L845" s="304">
        <v>1</v>
      </c>
      <c r="M845" s="311">
        <v>111.1943</v>
      </c>
      <c r="N845" s="311">
        <v>535</v>
      </c>
      <c r="O845" s="311" t="s">
        <v>16479</v>
      </c>
      <c r="P845" s="311" t="s">
        <v>14063</v>
      </c>
      <c r="Q845" s="311">
        <v>2012</v>
      </c>
      <c r="R845" s="324">
        <v>41264</v>
      </c>
      <c r="S845" s="311" t="s">
        <v>15241</v>
      </c>
      <c r="T845" s="312">
        <v>41640</v>
      </c>
      <c r="U845" s="340">
        <v>44197</v>
      </c>
      <c r="V845" s="305"/>
      <c r="W845" s="318"/>
      <c r="X845" s="318"/>
      <c r="Y845" s="318"/>
      <c r="Z845" s="318"/>
      <c r="AA845" s="327"/>
      <c r="AB845" s="326">
        <v>1</v>
      </c>
      <c r="AC845" s="303">
        <v>1</v>
      </c>
      <c r="AD845" s="305"/>
      <c r="AE845" s="322"/>
      <c r="AF845" s="318"/>
      <c r="AG845" s="323"/>
      <c r="AH845" s="323"/>
      <c r="AI845" s="323"/>
      <c r="AJ845" s="323"/>
      <c r="AK845" s="323"/>
      <c r="AL845" s="323"/>
      <c r="AM845" s="323"/>
      <c r="AN845" s="323"/>
    </row>
    <row r="846" spans="1:40" ht="12.75">
      <c r="A846" s="328">
        <v>1223880507</v>
      </c>
      <c r="B846" s="311">
        <v>844</v>
      </c>
      <c r="C846" s="329" t="s">
        <v>16403</v>
      </c>
      <c r="D846" s="329" t="s">
        <v>15329</v>
      </c>
      <c r="E846" s="329" t="s">
        <v>15214</v>
      </c>
      <c r="F846" s="330" t="s">
        <v>2141</v>
      </c>
      <c r="G846" s="329" t="s">
        <v>15239</v>
      </c>
      <c r="H846" s="330" t="s">
        <v>2151</v>
      </c>
      <c r="I846" s="329" t="s">
        <v>9786</v>
      </c>
      <c r="J846" s="329" t="s">
        <v>15242</v>
      </c>
      <c r="K846" s="317"/>
      <c r="L846" s="304">
        <v>1</v>
      </c>
      <c r="M846" s="311">
        <v>17.145499999999998</v>
      </c>
      <c r="N846" s="311">
        <v>18</v>
      </c>
      <c r="O846" s="311" t="s">
        <v>16065</v>
      </c>
      <c r="P846" s="311" t="s">
        <v>14063</v>
      </c>
      <c r="Q846" s="311">
        <v>2012</v>
      </c>
      <c r="R846" s="324">
        <v>41264</v>
      </c>
      <c r="S846" s="311" t="s">
        <v>15241</v>
      </c>
      <c r="T846" s="312">
        <v>41640</v>
      </c>
      <c r="U846" s="340">
        <v>44197</v>
      </c>
      <c r="V846" s="305"/>
      <c r="W846" s="318"/>
      <c r="X846" s="318"/>
      <c r="Y846" s="318"/>
      <c r="Z846" s="318"/>
      <c r="AA846" s="327"/>
      <c r="AB846" s="326">
        <v>1</v>
      </c>
      <c r="AC846" s="303">
        <v>1</v>
      </c>
      <c r="AD846" s="305"/>
      <c r="AE846" s="322"/>
      <c r="AF846" s="318"/>
      <c r="AG846" s="323"/>
      <c r="AH846" s="323"/>
      <c r="AI846" s="323"/>
      <c r="AJ846" s="323"/>
      <c r="AK846" s="323"/>
      <c r="AL846" s="323"/>
      <c r="AM846" s="323"/>
      <c r="AN846" s="323"/>
    </row>
    <row r="847" spans="1:40" ht="12.75">
      <c r="A847" s="328">
        <v>1223880509</v>
      </c>
      <c r="B847" s="311">
        <v>845</v>
      </c>
      <c r="C847" s="329" t="s">
        <v>16403</v>
      </c>
      <c r="D847" s="329" t="s">
        <v>15329</v>
      </c>
      <c r="E847" s="329" t="s">
        <v>15214</v>
      </c>
      <c r="F847" s="330" t="s">
        <v>2141</v>
      </c>
      <c r="G847" s="329" t="s">
        <v>15239</v>
      </c>
      <c r="H847" s="330" t="s">
        <v>2152</v>
      </c>
      <c r="I847" s="329" t="s">
        <v>9786</v>
      </c>
      <c r="J847" s="329" t="s">
        <v>15243</v>
      </c>
      <c r="K847" s="317"/>
      <c r="L847" s="304">
        <v>1</v>
      </c>
      <c r="M847" s="311">
        <v>65.097499999999997</v>
      </c>
      <c r="N847" s="311">
        <v>38</v>
      </c>
      <c r="O847" s="311" t="s">
        <v>15954</v>
      </c>
      <c r="P847" s="311" t="s">
        <v>14063</v>
      </c>
      <c r="Q847" s="311">
        <v>2012</v>
      </c>
      <c r="R847" s="324">
        <v>41264</v>
      </c>
      <c r="S847" s="311" t="s">
        <v>15241</v>
      </c>
      <c r="T847" s="312">
        <v>41640</v>
      </c>
      <c r="U847" s="340">
        <v>44197</v>
      </c>
      <c r="V847" s="305"/>
      <c r="W847" s="318"/>
      <c r="X847" s="318"/>
      <c r="Y847" s="318"/>
      <c r="Z847" s="318"/>
      <c r="AA847" s="327"/>
      <c r="AB847" s="326">
        <v>1</v>
      </c>
      <c r="AC847" s="303">
        <v>1</v>
      </c>
      <c r="AD847" s="305"/>
      <c r="AE847" s="322"/>
      <c r="AF847" s="318"/>
      <c r="AG847" s="323"/>
      <c r="AH847" s="323"/>
      <c r="AI847" s="323"/>
      <c r="AJ847" s="323"/>
      <c r="AK847" s="323"/>
      <c r="AL847" s="323"/>
      <c r="AM847" s="323"/>
      <c r="AN847" s="323"/>
    </row>
    <row r="848" spans="1:40" ht="12.75">
      <c r="A848" s="328">
        <v>1223884003</v>
      </c>
      <c r="B848" s="311">
        <v>846</v>
      </c>
      <c r="C848" s="329" t="s">
        <v>16403</v>
      </c>
      <c r="D848" s="329" t="s">
        <v>15329</v>
      </c>
      <c r="E848" s="329" t="s">
        <v>15214</v>
      </c>
      <c r="F848" s="330" t="s">
        <v>1303</v>
      </c>
      <c r="G848" s="329" t="s">
        <v>15244</v>
      </c>
      <c r="H848" s="330" t="s">
        <v>1308</v>
      </c>
      <c r="I848" s="329" t="s">
        <v>9786</v>
      </c>
      <c r="J848" s="329" t="s">
        <v>14264</v>
      </c>
      <c r="K848" s="317"/>
      <c r="L848" s="304">
        <v>1</v>
      </c>
      <c r="M848" s="311">
        <v>100.0981</v>
      </c>
      <c r="N848" s="311">
        <v>120</v>
      </c>
      <c r="O848" s="311" t="s">
        <v>15953</v>
      </c>
      <c r="P848" s="311" t="s">
        <v>14063</v>
      </c>
      <c r="Q848" s="311">
        <v>2012</v>
      </c>
      <c r="R848" s="324">
        <v>41264</v>
      </c>
      <c r="S848" s="311" t="s">
        <v>15245</v>
      </c>
      <c r="T848" s="312">
        <v>41640</v>
      </c>
      <c r="U848" s="340">
        <v>44197</v>
      </c>
      <c r="V848" s="305"/>
      <c r="W848" s="318"/>
      <c r="X848" s="318"/>
      <c r="Y848" s="318"/>
      <c r="Z848" s="318"/>
      <c r="AA848" s="327"/>
      <c r="AB848" s="326">
        <v>1</v>
      </c>
      <c r="AC848" s="303">
        <v>1</v>
      </c>
      <c r="AD848" s="305"/>
      <c r="AE848" s="322"/>
      <c r="AF848" s="318"/>
      <c r="AG848" s="323"/>
      <c r="AH848" s="323"/>
      <c r="AI848" s="323"/>
      <c r="AJ848" s="323"/>
      <c r="AK848" s="323"/>
      <c r="AL848" s="323"/>
      <c r="AM848" s="323"/>
      <c r="AN848" s="323"/>
    </row>
    <row r="849" spans="1:40" ht="12.75">
      <c r="A849" s="328">
        <v>1223884007</v>
      </c>
      <c r="B849" s="311">
        <v>847</v>
      </c>
      <c r="C849" s="329" t="s">
        <v>16403</v>
      </c>
      <c r="D849" s="329" t="s">
        <v>15329</v>
      </c>
      <c r="E849" s="329" t="s">
        <v>15214</v>
      </c>
      <c r="F849" s="330" t="s">
        <v>2141</v>
      </c>
      <c r="G849" s="329" t="s">
        <v>15244</v>
      </c>
      <c r="H849" s="330" t="s">
        <v>2144</v>
      </c>
      <c r="I849" s="329" t="s">
        <v>9786</v>
      </c>
      <c r="J849" s="329" t="s">
        <v>15246</v>
      </c>
      <c r="K849" s="317"/>
      <c r="L849" s="304">
        <v>1</v>
      </c>
      <c r="M849" s="311">
        <v>107.54259999999999</v>
      </c>
      <c r="N849" s="311">
        <v>192</v>
      </c>
      <c r="O849" s="311" t="s">
        <v>16340</v>
      </c>
      <c r="P849" s="311" t="s">
        <v>14063</v>
      </c>
      <c r="Q849" s="311">
        <v>2012</v>
      </c>
      <c r="R849" s="324">
        <v>41264</v>
      </c>
      <c r="S849" s="311" t="s">
        <v>15245</v>
      </c>
      <c r="T849" s="312">
        <v>41640</v>
      </c>
      <c r="U849" s="340">
        <v>44197</v>
      </c>
      <c r="V849" s="305"/>
      <c r="W849" s="318"/>
      <c r="X849" s="318"/>
      <c r="Y849" s="318"/>
      <c r="Z849" s="318"/>
      <c r="AA849" s="327"/>
      <c r="AB849" s="326">
        <v>1</v>
      </c>
      <c r="AC849" s="303">
        <v>1</v>
      </c>
      <c r="AD849" s="305"/>
      <c r="AE849" s="322"/>
      <c r="AF849" s="318"/>
      <c r="AG849" s="323"/>
      <c r="AH849" s="323"/>
      <c r="AI849" s="323"/>
      <c r="AJ849" s="323"/>
      <c r="AK849" s="323"/>
      <c r="AL849" s="323"/>
      <c r="AM849" s="323"/>
      <c r="AN849" s="323"/>
    </row>
    <row r="850" spans="1:40" ht="12.75">
      <c r="A850" s="328">
        <v>1223884001</v>
      </c>
      <c r="B850" s="311">
        <v>848</v>
      </c>
      <c r="C850" s="329" t="s">
        <v>16403</v>
      </c>
      <c r="D850" s="329" t="s">
        <v>15329</v>
      </c>
      <c r="E850" s="329" t="s">
        <v>15214</v>
      </c>
      <c r="F850" s="330" t="s">
        <v>2141</v>
      </c>
      <c r="G850" s="329" t="s">
        <v>15244</v>
      </c>
      <c r="H850" s="330" t="s">
        <v>2148</v>
      </c>
      <c r="I850" s="329" t="s">
        <v>9786</v>
      </c>
      <c r="J850" s="329" t="s">
        <v>15247</v>
      </c>
      <c r="K850" s="317"/>
      <c r="L850" s="304">
        <v>1</v>
      </c>
      <c r="M850" s="311">
        <v>166.6901</v>
      </c>
      <c r="N850" s="311">
        <v>310</v>
      </c>
      <c r="O850" s="311" t="s">
        <v>16480</v>
      </c>
      <c r="P850" s="311" t="s">
        <v>14063</v>
      </c>
      <c r="Q850" s="311">
        <v>2012</v>
      </c>
      <c r="R850" s="324">
        <v>41264</v>
      </c>
      <c r="S850" s="311" t="s">
        <v>15245</v>
      </c>
      <c r="T850" s="312">
        <v>41640</v>
      </c>
      <c r="U850" s="340">
        <v>44197</v>
      </c>
      <c r="V850" s="305"/>
      <c r="W850" s="318"/>
      <c r="X850" s="318"/>
      <c r="Y850" s="318"/>
      <c r="Z850" s="318"/>
      <c r="AA850" s="327"/>
      <c r="AB850" s="326">
        <v>1</v>
      </c>
      <c r="AC850" s="303">
        <v>1</v>
      </c>
      <c r="AD850" s="305"/>
      <c r="AE850" s="322"/>
      <c r="AF850" s="318"/>
      <c r="AG850" s="323"/>
      <c r="AH850" s="323"/>
      <c r="AI850" s="323"/>
      <c r="AJ850" s="323"/>
      <c r="AK850" s="323"/>
      <c r="AL850" s="323"/>
      <c r="AM850" s="323"/>
      <c r="AN850" s="323"/>
    </row>
    <row r="851" spans="1:40" ht="12.75">
      <c r="A851" s="328">
        <v>1223883702</v>
      </c>
      <c r="B851" s="311">
        <v>849</v>
      </c>
      <c r="C851" s="329" t="s">
        <v>16403</v>
      </c>
      <c r="D851" s="329" t="s">
        <v>15329</v>
      </c>
      <c r="E851" s="329" t="s">
        <v>15214</v>
      </c>
      <c r="F851" s="330" t="s">
        <v>1277</v>
      </c>
      <c r="G851" s="329" t="s">
        <v>15248</v>
      </c>
      <c r="H851" s="330" t="s">
        <v>1281</v>
      </c>
      <c r="I851" s="329" t="s">
        <v>9786</v>
      </c>
      <c r="J851" s="329" t="s">
        <v>10307</v>
      </c>
      <c r="K851" s="317"/>
      <c r="L851" s="304">
        <v>1</v>
      </c>
      <c r="M851" s="311">
        <v>74.989999999999995</v>
      </c>
      <c r="N851" s="311">
        <v>269</v>
      </c>
      <c r="O851" s="311" t="s">
        <v>16481</v>
      </c>
      <c r="P851" s="311" t="s">
        <v>14119</v>
      </c>
      <c r="Q851" s="311">
        <v>2012</v>
      </c>
      <c r="R851" s="324">
        <v>41257</v>
      </c>
      <c r="S851" s="311" t="s">
        <v>15249</v>
      </c>
      <c r="T851" s="312">
        <v>41640</v>
      </c>
      <c r="U851" s="340">
        <v>44197</v>
      </c>
      <c r="V851" s="305"/>
      <c r="W851" s="318"/>
      <c r="X851" s="318"/>
      <c r="Y851" s="318"/>
      <c r="Z851" s="318"/>
      <c r="AA851" s="327"/>
      <c r="AB851" s="326">
        <v>1</v>
      </c>
      <c r="AC851" s="303">
        <v>1</v>
      </c>
      <c r="AD851" s="305"/>
      <c r="AE851" s="322"/>
      <c r="AF851" s="318"/>
      <c r="AG851" s="323"/>
      <c r="AH851" s="323"/>
      <c r="AI851" s="323"/>
      <c r="AJ851" s="323"/>
      <c r="AK851" s="323"/>
      <c r="AL851" s="323"/>
      <c r="AM851" s="323"/>
      <c r="AN851" s="323"/>
    </row>
    <row r="852" spans="1:40" ht="12.75">
      <c r="A852" s="328">
        <v>1223883703</v>
      </c>
      <c r="B852" s="311">
        <v>850</v>
      </c>
      <c r="C852" s="329" t="s">
        <v>16403</v>
      </c>
      <c r="D852" s="329" t="s">
        <v>15329</v>
      </c>
      <c r="E852" s="329" t="s">
        <v>15214</v>
      </c>
      <c r="F852" s="330" t="s">
        <v>2255</v>
      </c>
      <c r="G852" s="329" t="s">
        <v>15248</v>
      </c>
      <c r="H852" s="330" t="s">
        <v>2260</v>
      </c>
      <c r="I852" s="329" t="s">
        <v>9786</v>
      </c>
      <c r="J852" s="329" t="s">
        <v>15250</v>
      </c>
      <c r="K852" s="317"/>
      <c r="L852" s="304">
        <v>1</v>
      </c>
      <c r="M852" s="311">
        <v>74.19</v>
      </c>
      <c r="N852" s="311">
        <v>317</v>
      </c>
      <c r="O852" s="311" t="s">
        <v>16482</v>
      </c>
      <c r="P852" s="311" t="s">
        <v>14119</v>
      </c>
      <c r="Q852" s="311">
        <v>2012</v>
      </c>
      <c r="R852" s="324">
        <v>41257</v>
      </c>
      <c r="S852" s="311" t="s">
        <v>15249</v>
      </c>
      <c r="T852" s="312">
        <v>41640</v>
      </c>
      <c r="U852" s="340">
        <v>44197</v>
      </c>
      <c r="V852" s="305"/>
      <c r="W852" s="318"/>
      <c r="X852" s="318"/>
      <c r="Y852" s="318"/>
      <c r="Z852" s="318"/>
      <c r="AA852" s="327"/>
      <c r="AB852" s="326">
        <v>1</v>
      </c>
      <c r="AC852" s="303">
        <v>1</v>
      </c>
      <c r="AD852" s="305"/>
      <c r="AE852" s="322"/>
      <c r="AF852" s="318"/>
      <c r="AG852" s="323"/>
      <c r="AH852" s="323"/>
      <c r="AI852" s="323"/>
      <c r="AJ852" s="323"/>
      <c r="AK852" s="323"/>
      <c r="AL852" s="323"/>
      <c r="AM852" s="323"/>
      <c r="AN852" s="323"/>
    </row>
    <row r="853" spans="1:40" ht="12.75">
      <c r="A853" s="328">
        <v>1223882507</v>
      </c>
      <c r="B853" s="311">
        <v>851</v>
      </c>
      <c r="C853" s="329" t="s">
        <v>16403</v>
      </c>
      <c r="D853" s="329" t="s">
        <v>15329</v>
      </c>
      <c r="E853" s="329" t="s">
        <v>15214</v>
      </c>
      <c r="F853" s="329" t="s">
        <v>2255</v>
      </c>
      <c r="G853" s="329" t="s">
        <v>15248</v>
      </c>
      <c r="H853" s="330" t="s">
        <v>2261</v>
      </c>
      <c r="I853" s="329" t="s">
        <v>9786</v>
      </c>
      <c r="J853" s="329" t="s">
        <v>15251</v>
      </c>
      <c r="K853" s="317"/>
      <c r="L853" s="304">
        <v>1</v>
      </c>
      <c r="M853" s="311">
        <v>190.54</v>
      </c>
      <c r="N853" s="311">
        <v>488</v>
      </c>
      <c r="O853" s="311" t="s">
        <v>16483</v>
      </c>
      <c r="P853" s="311" t="s">
        <v>14119</v>
      </c>
      <c r="Q853" s="311">
        <v>2012</v>
      </c>
      <c r="R853" s="324">
        <v>41257</v>
      </c>
      <c r="S853" s="311" t="s">
        <v>15249</v>
      </c>
      <c r="T853" s="312">
        <v>41640</v>
      </c>
      <c r="U853" s="340">
        <v>44197</v>
      </c>
      <c r="V853" s="305"/>
      <c r="W853" s="318"/>
      <c r="X853" s="318"/>
      <c r="Y853" s="318"/>
      <c r="Z853" s="318"/>
      <c r="AA853" s="327"/>
      <c r="AB853" s="326">
        <v>1</v>
      </c>
      <c r="AC853" s="303">
        <v>1</v>
      </c>
      <c r="AD853" s="305"/>
      <c r="AE853" s="322"/>
      <c r="AF853" s="318"/>
      <c r="AG853" s="323"/>
      <c r="AH853" s="323"/>
      <c r="AI853" s="323"/>
      <c r="AJ853" s="323"/>
      <c r="AK853" s="323"/>
      <c r="AL853" s="323"/>
      <c r="AM853" s="323"/>
      <c r="AN853" s="323"/>
    </row>
    <row r="854" spans="1:40" ht="12.75">
      <c r="A854" s="328">
        <v>1223883705</v>
      </c>
      <c r="B854" s="311">
        <v>852</v>
      </c>
      <c r="C854" s="329" t="s">
        <v>16403</v>
      </c>
      <c r="D854" s="329" t="s">
        <v>15329</v>
      </c>
      <c r="E854" s="329" t="s">
        <v>15214</v>
      </c>
      <c r="F854" s="330" t="s">
        <v>2255</v>
      </c>
      <c r="G854" s="329" t="s">
        <v>15248</v>
      </c>
      <c r="H854" s="330" t="s">
        <v>2262</v>
      </c>
      <c r="I854" s="329" t="s">
        <v>9786</v>
      </c>
      <c r="J854" s="329" t="s">
        <v>15252</v>
      </c>
      <c r="K854" s="317"/>
      <c r="L854" s="304">
        <v>1</v>
      </c>
      <c r="M854" s="311">
        <v>16.12</v>
      </c>
      <c r="N854" s="311">
        <v>30</v>
      </c>
      <c r="O854" s="311">
        <v>510</v>
      </c>
      <c r="P854" s="311" t="s">
        <v>14119</v>
      </c>
      <c r="Q854" s="311">
        <v>2012</v>
      </c>
      <c r="R854" s="324">
        <v>41257</v>
      </c>
      <c r="S854" s="311" t="s">
        <v>15249</v>
      </c>
      <c r="T854" s="312">
        <v>41640</v>
      </c>
      <c r="U854" s="340">
        <v>44197</v>
      </c>
      <c r="V854" s="305"/>
      <c r="W854" s="318"/>
      <c r="X854" s="318"/>
      <c r="Y854" s="318"/>
      <c r="Z854" s="318"/>
      <c r="AA854" s="327"/>
      <c r="AB854" s="326">
        <v>1</v>
      </c>
      <c r="AC854" s="303">
        <v>1</v>
      </c>
      <c r="AD854" s="305"/>
      <c r="AE854" s="322"/>
      <c r="AF854" s="318"/>
      <c r="AG854" s="323"/>
      <c r="AH854" s="323"/>
      <c r="AI854" s="323"/>
      <c r="AJ854" s="323"/>
      <c r="AK854" s="323"/>
      <c r="AL854" s="323"/>
      <c r="AM854" s="323"/>
      <c r="AN854" s="323"/>
    </row>
    <row r="855" spans="1:40" ht="12.75">
      <c r="A855" s="328">
        <v>1223883701</v>
      </c>
      <c r="B855" s="311">
        <v>853</v>
      </c>
      <c r="C855" s="329" t="s">
        <v>16403</v>
      </c>
      <c r="D855" s="329" t="s">
        <v>15329</v>
      </c>
      <c r="E855" s="329" t="s">
        <v>15214</v>
      </c>
      <c r="F855" s="330" t="s">
        <v>1508</v>
      </c>
      <c r="G855" s="329" t="s">
        <v>15248</v>
      </c>
      <c r="H855" s="330" t="s">
        <v>1513</v>
      </c>
      <c r="I855" s="329" t="s">
        <v>9786</v>
      </c>
      <c r="J855" s="329" t="s">
        <v>14360</v>
      </c>
      <c r="K855" s="317"/>
      <c r="L855" s="304">
        <v>1</v>
      </c>
      <c r="M855" s="311">
        <v>92.56</v>
      </c>
      <c r="N855" s="311">
        <v>463</v>
      </c>
      <c r="O855" s="311" t="s">
        <v>16484</v>
      </c>
      <c r="P855" s="311" t="s">
        <v>14119</v>
      </c>
      <c r="Q855" s="311">
        <v>2012</v>
      </c>
      <c r="R855" s="324">
        <v>41257</v>
      </c>
      <c r="S855" s="311" t="s">
        <v>15249</v>
      </c>
      <c r="T855" s="312">
        <v>41640</v>
      </c>
      <c r="U855" s="340">
        <v>44197</v>
      </c>
      <c r="V855" s="305"/>
      <c r="W855" s="318"/>
      <c r="X855" s="318"/>
      <c r="Y855" s="318"/>
      <c r="Z855" s="318"/>
      <c r="AA855" s="327"/>
      <c r="AB855" s="326">
        <v>1</v>
      </c>
      <c r="AC855" s="303">
        <v>1</v>
      </c>
      <c r="AD855" s="305"/>
      <c r="AE855" s="322"/>
      <c r="AF855" s="318"/>
      <c r="AG855" s="323"/>
      <c r="AH855" s="323"/>
      <c r="AI855" s="323"/>
      <c r="AJ855" s="323"/>
      <c r="AK855" s="323"/>
      <c r="AL855" s="323"/>
      <c r="AM855" s="323"/>
      <c r="AN855" s="323"/>
    </row>
    <row r="856" spans="1:40" ht="12.75">
      <c r="A856" s="328">
        <v>1223855300</v>
      </c>
      <c r="B856" s="311">
        <v>854</v>
      </c>
      <c r="C856" s="329" t="s">
        <v>16403</v>
      </c>
      <c r="D856" s="329" t="s">
        <v>15329</v>
      </c>
      <c r="E856" s="329" t="s">
        <v>15214</v>
      </c>
      <c r="F856" s="330" t="s">
        <v>2275</v>
      </c>
      <c r="G856" s="329" t="s">
        <v>15253</v>
      </c>
      <c r="H856" s="330" t="s">
        <v>2276</v>
      </c>
      <c r="I856" s="329" t="s">
        <v>10789</v>
      </c>
      <c r="J856" s="329" t="s">
        <v>15254</v>
      </c>
      <c r="K856" s="317"/>
      <c r="L856" s="304">
        <v>1</v>
      </c>
      <c r="M856" s="311">
        <v>55.738300000000002</v>
      </c>
      <c r="N856" s="311">
        <v>608</v>
      </c>
      <c r="O856" s="311" t="s">
        <v>16485</v>
      </c>
      <c r="P856" s="311" t="s">
        <v>14119</v>
      </c>
      <c r="Q856" s="311">
        <v>2012</v>
      </c>
      <c r="R856" s="324">
        <v>41269</v>
      </c>
      <c r="S856" s="311" t="s">
        <v>15255</v>
      </c>
      <c r="T856" s="312">
        <v>41640</v>
      </c>
      <c r="U856" s="340">
        <v>44197</v>
      </c>
      <c r="V856" s="305"/>
      <c r="W856" s="318"/>
      <c r="X856" s="318"/>
      <c r="Y856" s="318"/>
      <c r="Z856" s="318"/>
      <c r="AA856" s="327"/>
      <c r="AB856" s="326">
        <v>1</v>
      </c>
      <c r="AC856" s="303">
        <v>1</v>
      </c>
      <c r="AD856" s="305"/>
      <c r="AE856" s="322"/>
      <c r="AF856" s="318"/>
      <c r="AG856" s="323"/>
      <c r="AH856" s="323"/>
      <c r="AI856" s="323"/>
      <c r="AJ856" s="323"/>
      <c r="AK856" s="323"/>
      <c r="AL856" s="323"/>
      <c r="AM856" s="323"/>
      <c r="AN856" s="323"/>
    </row>
    <row r="857" spans="1:40" ht="12.75">
      <c r="A857" s="328">
        <v>1223855100</v>
      </c>
      <c r="B857" s="311">
        <v>855</v>
      </c>
      <c r="C857" s="329" t="s">
        <v>16403</v>
      </c>
      <c r="D857" s="329" t="s">
        <v>15329</v>
      </c>
      <c r="E857" s="329" t="s">
        <v>15214</v>
      </c>
      <c r="F857" s="330" t="s">
        <v>1708</v>
      </c>
      <c r="G857" s="329" t="s">
        <v>15253</v>
      </c>
      <c r="H857" s="330" t="s">
        <v>1719</v>
      </c>
      <c r="I857" s="329" t="s">
        <v>10789</v>
      </c>
      <c r="J857" s="329" t="s">
        <v>15256</v>
      </c>
      <c r="K857" s="317"/>
      <c r="L857" s="304">
        <v>1</v>
      </c>
      <c r="M857" s="311">
        <v>1118.2617</v>
      </c>
      <c r="N857" s="311">
        <v>9936</v>
      </c>
      <c r="O857" s="311" t="s">
        <v>16486</v>
      </c>
      <c r="P857" s="311" t="s">
        <v>14119</v>
      </c>
      <c r="Q857" s="311">
        <v>2012</v>
      </c>
      <c r="R857" s="324">
        <v>41269</v>
      </c>
      <c r="S857" s="311" t="s">
        <v>15255</v>
      </c>
      <c r="T857" s="312">
        <v>41640</v>
      </c>
      <c r="U857" s="340">
        <v>44197</v>
      </c>
      <c r="V857" s="305"/>
      <c r="W857" s="318"/>
      <c r="X857" s="318"/>
      <c r="Y857" s="318"/>
      <c r="Z857" s="318"/>
      <c r="AA857" s="327"/>
      <c r="AB857" s="326">
        <v>1</v>
      </c>
      <c r="AC857" s="303">
        <v>1</v>
      </c>
      <c r="AD857" s="305"/>
      <c r="AE857" s="322"/>
      <c r="AF857" s="318"/>
      <c r="AG857" s="323"/>
      <c r="AH857" s="323"/>
      <c r="AI857" s="323"/>
      <c r="AJ857" s="323"/>
      <c r="AK857" s="323"/>
      <c r="AL857" s="323"/>
      <c r="AM857" s="323"/>
      <c r="AN857" s="323"/>
    </row>
    <row r="858" spans="1:40" ht="12.75">
      <c r="A858" s="328">
        <v>1223884802</v>
      </c>
      <c r="B858" s="311">
        <v>856</v>
      </c>
      <c r="C858" s="329" t="s">
        <v>16403</v>
      </c>
      <c r="D858" s="329" t="s">
        <v>15329</v>
      </c>
      <c r="E858" s="329" t="s">
        <v>15214</v>
      </c>
      <c r="F858" s="330" t="s">
        <v>2275</v>
      </c>
      <c r="G858" s="329" t="s">
        <v>15257</v>
      </c>
      <c r="H858" s="330" t="s">
        <v>2277</v>
      </c>
      <c r="I858" s="329" t="s">
        <v>9786</v>
      </c>
      <c r="J858" s="329" t="s">
        <v>15258</v>
      </c>
      <c r="K858" s="317"/>
      <c r="L858" s="304">
        <v>1</v>
      </c>
      <c r="M858" s="311">
        <v>6.9920999999999998</v>
      </c>
      <c r="N858" s="311">
        <v>88</v>
      </c>
      <c r="O858" s="311" t="s">
        <v>16035</v>
      </c>
      <c r="P858" s="311" t="s">
        <v>14063</v>
      </c>
      <c r="Q858" s="311">
        <v>2012</v>
      </c>
      <c r="R858" s="324">
        <v>41264</v>
      </c>
      <c r="S858" s="311" t="s">
        <v>15259</v>
      </c>
      <c r="T858" s="312">
        <v>41640</v>
      </c>
      <c r="U858" s="340">
        <v>44197</v>
      </c>
      <c r="V858" s="305"/>
      <c r="W858" s="318"/>
      <c r="X858" s="318"/>
      <c r="Y858" s="318"/>
      <c r="Z858" s="318"/>
      <c r="AA858" s="327"/>
      <c r="AB858" s="326">
        <v>1</v>
      </c>
      <c r="AC858" s="303">
        <v>1</v>
      </c>
      <c r="AD858" s="305"/>
      <c r="AE858" s="322"/>
      <c r="AF858" s="318"/>
      <c r="AG858" s="323"/>
      <c r="AH858" s="323"/>
      <c r="AI858" s="323"/>
      <c r="AJ858" s="323"/>
      <c r="AK858" s="323"/>
      <c r="AL858" s="323"/>
      <c r="AM858" s="323"/>
      <c r="AN858" s="323"/>
    </row>
    <row r="859" spans="1:40" ht="12.75">
      <c r="A859" s="328">
        <v>1223884803</v>
      </c>
      <c r="B859" s="311">
        <v>857</v>
      </c>
      <c r="C859" s="329" t="s">
        <v>16403</v>
      </c>
      <c r="D859" s="329" t="s">
        <v>15329</v>
      </c>
      <c r="E859" s="329" t="s">
        <v>15214</v>
      </c>
      <c r="F859" s="330" t="s">
        <v>1576</v>
      </c>
      <c r="G859" s="329" t="s">
        <v>15257</v>
      </c>
      <c r="H859" s="330" t="s">
        <v>1587</v>
      </c>
      <c r="I859" s="329" t="s">
        <v>9786</v>
      </c>
      <c r="J859" s="329" t="s">
        <v>11715</v>
      </c>
      <c r="K859" s="317"/>
      <c r="L859" s="304">
        <v>1</v>
      </c>
      <c r="M859" s="311">
        <v>27.8096</v>
      </c>
      <c r="N859" s="311">
        <v>50</v>
      </c>
      <c r="O859" s="311" t="s">
        <v>16065</v>
      </c>
      <c r="P859" s="311" t="s">
        <v>14063</v>
      </c>
      <c r="Q859" s="311">
        <v>2012</v>
      </c>
      <c r="R859" s="324">
        <v>41264</v>
      </c>
      <c r="S859" s="311" t="s">
        <v>15259</v>
      </c>
      <c r="T859" s="312">
        <v>41640</v>
      </c>
      <c r="U859" s="340">
        <v>44197</v>
      </c>
      <c r="V859" s="305"/>
      <c r="W859" s="318"/>
      <c r="X859" s="318"/>
      <c r="Y859" s="318"/>
      <c r="Z859" s="318"/>
      <c r="AA859" s="327"/>
      <c r="AB859" s="326">
        <v>1</v>
      </c>
      <c r="AC859" s="303">
        <v>1</v>
      </c>
      <c r="AD859" s="305"/>
      <c r="AE859" s="322"/>
      <c r="AF859" s="318"/>
      <c r="AG859" s="323"/>
      <c r="AH859" s="323"/>
      <c r="AI859" s="323"/>
      <c r="AJ859" s="323"/>
      <c r="AK859" s="323"/>
      <c r="AL859" s="323"/>
      <c r="AM859" s="323"/>
      <c r="AN859" s="323"/>
    </row>
    <row r="860" spans="1:40" ht="12.75">
      <c r="A860" s="328">
        <v>1223884801</v>
      </c>
      <c r="B860" s="311">
        <v>858</v>
      </c>
      <c r="C860" s="329" t="s">
        <v>16403</v>
      </c>
      <c r="D860" s="329" t="s">
        <v>15329</v>
      </c>
      <c r="E860" s="329" t="s">
        <v>15214</v>
      </c>
      <c r="F860" s="330" t="s">
        <v>2064</v>
      </c>
      <c r="G860" s="329" t="s">
        <v>15257</v>
      </c>
      <c r="H860" s="330" t="s">
        <v>2071</v>
      </c>
      <c r="I860" s="329" t="s">
        <v>9786</v>
      </c>
      <c r="J860" s="329" t="s">
        <v>14192</v>
      </c>
      <c r="K860" s="317"/>
      <c r="L860" s="304">
        <v>1</v>
      </c>
      <c r="M860" s="311">
        <v>239.03809999999999</v>
      </c>
      <c r="N860" s="311">
        <v>864</v>
      </c>
      <c r="O860" s="311" t="s">
        <v>16487</v>
      </c>
      <c r="P860" s="311" t="s">
        <v>14063</v>
      </c>
      <c r="Q860" s="311">
        <v>2012</v>
      </c>
      <c r="R860" s="324">
        <v>41264</v>
      </c>
      <c r="S860" s="311" t="s">
        <v>15259</v>
      </c>
      <c r="T860" s="312">
        <v>41640</v>
      </c>
      <c r="U860" s="340">
        <v>44197</v>
      </c>
      <c r="V860" s="305"/>
      <c r="W860" s="318"/>
      <c r="X860" s="318"/>
      <c r="Y860" s="318"/>
      <c r="Z860" s="318"/>
      <c r="AA860" s="327"/>
      <c r="AB860" s="326">
        <v>1</v>
      </c>
      <c r="AC860" s="303">
        <v>1</v>
      </c>
      <c r="AD860" s="305"/>
      <c r="AE860" s="322"/>
      <c r="AF860" s="318"/>
      <c r="AG860" s="323"/>
      <c r="AH860" s="323"/>
      <c r="AI860" s="323"/>
      <c r="AJ860" s="323"/>
      <c r="AK860" s="323"/>
      <c r="AL860" s="323"/>
      <c r="AM860" s="323"/>
      <c r="AN860" s="323"/>
    </row>
    <row r="861" spans="1:40" ht="12.75">
      <c r="A861" s="328">
        <v>1223885901</v>
      </c>
      <c r="B861" s="311">
        <v>859</v>
      </c>
      <c r="C861" s="329" t="s">
        <v>16403</v>
      </c>
      <c r="D861" s="329" t="s">
        <v>15329</v>
      </c>
      <c r="E861" s="329" t="s">
        <v>15214</v>
      </c>
      <c r="F861" s="330" t="s">
        <v>1635</v>
      </c>
      <c r="G861" s="329" t="s">
        <v>15093</v>
      </c>
      <c r="H861" s="330" t="s">
        <v>1651</v>
      </c>
      <c r="I861" s="329" t="s">
        <v>9786</v>
      </c>
      <c r="J861" s="329" t="s">
        <v>14911</v>
      </c>
      <c r="K861" s="317"/>
      <c r="L861" s="304">
        <v>1</v>
      </c>
      <c r="M861" s="311">
        <v>794.62549999999999</v>
      </c>
      <c r="N861" s="311">
        <v>1293</v>
      </c>
      <c r="O861" s="311" t="s">
        <v>16488</v>
      </c>
      <c r="P861" s="311" t="s">
        <v>14063</v>
      </c>
      <c r="Q861" s="311">
        <v>2012</v>
      </c>
      <c r="R861" s="324">
        <v>41264</v>
      </c>
      <c r="S861" s="311" t="s">
        <v>15260</v>
      </c>
      <c r="T861" s="312">
        <v>41640</v>
      </c>
      <c r="U861" s="340">
        <v>44197</v>
      </c>
      <c r="V861" s="305"/>
      <c r="W861" s="318"/>
      <c r="X861" s="318"/>
      <c r="Y861" s="318"/>
      <c r="Z861" s="318"/>
      <c r="AA861" s="327"/>
      <c r="AB861" s="326">
        <v>1</v>
      </c>
      <c r="AC861" s="303">
        <v>1</v>
      </c>
      <c r="AD861" s="305"/>
      <c r="AE861" s="322"/>
      <c r="AF861" s="318"/>
      <c r="AG861" s="323"/>
      <c r="AH861" s="323"/>
      <c r="AI861" s="323"/>
      <c r="AJ861" s="323"/>
      <c r="AK861" s="323"/>
      <c r="AL861" s="323"/>
      <c r="AM861" s="323"/>
      <c r="AN861" s="323"/>
    </row>
    <row r="862" spans="1:40" ht="12.75">
      <c r="A862" s="328">
        <v>1223886002</v>
      </c>
      <c r="B862" s="311">
        <v>860</v>
      </c>
      <c r="C862" s="329" t="s">
        <v>16403</v>
      </c>
      <c r="D862" s="329" t="s">
        <v>15329</v>
      </c>
      <c r="E862" s="329" t="s">
        <v>15214</v>
      </c>
      <c r="F862" s="330" t="s">
        <v>1385</v>
      </c>
      <c r="G862" s="329" t="s">
        <v>14695</v>
      </c>
      <c r="H862" s="330" t="s">
        <v>1388</v>
      </c>
      <c r="I862" s="329" t="s">
        <v>9786</v>
      </c>
      <c r="J862" s="329" t="s">
        <v>14339</v>
      </c>
      <c r="K862" s="317"/>
      <c r="L862" s="304">
        <v>1</v>
      </c>
      <c r="M862" s="311">
        <v>20.309799999999999</v>
      </c>
      <c r="N862" s="311">
        <v>41</v>
      </c>
      <c r="O862" s="311" t="s">
        <v>16065</v>
      </c>
      <c r="P862" s="311" t="s">
        <v>14063</v>
      </c>
      <c r="Q862" s="311">
        <v>2012</v>
      </c>
      <c r="R862" s="324">
        <v>41269</v>
      </c>
      <c r="S862" s="311" t="s">
        <v>15261</v>
      </c>
      <c r="T862" s="312">
        <v>41640</v>
      </c>
      <c r="U862" s="340">
        <v>44197</v>
      </c>
      <c r="V862" s="305"/>
      <c r="W862" s="318"/>
      <c r="X862" s="318"/>
      <c r="Y862" s="318"/>
      <c r="Z862" s="318"/>
      <c r="AA862" s="327"/>
      <c r="AB862" s="326">
        <v>1</v>
      </c>
      <c r="AC862" s="303">
        <v>1</v>
      </c>
      <c r="AD862" s="305"/>
      <c r="AE862" s="322"/>
      <c r="AF862" s="318"/>
      <c r="AG862" s="323"/>
      <c r="AH862" s="323"/>
      <c r="AI862" s="323"/>
      <c r="AJ862" s="323"/>
      <c r="AK862" s="323"/>
      <c r="AL862" s="323"/>
      <c r="AM862" s="323"/>
      <c r="AN862" s="323"/>
    </row>
    <row r="863" spans="1:40" ht="12.75">
      <c r="A863" s="328">
        <v>1223886003</v>
      </c>
      <c r="B863" s="311">
        <v>861</v>
      </c>
      <c r="C863" s="329" t="s">
        <v>16403</v>
      </c>
      <c r="D863" s="329" t="s">
        <v>15329</v>
      </c>
      <c r="E863" s="329" t="s">
        <v>15214</v>
      </c>
      <c r="F863" s="330" t="s">
        <v>2373</v>
      </c>
      <c r="G863" s="329" t="s">
        <v>14695</v>
      </c>
      <c r="H863" s="330" t="s">
        <v>2374</v>
      </c>
      <c r="I863" s="329" t="s">
        <v>9786</v>
      </c>
      <c r="J863" s="329" t="s">
        <v>15262</v>
      </c>
      <c r="K863" s="317"/>
      <c r="L863" s="304">
        <v>1</v>
      </c>
      <c r="M863" s="311">
        <v>119.1551</v>
      </c>
      <c r="N863" s="311">
        <v>150</v>
      </c>
      <c r="O863" s="311" t="s">
        <v>15953</v>
      </c>
      <c r="P863" s="311" t="s">
        <v>14063</v>
      </c>
      <c r="Q863" s="311">
        <v>2012</v>
      </c>
      <c r="R863" s="324">
        <v>41269</v>
      </c>
      <c r="S863" s="311" t="s">
        <v>15261</v>
      </c>
      <c r="T863" s="312">
        <v>41640</v>
      </c>
      <c r="U863" s="340">
        <v>44197</v>
      </c>
      <c r="V863" s="305"/>
      <c r="W863" s="318"/>
      <c r="X863" s="318"/>
      <c r="Y863" s="318"/>
      <c r="Z863" s="318"/>
      <c r="AA863" s="327"/>
      <c r="AB863" s="326">
        <v>1</v>
      </c>
      <c r="AC863" s="303">
        <v>1</v>
      </c>
      <c r="AD863" s="305"/>
      <c r="AE863" s="322"/>
      <c r="AF863" s="318"/>
      <c r="AG863" s="323"/>
      <c r="AH863" s="323"/>
      <c r="AI863" s="323"/>
      <c r="AJ863" s="323"/>
      <c r="AK863" s="323"/>
      <c r="AL863" s="323"/>
      <c r="AM863" s="323"/>
      <c r="AN863" s="323"/>
    </row>
    <row r="864" spans="1:40" ht="12.75">
      <c r="A864" s="328">
        <v>1223886004</v>
      </c>
      <c r="B864" s="311">
        <v>862</v>
      </c>
      <c r="C864" s="329" t="s">
        <v>16403</v>
      </c>
      <c r="D864" s="329" t="s">
        <v>15329</v>
      </c>
      <c r="E864" s="329" t="s">
        <v>15214</v>
      </c>
      <c r="F864" s="330" t="s">
        <v>1439</v>
      </c>
      <c r="G864" s="329" t="s">
        <v>14695</v>
      </c>
      <c r="H864" s="330" t="s">
        <v>1441</v>
      </c>
      <c r="I864" s="329" t="s">
        <v>9786</v>
      </c>
      <c r="J864" s="329" t="s">
        <v>14167</v>
      </c>
      <c r="K864" s="317"/>
      <c r="L864" s="304">
        <v>1</v>
      </c>
      <c r="M864" s="311">
        <v>42.602600000000002</v>
      </c>
      <c r="N864" s="311">
        <v>40</v>
      </c>
      <c r="O864" s="311" t="s">
        <v>16029</v>
      </c>
      <c r="P864" s="311" t="s">
        <v>14063</v>
      </c>
      <c r="Q864" s="311">
        <v>2012</v>
      </c>
      <c r="R864" s="324">
        <v>41269</v>
      </c>
      <c r="S864" s="311" t="s">
        <v>15261</v>
      </c>
      <c r="T864" s="312">
        <v>41640</v>
      </c>
      <c r="U864" s="340">
        <v>44197</v>
      </c>
      <c r="V864" s="305"/>
      <c r="W864" s="318"/>
      <c r="X864" s="318"/>
      <c r="Y864" s="318"/>
      <c r="Z864" s="318"/>
      <c r="AA864" s="327"/>
      <c r="AB864" s="326">
        <v>1</v>
      </c>
      <c r="AC864" s="303">
        <v>1</v>
      </c>
      <c r="AD864" s="305"/>
      <c r="AE864" s="322"/>
      <c r="AF864" s="318"/>
      <c r="AG864" s="323"/>
      <c r="AH864" s="323"/>
      <c r="AI864" s="323"/>
      <c r="AJ864" s="323"/>
      <c r="AK864" s="323"/>
      <c r="AL864" s="323"/>
      <c r="AM864" s="323"/>
      <c r="AN864" s="323"/>
    </row>
    <row r="865" spans="1:40" ht="12.75">
      <c r="A865" s="328">
        <v>1223886005</v>
      </c>
      <c r="B865" s="311">
        <v>863</v>
      </c>
      <c r="C865" s="329" t="s">
        <v>16403</v>
      </c>
      <c r="D865" s="329" t="s">
        <v>15329</v>
      </c>
      <c r="E865" s="329" t="s">
        <v>15214</v>
      </c>
      <c r="F865" s="329" t="s">
        <v>2373</v>
      </c>
      <c r="G865" s="329" t="s">
        <v>14695</v>
      </c>
      <c r="H865" s="330" t="s">
        <v>2375</v>
      </c>
      <c r="I865" s="329" t="s">
        <v>9786</v>
      </c>
      <c r="J865" s="329" t="s">
        <v>15263</v>
      </c>
      <c r="K865" s="317"/>
      <c r="L865" s="304">
        <v>1</v>
      </c>
      <c r="M865" s="311">
        <v>47.905200000000001</v>
      </c>
      <c r="N865" s="311">
        <v>156</v>
      </c>
      <c r="O865" s="311" t="s">
        <v>16489</v>
      </c>
      <c r="P865" s="311" t="s">
        <v>14063</v>
      </c>
      <c r="Q865" s="311">
        <v>2012</v>
      </c>
      <c r="R865" s="324">
        <v>41269</v>
      </c>
      <c r="S865" s="311" t="s">
        <v>15261</v>
      </c>
      <c r="T865" s="312">
        <v>41640</v>
      </c>
      <c r="U865" s="340">
        <v>44197</v>
      </c>
      <c r="V865" s="305"/>
      <c r="W865" s="318"/>
      <c r="X865" s="318"/>
      <c r="Y865" s="318"/>
      <c r="Z865" s="318"/>
      <c r="AA865" s="327"/>
      <c r="AB865" s="326">
        <v>1</v>
      </c>
      <c r="AC865" s="303">
        <v>1</v>
      </c>
      <c r="AD865" s="305"/>
      <c r="AE865" s="322"/>
      <c r="AF865" s="318"/>
      <c r="AG865" s="323"/>
      <c r="AH865" s="323"/>
      <c r="AI865" s="323"/>
      <c r="AJ865" s="323"/>
      <c r="AK865" s="323"/>
      <c r="AL865" s="323"/>
      <c r="AM865" s="323"/>
      <c r="AN865" s="323"/>
    </row>
    <row r="866" spans="1:40" ht="12.75">
      <c r="A866" s="328">
        <v>1223886006</v>
      </c>
      <c r="B866" s="311">
        <v>864</v>
      </c>
      <c r="C866" s="329" t="s">
        <v>16403</v>
      </c>
      <c r="D866" s="329" t="s">
        <v>15329</v>
      </c>
      <c r="E866" s="329" t="s">
        <v>15214</v>
      </c>
      <c r="F866" s="330" t="s">
        <v>1277</v>
      </c>
      <c r="G866" s="329" t="s">
        <v>14695</v>
      </c>
      <c r="H866" s="330" t="s">
        <v>1283</v>
      </c>
      <c r="I866" s="329" t="s">
        <v>9786</v>
      </c>
      <c r="J866" s="329" t="s">
        <v>10805</v>
      </c>
      <c r="K866" s="317"/>
      <c r="L866" s="304">
        <v>1</v>
      </c>
      <c r="M866" s="311">
        <v>154.16739999999999</v>
      </c>
      <c r="N866" s="311">
        <v>213</v>
      </c>
      <c r="O866" s="311" t="s">
        <v>16490</v>
      </c>
      <c r="P866" s="311" t="s">
        <v>14063</v>
      </c>
      <c r="Q866" s="311">
        <v>2012</v>
      </c>
      <c r="R866" s="324">
        <v>41269</v>
      </c>
      <c r="S866" s="311" t="s">
        <v>15261</v>
      </c>
      <c r="T866" s="312">
        <v>41640</v>
      </c>
      <c r="U866" s="340">
        <v>44197</v>
      </c>
      <c r="V866" s="305"/>
      <c r="W866" s="318"/>
      <c r="X866" s="318"/>
      <c r="Y866" s="318"/>
      <c r="Z866" s="318"/>
      <c r="AA866" s="327"/>
      <c r="AB866" s="326">
        <v>1</v>
      </c>
      <c r="AC866" s="303">
        <v>1</v>
      </c>
      <c r="AD866" s="305"/>
      <c r="AE866" s="322"/>
      <c r="AF866" s="318"/>
      <c r="AG866" s="323"/>
      <c r="AH866" s="323"/>
      <c r="AI866" s="323"/>
      <c r="AJ866" s="323"/>
      <c r="AK866" s="323"/>
      <c r="AL866" s="323"/>
      <c r="AM866" s="323"/>
      <c r="AN866" s="323"/>
    </row>
    <row r="867" spans="1:40" ht="12.75">
      <c r="A867" s="328">
        <v>1223886007</v>
      </c>
      <c r="B867" s="311">
        <v>865</v>
      </c>
      <c r="C867" s="329" t="s">
        <v>16403</v>
      </c>
      <c r="D867" s="329" t="s">
        <v>15329</v>
      </c>
      <c r="E867" s="329" t="s">
        <v>15214</v>
      </c>
      <c r="F867" s="330" t="s">
        <v>2373</v>
      </c>
      <c r="G867" s="329" t="s">
        <v>14695</v>
      </c>
      <c r="H867" s="330" t="s">
        <v>2376</v>
      </c>
      <c r="I867" s="329" t="s">
        <v>9786</v>
      </c>
      <c r="J867" s="329" t="s">
        <v>15264</v>
      </c>
      <c r="K867" s="317"/>
      <c r="L867" s="304">
        <v>1</v>
      </c>
      <c r="M867" s="311">
        <v>29.035599999999999</v>
      </c>
      <c r="N867" s="311">
        <v>264</v>
      </c>
      <c r="O867" s="311" t="s">
        <v>16146</v>
      </c>
      <c r="P867" s="311" t="s">
        <v>14063</v>
      </c>
      <c r="Q867" s="311">
        <v>2012</v>
      </c>
      <c r="R867" s="324">
        <v>41269</v>
      </c>
      <c r="S867" s="311" t="s">
        <v>15261</v>
      </c>
      <c r="T867" s="312">
        <v>41640</v>
      </c>
      <c r="U867" s="340">
        <v>44197</v>
      </c>
      <c r="V867" s="305"/>
      <c r="W867" s="318"/>
      <c r="X867" s="318"/>
      <c r="Y867" s="318"/>
      <c r="Z867" s="318"/>
      <c r="AA867" s="327"/>
      <c r="AB867" s="326">
        <v>1</v>
      </c>
      <c r="AC867" s="303">
        <v>1</v>
      </c>
      <c r="AD867" s="305"/>
      <c r="AE867" s="322"/>
      <c r="AF867" s="318"/>
      <c r="AG867" s="323"/>
      <c r="AH867" s="323"/>
      <c r="AI867" s="323"/>
      <c r="AJ867" s="323"/>
      <c r="AK867" s="323"/>
      <c r="AL867" s="323"/>
      <c r="AM867" s="323"/>
      <c r="AN867" s="323"/>
    </row>
    <row r="868" spans="1:40" ht="12.75">
      <c r="A868" s="328">
        <v>1223886001</v>
      </c>
      <c r="B868" s="311">
        <v>866</v>
      </c>
      <c r="C868" s="329" t="s">
        <v>16403</v>
      </c>
      <c r="D868" s="329" t="s">
        <v>15329</v>
      </c>
      <c r="E868" s="329" t="s">
        <v>15214</v>
      </c>
      <c r="F868" s="330" t="s">
        <v>1576</v>
      </c>
      <c r="G868" s="329" t="s">
        <v>14695</v>
      </c>
      <c r="H868" s="330" t="s">
        <v>1592</v>
      </c>
      <c r="I868" s="329" t="s">
        <v>10299</v>
      </c>
      <c r="J868" s="329" t="s">
        <v>14611</v>
      </c>
      <c r="K868" s="317"/>
      <c r="L868" s="304">
        <v>1</v>
      </c>
      <c r="M868" s="311">
        <v>178.37960000000001</v>
      </c>
      <c r="N868" s="311">
        <v>759</v>
      </c>
      <c r="O868" s="311" t="s">
        <v>16491</v>
      </c>
      <c r="P868" s="311" t="s">
        <v>14063</v>
      </c>
      <c r="Q868" s="311">
        <v>2012</v>
      </c>
      <c r="R868" s="324">
        <v>41269</v>
      </c>
      <c r="S868" s="311" t="s">
        <v>15261</v>
      </c>
      <c r="T868" s="312">
        <v>41640</v>
      </c>
      <c r="U868" s="340">
        <v>44197</v>
      </c>
      <c r="V868" s="305"/>
      <c r="W868" s="318"/>
      <c r="X868" s="318"/>
      <c r="Y868" s="318"/>
      <c r="Z868" s="318"/>
      <c r="AA868" s="327"/>
      <c r="AB868" s="326">
        <v>1</v>
      </c>
      <c r="AC868" s="303">
        <v>1</v>
      </c>
      <c r="AD868" s="305"/>
      <c r="AE868" s="322"/>
      <c r="AF868" s="318"/>
      <c r="AG868" s="323"/>
      <c r="AH868" s="323"/>
      <c r="AI868" s="323"/>
      <c r="AJ868" s="323"/>
      <c r="AK868" s="323"/>
      <c r="AL868" s="323"/>
      <c r="AM868" s="323"/>
      <c r="AN868" s="323"/>
    </row>
    <row r="869" spans="1:40" ht="12.75">
      <c r="A869" s="328">
        <v>1223887103</v>
      </c>
      <c r="B869" s="311">
        <v>867</v>
      </c>
      <c r="C869" s="329" t="s">
        <v>16403</v>
      </c>
      <c r="D869" s="329" t="s">
        <v>15329</v>
      </c>
      <c r="E869" s="329" t="s">
        <v>15214</v>
      </c>
      <c r="F869" s="330" t="s">
        <v>2141</v>
      </c>
      <c r="G869" s="329" t="s">
        <v>15265</v>
      </c>
      <c r="H869" s="330" t="s">
        <v>2145</v>
      </c>
      <c r="I869" s="329" t="s">
        <v>9786</v>
      </c>
      <c r="J869" s="329" t="s">
        <v>10823</v>
      </c>
      <c r="K869" s="317"/>
      <c r="L869" s="304">
        <v>1</v>
      </c>
      <c r="M869" s="311">
        <v>143.94300000000001</v>
      </c>
      <c r="N869" s="311">
        <v>381</v>
      </c>
      <c r="O869" s="311" t="s">
        <v>16232</v>
      </c>
      <c r="P869" s="311" t="s">
        <v>14063</v>
      </c>
      <c r="Q869" s="311">
        <v>2012</v>
      </c>
      <c r="R869" s="324">
        <v>41263</v>
      </c>
      <c r="S869" s="311" t="s">
        <v>15266</v>
      </c>
      <c r="T869" s="312">
        <v>41640</v>
      </c>
      <c r="U869" s="340">
        <v>44197</v>
      </c>
      <c r="V869" s="305"/>
      <c r="W869" s="318"/>
      <c r="X869" s="318"/>
      <c r="Y869" s="318"/>
      <c r="Z869" s="318"/>
      <c r="AA869" s="327"/>
      <c r="AB869" s="326">
        <v>1</v>
      </c>
      <c r="AC869" s="303">
        <v>1</v>
      </c>
      <c r="AD869" s="305"/>
      <c r="AE869" s="322"/>
      <c r="AF869" s="318"/>
      <c r="AG869" s="323"/>
      <c r="AH869" s="323"/>
      <c r="AI869" s="323"/>
      <c r="AJ869" s="323"/>
      <c r="AK869" s="323"/>
      <c r="AL869" s="323"/>
      <c r="AM869" s="323"/>
      <c r="AN869" s="323"/>
    </row>
    <row r="870" spans="1:40" ht="12.75">
      <c r="A870" s="328">
        <v>1223887104</v>
      </c>
      <c r="B870" s="311">
        <v>868</v>
      </c>
      <c r="C870" s="329" t="s">
        <v>16403</v>
      </c>
      <c r="D870" s="329" t="s">
        <v>15329</v>
      </c>
      <c r="E870" s="329" t="s">
        <v>15214</v>
      </c>
      <c r="F870" s="330" t="s">
        <v>2141</v>
      </c>
      <c r="G870" s="329" t="s">
        <v>15265</v>
      </c>
      <c r="H870" s="330" t="s">
        <v>2150</v>
      </c>
      <c r="I870" s="329" t="s">
        <v>9786</v>
      </c>
      <c r="J870" s="329" t="s">
        <v>15267</v>
      </c>
      <c r="K870" s="317"/>
      <c r="L870" s="304">
        <v>1</v>
      </c>
      <c r="M870" s="311">
        <v>31.8887</v>
      </c>
      <c r="N870" s="311">
        <v>43</v>
      </c>
      <c r="O870" s="311" t="s">
        <v>15954</v>
      </c>
      <c r="P870" s="311" t="s">
        <v>14063</v>
      </c>
      <c r="Q870" s="311">
        <v>2012</v>
      </c>
      <c r="R870" s="324">
        <v>41263</v>
      </c>
      <c r="S870" s="311" t="s">
        <v>15266</v>
      </c>
      <c r="T870" s="312">
        <v>41640</v>
      </c>
      <c r="U870" s="340">
        <v>44197</v>
      </c>
      <c r="V870" s="305"/>
      <c r="W870" s="318"/>
      <c r="X870" s="318"/>
      <c r="Y870" s="318"/>
      <c r="Z870" s="318"/>
      <c r="AA870" s="327"/>
      <c r="AB870" s="326">
        <v>1</v>
      </c>
      <c r="AC870" s="303">
        <v>1</v>
      </c>
      <c r="AD870" s="305"/>
      <c r="AE870" s="322"/>
      <c r="AF870" s="318"/>
      <c r="AG870" s="323"/>
      <c r="AH870" s="323"/>
      <c r="AI870" s="323"/>
      <c r="AJ870" s="323"/>
      <c r="AK870" s="323"/>
      <c r="AL870" s="323"/>
      <c r="AM870" s="323"/>
      <c r="AN870" s="323"/>
    </row>
    <row r="871" spans="1:40" ht="12.75">
      <c r="A871" s="328">
        <v>1223887101</v>
      </c>
      <c r="B871" s="311">
        <v>869</v>
      </c>
      <c r="C871" s="329" t="s">
        <v>16403</v>
      </c>
      <c r="D871" s="329" t="s">
        <v>15329</v>
      </c>
      <c r="E871" s="329" t="s">
        <v>15214</v>
      </c>
      <c r="F871" s="330" t="s">
        <v>2141</v>
      </c>
      <c r="G871" s="329" t="s">
        <v>15265</v>
      </c>
      <c r="H871" s="330" t="s">
        <v>2153</v>
      </c>
      <c r="I871" s="329" t="s">
        <v>9786</v>
      </c>
      <c r="J871" s="329" t="s">
        <v>15268</v>
      </c>
      <c r="K871" s="317"/>
      <c r="L871" s="304">
        <v>1</v>
      </c>
      <c r="M871" s="311">
        <v>242.11789999999999</v>
      </c>
      <c r="N871" s="311">
        <v>900</v>
      </c>
      <c r="O871" s="311" t="s">
        <v>16492</v>
      </c>
      <c r="P871" s="311" t="s">
        <v>14063</v>
      </c>
      <c r="Q871" s="311">
        <v>2012</v>
      </c>
      <c r="R871" s="324">
        <v>41263</v>
      </c>
      <c r="S871" s="311" t="s">
        <v>15266</v>
      </c>
      <c r="T871" s="312">
        <v>41640</v>
      </c>
      <c r="U871" s="340">
        <v>44197</v>
      </c>
      <c r="V871" s="305"/>
      <c r="W871" s="318"/>
      <c r="X871" s="318"/>
      <c r="Y871" s="318"/>
      <c r="Z871" s="318"/>
      <c r="AA871" s="327"/>
      <c r="AB871" s="326">
        <v>1</v>
      </c>
      <c r="AC871" s="303">
        <v>1</v>
      </c>
      <c r="AD871" s="305"/>
      <c r="AE871" s="322"/>
      <c r="AF871" s="318"/>
      <c r="AG871" s="323"/>
      <c r="AH871" s="323"/>
      <c r="AI871" s="323"/>
      <c r="AJ871" s="323"/>
      <c r="AK871" s="323"/>
      <c r="AL871" s="323"/>
      <c r="AM871" s="323"/>
      <c r="AN871" s="323"/>
    </row>
    <row r="872" spans="1:40" ht="12.75">
      <c r="A872" s="328">
        <v>1224281201</v>
      </c>
      <c r="B872" s="311">
        <v>870</v>
      </c>
      <c r="C872" s="329" t="s">
        <v>16016</v>
      </c>
      <c r="D872" s="329" t="s">
        <v>15329</v>
      </c>
      <c r="E872" s="329" t="s">
        <v>15269</v>
      </c>
      <c r="F872" s="330" t="s">
        <v>1254</v>
      </c>
      <c r="G872" s="329" t="s">
        <v>15270</v>
      </c>
      <c r="H872" s="330" t="s">
        <v>1256</v>
      </c>
      <c r="I872" s="329" t="s">
        <v>9786</v>
      </c>
      <c r="J872" s="329" t="s">
        <v>14261</v>
      </c>
      <c r="K872" s="317"/>
      <c r="L872" s="304">
        <v>1</v>
      </c>
      <c r="M872" s="311">
        <v>285.10000000000002</v>
      </c>
      <c r="N872" s="311">
        <v>630</v>
      </c>
      <c r="O872" s="311" t="s">
        <v>16493</v>
      </c>
      <c r="P872" s="311" t="s">
        <v>14604</v>
      </c>
      <c r="Q872" s="311">
        <v>2012</v>
      </c>
      <c r="R872" s="324">
        <v>41269</v>
      </c>
      <c r="S872" s="311" t="s">
        <v>15271</v>
      </c>
      <c r="T872" s="312">
        <v>41640</v>
      </c>
      <c r="U872" s="340">
        <v>44197</v>
      </c>
      <c r="V872" s="305"/>
      <c r="W872" s="318"/>
      <c r="X872" s="318"/>
      <c r="Y872" s="318"/>
      <c r="Z872" s="318"/>
      <c r="AA872" s="327"/>
      <c r="AB872" s="326">
        <v>1</v>
      </c>
      <c r="AC872" s="334">
        <v>1</v>
      </c>
      <c r="AD872" s="335">
        <v>1</v>
      </c>
      <c r="AE872" s="322"/>
      <c r="AF872" s="318"/>
      <c r="AG872" s="323"/>
      <c r="AH872" s="323"/>
      <c r="AI872" s="323"/>
      <c r="AJ872" s="323"/>
      <c r="AK872" s="323"/>
      <c r="AL872" s="323"/>
      <c r="AM872" s="323"/>
      <c r="AN872" s="323"/>
    </row>
    <row r="873" spans="1:40" ht="12.75">
      <c r="A873" s="328">
        <v>1224281202</v>
      </c>
      <c r="B873" s="311">
        <v>871</v>
      </c>
      <c r="C873" s="329" t="s">
        <v>16016</v>
      </c>
      <c r="D873" s="329" t="s">
        <v>15329</v>
      </c>
      <c r="E873" s="329" t="s">
        <v>15269</v>
      </c>
      <c r="F873" s="330" t="s">
        <v>1290</v>
      </c>
      <c r="G873" s="329" t="s">
        <v>15270</v>
      </c>
      <c r="H873" s="330" t="s">
        <v>1292</v>
      </c>
      <c r="I873" s="329" t="s">
        <v>9786</v>
      </c>
      <c r="J873" s="329" t="s">
        <v>14372</v>
      </c>
      <c r="K873" s="317"/>
      <c r="L873" s="304">
        <v>1</v>
      </c>
      <c r="M873" s="311">
        <v>144.81</v>
      </c>
      <c r="N873" s="311">
        <v>384</v>
      </c>
      <c r="O873" s="311" t="s">
        <v>16494</v>
      </c>
      <c r="P873" s="311" t="s">
        <v>14604</v>
      </c>
      <c r="Q873" s="311">
        <v>2012</v>
      </c>
      <c r="R873" s="324">
        <v>41269</v>
      </c>
      <c r="S873" s="311" t="s">
        <v>15271</v>
      </c>
      <c r="T873" s="312">
        <v>41640</v>
      </c>
      <c r="U873" s="340">
        <v>44197</v>
      </c>
      <c r="V873" s="305"/>
      <c r="W873" s="318"/>
      <c r="X873" s="318"/>
      <c r="Y873" s="318"/>
      <c r="Z873" s="318"/>
      <c r="AA873" s="327"/>
      <c r="AB873" s="326">
        <v>1</v>
      </c>
      <c r="AC873" s="334">
        <v>1</v>
      </c>
      <c r="AD873" s="335">
        <v>1</v>
      </c>
      <c r="AE873" s="322"/>
      <c r="AF873" s="318"/>
      <c r="AG873" s="323"/>
      <c r="AH873" s="323"/>
      <c r="AI873" s="323"/>
      <c r="AJ873" s="323"/>
      <c r="AK873" s="323"/>
      <c r="AL873" s="323"/>
      <c r="AM873" s="323"/>
      <c r="AN873" s="323"/>
    </row>
    <row r="874" spans="1:40" ht="12.75">
      <c r="A874" s="328">
        <v>1224281203</v>
      </c>
      <c r="B874" s="311">
        <v>872</v>
      </c>
      <c r="C874" s="329" t="s">
        <v>16016</v>
      </c>
      <c r="D874" s="329" t="s">
        <v>15329</v>
      </c>
      <c r="E874" s="329" t="s">
        <v>15269</v>
      </c>
      <c r="F874" s="330" t="s">
        <v>1303</v>
      </c>
      <c r="G874" s="329" t="s">
        <v>15270</v>
      </c>
      <c r="H874" s="330" t="s">
        <v>1307</v>
      </c>
      <c r="I874" s="329" t="s">
        <v>9786</v>
      </c>
      <c r="J874" s="329" t="s">
        <v>14062</v>
      </c>
      <c r="K874" s="317"/>
      <c r="L874" s="304">
        <v>1</v>
      </c>
      <c r="M874" s="311">
        <v>33.44</v>
      </c>
      <c r="N874" s="311">
        <v>29</v>
      </c>
      <c r="O874" s="311">
        <v>420</v>
      </c>
      <c r="P874" s="311" t="s">
        <v>15272</v>
      </c>
      <c r="Q874" s="311">
        <v>2012</v>
      </c>
      <c r="R874" s="324">
        <v>41269</v>
      </c>
      <c r="S874" s="311" t="s">
        <v>15271</v>
      </c>
      <c r="T874" s="312">
        <v>41640</v>
      </c>
      <c r="U874" s="340">
        <v>44197</v>
      </c>
      <c r="V874" s="305"/>
      <c r="W874" s="318"/>
      <c r="X874" s="318"/>
      <c r="Y874" s="318"/>
      <c r="Z874" s="318"/>
      <c r="AA874" s="327"/>
      <c r="AB874" s="326">
        <v>1</v>
      </c>
      <c r="AC874" s="334">
        <v>1</v>
      </c>
      <c r="AD874" s="336"/>
      <c r="AE874" s="322"/>
      <c r="AF874" s="318"/>
      <c r="AG874" s="323"/>
      <c r="AH874" s="323"/>
      <c r="AI874" s="323"/>
      <c r="AJ874" s="323"/>
      <c r="AK874" s="323"/>
      <c r="AL874" s="323"/>
      <c r="AM874" s="323"/>
      <c r="AN874" s="323"/>
    </row>
    <row r="875" spans="1:40" ht="12.75">
      <c r="A875" s="328">
        <v>1224255116</v>
      </c>
      <c r="B875" s="311">
        <v>873</v>
      </c>
      <c r="C875" s="329" t="s">
        <v>16016</v>
      </c>
      <c r="D875" s="329" t="s">
        <v>15329</v>
      </c>
      <c r="E875" s="329" t="s">
        <v>15269</v>
      </c>
      <c r="F875" s="329" t="s">
        <v>2281</v>
      </c>
      <c r="G875" s="329" t="s">
        <v>15270</v>
      </c>
      <c r="H875" s="329" t="s">
        <v>2287</v>
      </c>
      <c r="I875" s="329" t="s">
        <v>9786</v>
      </c>
      <c r="J875" s="329" t="s">
        <v>14950</v>
      </c>
      <c r="K875" s="317"/>
      <c r="L875" s="304">
        <v>1</v>
      </c>
      <c r="M875" s="311">
        <v>38.1</v>
      </c>
      <c r="N875" s="311">
        <v>53</v>
      </c>
      <c r="O875" s="311">
        <v>750</v>
      </c>
      <c r="P875" s="311" t="s">
        <v>15272</v>
      </c>
      <c r="Q875" s="311">
        <v>2012</v>
      </c>
      <c r="R875" s="324">
        <v>41269</v>
      </c>
      <c r="S875" s="311" t="s">
        <v>15271</v>
      </c>
      <c r="T875" s="312">
        <v>41640</v>
      </c>
      <c r="U875" s="340">
        <v>44197</v>
      </c>
      <c r="V875" s="305"/>
      <c r="W875" s="318"/>
      <c r="X875" s="318"/>
      <c r="Y875" s="318"/>
      <c r="Z875" s="318"/>
      <c r="AA875" s="327"/>
      <c r="AB875" s="326">
        <v>1</v>
      </c>
      <c r="AC875" s="334">
        <v>1</v>
      </c>
      <c r="AD875" s="336"/>
      <c r="AE875" s="322"/>
      <c r="AF875" s="318"/>
      <c r="AG875" s="323"/>
      <c r="AH875" s="323"/>
      <c r="AI875" s="323"/>
      <c r="AJ875" s="323"/>
      <c r="AK875" s="323"/>
      <c r="AL875" s="323"/>
      <c r="AM875" s="323"/>
      <c r="AN875" s="323"/>
    </row>
    <row r="876" spans="1:40" ht="12.75">
      <c r="A876" s="328">
        <v>1224281206</v>
      </c>
      <c r="B876" s="311">
        <v>874</v>
      </c>
      <c r="C876" s="329" t="s">
        <v>16016</v>
      </c>
      <c r="D876" s="329" t="s">
        <v>15329</v>
      </c>
      <c r="E876" s="329" t="s">
        <v>15269</v>
      </c>
      <c r="F876" s="330" t="s">
        <v>2281</v>
      </c>
      <c r="G876" s="329" t="s">
        <v>15270</v>
      </c>
      <c r="H876" s="330" t="s">
        <v>2296</v>
      </c>
      <c r="I876" s="329" t="s">
        <v>9786</v>
      </c>
      <c r="J876" s="329" t="s">
        <v>15273</v>
      </c>
      <c r="K876" s="317"/>
      <c r="L876" s="304">
        <v>1</v>
      </c>
      <c r="M876" s="311">
        <v>43.62</v>
      </c>
      <c r="N876" s="311">
        <v>85</v>
      </c>
      <c r="O876" s="311" t="s">
        <v>16495</v>
      </c>
      <c r="P876" s="311" t="s">
        <v>15272</v>
      </c>
      <c r="Q876" s="311">
        <v>2012</v>
      </c>
      <c r="R876" s="324">
        <v>41269</v>
      </c>
      <c r="S876" s="311" t="s">
        <v>15271</v>
      </c>
      <c r="T876" s="312">
        <v>41640</v>
      </c>
      <c r="U876" s="340">
        <v>44197</v>
      </c>
      <c r="V876" s="305"/>
      <c r="W876" s="318"/>
      <c r="X876" s="318"/>
      <c r="Y876" s="318"/>
      <c r="Z876" s="318"/>
      <c r="AA876" s="327"/>
      <c r="AB876" s="326">
        <v>1</v>
      </c>
      <c r="AC876" s="334">
        <v>1</v>
      </c>
      <c r="AD876" s="336"/>
      <c r="AE876" s="322"/>
      <c r="AF876" s="318"/>
      <c r="AG876" s="323"/>
      <c r="AH876" s="323"/>
      <c r="AI876" s="323"/>
      <c r="AJ876" s="323"/>
      <c r="AK876" s="323"/>
      <c r="AL876" s="323"/>
      <c r="AM876" s="323"/>
      <c r="AN876" s="323"/>
    </row>
    <row r="877" spans="1:40" ht="12.75">
      <c r="A877" s="328">
        <v>1224281207</v>
      </c>
      <c r="B877" s="311">
        <v>875</v>
      </c>
      <c r="C877" s="329" t="s">
        <v>16016</v>
      </c>
      <c r="D877" s="329" t="s">
        <v>15329</v>
      </c>
      <c r="E877" s="329" t="s">
        <v>15269</v>
      </c>
      <c r="F877" s="330" t="s">
        <v>2281</v>
      </c>
      <c r="G877" s="329" t="s">
        <v>15270</v>
      </c>
      <c r="H877" s="330" t="s">
        <v>2299</v>
      </c>
      <c r="I877" s="329" t="s">
        <v>9786</v>
      </c>
      <c r="J877" s="329" t="s">
        <v>15274</v>
      </c>
      <c r="K877" s="317"/>
      <c r="L877" s="304">
        <v>1</v>
      </c>
      <c r="M877" s="311">
        <v>36.200000000000003</v>
      </c>
      <c r="N877" s="311">
        <v>105</v>
      </c>
      <c r="O877" s="311" t="s">
        <v>16466</v>
      </c>
      <c r="P877" s="311" t="s">
        <v>15272</v>
      </c>
      <c r="Q877" s="311">
        <v>2012</v>
      </c>
      <c r="R877" s="324">
        <v>41269</v>
      </c>
      <c r="S877" s="311" t="s">
        <v>15271</v>
      </c>
      <c r="T877" s="312">
        <v>41640</v>
      </c>
      <c r="U877" s="340">
        <v>44197</v>
      </c>
      <c r="V877" s="305"/>
      <c r="W877" s="318"/>
      <c r="X877" s="318"/>
      <c r="Y877" s="318"/>
      <c r="Z877" s="318"/>
      <c r="AA877" s="327"/>
      <c r="AB877" s="326">
        <v>1</v>
      </c>
      <c r="AC877" s="334">
        <v>1</v>
      </c>
      <c r="AD877" s="336"/>
      <c r="AE877" s="322"/>
      <c r="AF877" s="318"/>
      <c r="AG877" s="323"/>
      <c r="AH877" s="323"/>
      <c r="AI877" s="323"/>
      <c r="AJ877" s="323"/>
      <c r="AK877" s="323"/>
      <c r="AL877" s="323"/>
      <c r="AM877" s="323"/>
      <c r="AN877" s="323"/>
    </row>
    <row r="878" spans="1:40" ht="12.75">
      <c r="A878" s="328">
        <v>1224281208</v>
      </c>
      <c r="B878" s="311">
        <v>876</v>
      </c>
      <c r="C878" s="329" t="s">
        <v>16016</v>
      </c>
      <c r="D878" s="329" t="s">
        <v>15329</v>
      </c>
      <c r="E878" s="329" t="s">
        <v>15269</v>
      </c>
      <c r="F878" s="330" t="s">
        <v>2281</v>
      </c>
      <c r="G878" s="329" t="s">
        <v>15270</v>
      </c>
      <c r="H878" s="330" t="s">
        <v>2303</v>
      </c>
      <c r="I878" s="329" t="s">
        <v>9786</v>
      </c>
      <c r="J878" s="329" t="s">
        <v>10860</v>
      </c>
      <c r="K878" s="317"/>
      <c r="L878" s="304">
        <v>1</v>
      </c>
      <c r="M878" s="311">
        <v>25.6</v>
      </c>
      <c r="N878" s="311">
        <v>12</v>
      </c>
      <c r="O878" s="311">
        <v>860</v>
      </c>
      <c r="P878" s="311" t="s">
        <v>15272</v>
      </c>
      <c r="Q878" s="311">
        <v>2012</v>
      </c>
      <c r="R878" s="324">
        <v>41269</v>
      </c>
      <c r="S878" s="311" t="s">
        <v>15271</v>
      </c>
      <c r="T878" s="312">
        <v>41640</v>
      </c>
      <c r="U878" s="340">
        <v>44197</v>
      </c>
      <c r="V878" s="305"/>
      <c r="W878" s="318"/>
      <c r="X878" s="318"/>
      <c r="Y878" s="318"/>
      <c r="Z878" s="318"/>
      <c r="AA878" s="327"/>
      <c r="AB878" s="326">
        <v>1</v>
      </c>
      <c r="AC878" s="334">
        <v>1</v>
      </c>
      <c r="AD878" s="336"/>
      <c r="AE878" s="322"/>
      <c r="AF878" s="318"/>
      <c r="AG878" s="323"/>
      <c r="AH878" s="323"/>
      <c r="AI878" s="323"/>
      <c r="AJ878" s="323"/>
      <c r="AK878" s="323"/>
      <c r="AL878" s="323"/>
      <c r="AM878" s="323"/>
      <c r="AN878" s="323"/>
    </row>
    <row r="879" spans="1:40" ht="12.75">
      <c r="A879" s="328">
        <v>1224281209</v>
      </c>
      <c r="B879" s="311">
        <v>877</v>
      </c>
      <c r="C879" s="329" t="s">
        <v>16016</v>
      </c>
      <c r="D879" s="329" t="s">
        <v>15329</v>
      </c>
      <c r="E879" s="329" t="s">
        <v>15269</v>
      </c>
      <c r="F879" s="330" t="s">
        <v>1339</v>
      </c>
      <c r="G879" s="329" t="s">
        <v>15270</v>
      </c>
      <c r="H879" s="330" t="s">
        <v>1349</v>
      </c>
      <c r="I879" s="329" t="s">
        <v>9786</v>
      </c>
      <c r="J879" s="329" t="s">
        <v>15199</v>
      </c>
      <c r="K879" s="317"/>
      <c r="L879" s="304">
        <v>1</v>
      </c>
      <c r="M879" s="311">
        <v>100.01</v>
      </c>
      <c r="N879" s="311">
        <v>140</v>
      </c>
      <c r="O879" s="311" t="s">
        <v>16496</v>
      </c>
      <c r="P879" s="311" t="s">
        <v>14604</v>
      </c>
      <c r="Q879" s="311">
        <v>2012</v>
      </c>
      <c r="R879" s="324">
        <v>41269</v>
      </c>
      <c r="S879" s="311" t="s">
        <v>15271</v>
      </c>
      <c r="T879" s="312">
        <v>41640</v>
      </c>
      <c r="U879" s="340">
        <v>44197</v>
      </c>
      <c r="V879" s="305"/>
      <c r="W879" s="318"/>
      <c r="X879" s="318"/>
      <c r="Y879" s="318"/>
      <c r="Z879" s="318"/>
      <c r="AA879" s="327"/>
      <c r="AB879" s="326">
        <v>1</v>
      </c>
      <c r="AC879" s="334">
        <v>1</v>
      </c>
      <c r="AD879" s="335">
        <v>1</v>
      </c>
      <c r="AE879" s="322"/>
      <c r="AF879" s="318"/>
      <c r="AG879" s="323"/>
      <c r="AH879" s="323"/>
      <c r="AI879" s="323"/>
      <c r="AJ879" s="323"/>
      <c r="AK879" s="323"/>
      <c r="AL879" s="323"/>
      <c r="AM879" s="323"/>
      <c r="AN879" s="323"/>
    </row>
    <row r="880" spans="1:40" ht="12.75">
      <c r="A880" s="328">
        <v>1224281205</v>
      </c>
      <c r="B880" s="311">
        <v>878</v>
      </c>
      <c r="C880" s="329" t="s">
        <v>16016</v>
      </c>
      <c r="D880" s="329" t="s">
        <v>15329</v>
      </c>
      <c r="E880" s="329" t="s">
        <v>15269</v>
      </c>
      <c r="F880" s="330" t="s">
        <v>1810</v>
      </c>
      <c r="G880" s="329" t="s">
        <v>15270</v>
      </c>
      <c r="H880" s="330" t="s">
        <v>1811</v>
      </c>
      <c r="I880" s="329" t="s">
        <v>9786</v>
      </c>
      <c r="J880" s="329" t="s">
        <v>14565</v>
      </c>
      <c r="K880" s="317"/>
      <c r="L880" s="304">
        <v>1</v>
      </c>
      <c r="M880" s="311">
        <v>63.92</v>
      </c>
      <c r="N880" s="311">
        <v>63</v>
      </c>
      <c r="O880" s="311">
        <v>190</v>
      </c>
      <c r="P880" s="311" t="s">
        <v>15272</v>
      </c>
      <c r="Q880" s="311">
        <v>2012</v>
      </c>
      <c r="R880" s="324">
        <v>41269</v>
      </c>
      <c r="S880" s="311" t="s">
        <v>15271</v>
      </c>
      <c r="T880" s="312">
        <v>41640</v>
      </c>
      <c r="U880" s="340">
        <v>44197</v>
      </c>
      <c r="V880" s="305"/>
      <c r="W880" s="318"/>
      <c r="X880" s="318"/>
      <c r="Y880" s="318"/>
      <c r="Z880" s="318"/>
      <c r="AA880" s="327"/>
      <c r="AB880" s="326">
        <v>1</v>
      </c>
      <c r="AC880" s="334">
        <v>1</v>
      </c>
      <c r="AD880" s="336"/>
      <c r="AE880" s="322"/>
      <c r="AF880" s="318"/>
      <c r="AG880" s="323"/>
      <c r="AH880" s="323"/>
      <c r="AI880" s="323"/>
      <c r="AJ880" s="323"/>
      <c r="AK880" s="323"/>
      <c r="AL880" s="323"/>
      <c r="AM880" s="323"/>
      <c r="AN880" s="323"/>
    </row>
    <row r="881" spans="1:40" ht="12.75">
      <c r="A881" s="328">
        <v>1224282301</v>
      </c>
      <c r="B881" s="311">
        <v>879</v>
      </c>
      <c r="C881" s="329" t="s">
        <v>16016</v>
      </c>
      <c r="D881" s="329" t="s">
        <v>15329</v>
      </c>
      <c r="E881" s="329" t="s">
        <v>15269</v>
      </c>
      <c r="F881" s="330" t="s">
        <v>2187</v>
      </c>
      <c r="G881" s="329" t="s">
        <v>15275</v>
      </c>
      <c r="H881" s="330" t="s">
        <v>2189</v>
      </c>
      <c r="I881" s="329" t="s">
        <v>9786</v>
      </c>
      <c r="J881" s="329" t="s">
        <v>15276</v>
      </c>
      <c r="K881" s="317"/>
      <c r="L881" s="304">
        <v>1</v>
      </c>
      <c r="M881" s="311">
        <v>170.4</v>
      </c>
      <c r="N881" s="311">
        <v>497</v>
      </c>
      <c r="O881" s="311" t="s">
        <v>16497</v>
      </c>
      <c r="P881" s="311" t="s">
        <v>14604</v>
      </c>
      <c r="Q881" s="311">
        <v>2012</v>
      </c>
      <c r="R881" s="324">
        <v>41271</v>
      </c>
      <c r="S881" s="311" t="s">
        <v>15277</v>
      </c>
      <c r="T881" s="312">
        <v>41640</v>
      </c>
      <c r="U881" s="340">
        <v>44197</v>
      </c>
      <c r="V881" s="305"/>
      <c r="W881" s="318"/>
      <c r="X881" s="318"/>
      <c r="Y881" s="318"/>
      <c r="Z881" s="318"/>
      <c r="AA881" s="327"/>
      <c r="AB881" s="326">
        <v>1</v>
      </c>
      <c r="AC881" s="334">
        <v>1</v>
      </c>
      <c r="AD881" s="335">
        <v>1</v>
      </c>
      <c r="AE881" s="322"/>
      <c r="AF881" s="318"/>
      <c r="AG881" s="323"/>
      <c r="AH881" s="323"/>
      <c r="AI881" s="323"/>
      <c r="AJ881" s="323"/>
      <c r="AK881" s="323"/>
      <c r="AL881" s="323"/>
      <c r="AM881" s="323"/>
      <c r="AN881" s="323"/>
    </row>
    <row r="882" spans="1:40" ht="12.75">
      <c r="A882" s="328">
        <v>1224282302</v>
      </c>
      <c r="B882" s="311">
        <v>880</v>
      </c>
      <c r="C882" s="329" t="s">
        <v>16016</v>
      </c>
      <c r="D882" s="329" t="s">
        <v>15329</v>
      </c>
      <c r="E882" s="329" t="s">
        <v>15269</v>
      </c>
      <c r="F882" s="330" t="s">
        <v>1696</v>
      </c>
      <c r="G882" s="329" t="s">
        <v>15275</v>
      </c>
      <c r="H882" s="330" t="s">
        <v>1698</v>
      </c>
      <c r="I882" s="329" t="s">
        <v>9786</v>
      </c>
      <c r="J882" s="329" t="s">
        <v>14098</v>
      </c>
      <c r="K882" s="317"/>
      <c r="L882" s="304">
        <v>1</v>
      </c>
      <c r="M882" s="311">
        <v>80.3</v>
      </c>
      <c r="N882" s="311">
        <v>76</v>
      </c>
      <c r="O882" s="311" t="s">
        <v>16498</v>
      </c>
      <c r="P882" s="311" t="s">
        <v>14122</v>
      </c>
      <c r="Q882" s="311">
        <v>2012</v>
      </c>
      <c r="R882" s="324">
        <v>41271</v>
      </c>
      <c r="S882" s="311" t="s">
        <v>15277</v>
      </c>
      <c r="T882" s="312">
        <v>41640</v>
      </c>
      <c r="U882" s="340">
        <v>44197</v>
      </c>
      <c r="V882" s="305"/>
      <c r="W882" s="318"/>
      <c r="X882" s="318"/>
      <c r="Y882" s="318"/>
      <c r="Z882" s="318"/>
      <c r="AA882" s="327"/>
      <c r="AB882" s="326">
        <v>1</v>
      </c>
      <c r="AC882" s="334">
        <v>1</v>
      </c>
      <c r="AD882" s="336"/>
      <c r="AE882" s="322"/>
      <c r="AF882" s="318"/>
      <c r="AG882" s="323"/>
      <c r="AH882" s="323"/>
      <c r="AI882" s="323"/>
      <c r="AJ882" s="323"/>
      <c r="AK882" s="323"/>
      <c r="AL882" s="323"/>
      <c r="AM882" s="323"/>
      <c r="AN882" s="323"/>
    </row>
    <row r="883" spans="1:40" ht="12.75">
      <c r="A883" s="328">
        <v>1224282303</v>
      </c>
      <c r="B883" s="311">
        <v>881</v>
      </c>
      <c r="C883" s="329" t="s">
        <v>16016</v>
      </c>
      <c r="D883" s="329" t="s">
        <v>15329</v>
      </c>
      <c r="E883" s="329" t="s">
        <v>15269</v>
      </c>
      <c r="F883" s="330" t="s">
        <v>2187</v>
      </c>
      <c r="G883" s="329" t="s">
        <v>15275</v>
      </c>
      <c r="H883" s="330" t="s">
        <v>2191</v>
      </c>
      <c r="I883" s="329" t="s">
        <v>9786</v>
      </c>
      <c r="J883" s="329" t="s">
        <v>15278</v>
      </c>
      <c r="K883" s="317"/>
      <c r="L883" s="304">
        <v>1</v>
      </c>
      <c r="M883" s="311">
        <v>80.89</v>
      </c>
      <c r="N883" s="311">
        <v>218</v>
      </c>
      <c r="O883" s="311" t="s">
        <v>16499</v>
      </c>
      <c r="P883" s="311" t="s">
        <v>14604</v>
      </c>
      <c r="Q883" s="311">
        <v>2012</v>
      </c>
      <c r="R883" s="324">
        <v>41271</v>
      </c>
      <c r="S883" s="311" t="s">
        <v>15277</v>
      </c>
      <c r="T883" s="312">
        <v>41640</v>
      </c>
      <c r="U883" s="340">
        <v>44197</v>
      </c>
      <c r="V883" s="305"/>
      <c r="W883" s="318"/>
      <c r="X883" s="318"/>
      <c r="Y883" s="318"/>
      <c r="Z883" s="318"/>
      <c r="AA883" s="327"/>
      <c r="AB883" s="326">
        <v>1</v>
      </c>
      <c r="AC883" s="334">
        <v>1</v>
      </c>
      <c r="AD883" s="335">
        <v>1</v>
      </c>
      <c r="AE883" s="322"/>
      <c r="AF883" s="318"/>
      <c r="AG883" s="323"/>
      <c r="AH883" s="323"/>
      <c r="AI883" s="323"/>
      <c r="AJ883" s="323"/>
      <c r="AK883" s="323"/>
      <c r="AL883" s="323"/>
      <c r="AM883" s="323"/>
      <c r="AN883" s="323"/>
    </row>
    <row r="884" spans="1:40" ht="12.75">
      <c r="A884" s="328">
        <v>1224282304</v>
      </c>
      <c r="B884" s="311">
        <v>882</v>
      </c>
      <c r="C884" s="329" t="s">
        <v>16016</v>
      </c>
      <c r="D884" s="329" t="s">
        <v>15329</v>
      </c>
      <c r="E884" s="329" t="s">
        <v>15269</v>
      </c>
      <c r="F884" s="330" t="s">
        <v>2187</v>
      </c>
      <c r="G884" s="329" t="s">
        <v>15275</v>
      </c>
      <c r="H884" s="330" t="s">
        <v>2194</v>
      </c>
      <c r="I884" s="329" t="s">
        <v>9786</v>
      </c>
      <c r="J884" s="329" t="s">
        <v>15279</v>
      </c>
      <c r="K884" s="317"/>
      <c r="L884" s="304">
        <v>1</v>
      </c>
      <c r="M884" s="311">
        <v>36.6</v>
      </c>
      <c r="N884" s="311">
        <v>15</v>
      </c>
      <c r="O884" s="311">
        <v>230</v>
      </c>
      <c r="P884" s="311" t="s">
        <v>14122</v>
      </c>
      <c r="Q884" s="311">
        <v>2012</v>
      </c>
      <c r="R884" s="324">
        <v>41271</v>
      </c>
      <c r="S884" s="311" t="s">
        <v>15277</v>
      </c>
      <c r="T884" s="312">
        <v>41640</v>
      </c>
      <c r="U884" s="340">
        <v>44197</v>
      </c>
      <c r="V884" s="305"/>
      <c r="W884" s="318"/>
      <c r="X884" s="318"/>
      <c r="Y884" s="318"/>
      <c r="Z884" s="318"/>
      <c r="AA884" s="327"/>
      <c r="AB884" s="326">
        <v>1</v>
      </c>
      <c r="AC884" s="334">
        <v>1</v>
      </c>
      <c r="AD884" s="336"/>
      <c r="AE884" s="322"/>
      <c r="AF884" s="318"/>
      <c r="AG884" s="323"/>
      <c r="AH884" s="323"/>
      <c r="AI884" s="323"/>
      <c r="AJ884" s="323"/>
      <c r="AK884" s="323"/>
      <c r="AL884" s="323"/>
      <c r="AM884" s="323"/>
      <c r="AN884" s="323"/>
    </row>
    <row r="885" spans="1:40" ht="12.75">
      <c r="A885" s="328">
        <v>1224282305</v>
      </c>
      <c r="B885" s="311">
        <v>883</v>
      </c>
      <c r="C885" s="329" t="s">
        <v>16016</v>
      </c>
      <c r="D885" s="329" t="s">
        <v>15329</v>
      </c>
      <c r="E885" s="329" t="s">
        <v>15269</v>
      </c>
      <c r="F885" s="330" t="s">
        <v>1439</v>
      </c>
      <c r="G885" s="329" t="s">
        <v>15275</v>
      </c>
      <c r="H885" s="330" t="s">
        <v>1442</v>
      </c>
      <c r="I885" s="329" t="s">
        <v>9786</v>
      </c>
      <c r="J885" s="329" t="s">
        <v>10807</v>
      </c>
      <c r="K885" s="317"/>
      <c r="L885" s="304">
        <v>1</v>
      </c>
      <c r="M885" s="311">
        <v>73.64</v>
      </c>
      <c r="N885" s="311">
        <v>131</v>
      </c>
      <c r="O885" s="311" t="s">
        <v>16500</v>
      </c>
      <c r="P885" s="311" t="s">
        <v>14604</v>
      </c>
      <c r="Q885" s="311">
        <v>2012</v>
      </c>
      <c r="R885" s="324">
        <v>41271</v>
      </c>
      <c r="S885" s="311" t="s">
        <v>15277</v>
      </c>
      <c r="T885" s="312">
        <v>41640</v>
      </c>
      <c r="U885" s="340">
        <v>44197</v>
      </c>
      <c r="V885" s="305"/>
      <c r="W885" s="318"/>
      <c r="X885" s="318"/>
      <c r="Y885" s="318"/>
      <c r="Z885" s="318"/>
      <c r="AA885" s="327"/>
      <c r="AB885" s="326">
        <v>1</v>
      </c>
      <c r="AC885" s="334">
        <v>1</v>
      </c>
      <c r="AD885" s="335">
        <v>1</v>
      </c>
      <c r="AE885" s="322"/>
      <c r="AF885" s="318"/>
      <c r="AG885" s="323"/>
      <c r="AH885" s="323"/>
      <c r="AI885" s="323"/>
      <c r="AJ885" s="323"/>
      <c r="AK885" s="323"/>
      <c r="AL885" s="323"/>
      <c r="AM885" s="323"/>
      <c r="AN885" s="323"/>
    </row>
    <row r="886" spans="1:40" ht="12.75">
      <c r="A886" s="328">
        <v>1224282307</v>
      </c>
      <c r="B886" s="311">
        <v>884</v>
      </c>
      <c r="C886" s="329" t="s">
        <v>16016</v>
      </c>
      <c r="D886" s="329" t="s">
        <v>15329</v>
      </c>
      <c r="E886" s="329" t="s">
        <v>15269</v>
      </c>
      <c r="F886" s="330" t="s">
        <v>1266</v>
      </c>
      <c r="G886" s="329" t="s">
        <v>15275</v>
      </c>
      <c r="H886" s="330" t="s">
        <v>1273</v>
      </c>
      <c r="I886" s="329" t="s">
        <v>9786</v>
      </c>
      <c r="J886" s="329" t="s">
        <v>14462</v>
      </c>
      <c r="K886" s="317"/>
      <c r="L886" s="304">
        <v>1</v>
      </c>
      <c r="M886" s="311">
        <v>33.200000000000003</v>
      </c>
      <c r="N886" s="311">
        <v>5</v>
      </c>
      <c r="O886" s="311">
        <v>90</v>
      </c>
      <c r="P886" s="311" t="s">
        <v>14122</v>
      </c>
      <c r="Q886" s="311">
        <v>2012</v>
      </c>
      <c r="R886" s="324">
        <v>41271</v>
      </c>
      <c r="S886" s="311" t="s">
        <v>15277</v>
      </c>
      <c r="T886" s="312">
        <v>41640</v>
      </c>
      <c r="U886" s="340">
        <v>44197</v>
      </c>
      <c r="V886" s="305"/>
      <c r="W886" s="318"/>
      <c r="X886" s="318"/>
      <c r="Y886" s="318"/>
      <c r="Z886" s="318"/>
      <c r="AA886" s="327"/>
      <c r="AB886" s="326">
        <v>1</v>
      </c>
      <c r="AC886" s="334">
        <v>1</v>
      </c>
      <c r="AD886" s="336"/>
      <c r="AE886" s="322"/>
      <c r="AF886" s="318"/>
      <c r="AG886" s="323"/>
      <c r="AH886" s="323"/>
      <c r="AI886" s="323"/>
      <c r="AJ886" s="323"/>
      <c r="AK886" s="323"/>
      <c r="AL886" s="323"/>
      <c r="AM886" s="323"/>
      <c r="AN886" s="323"/>
    </row>
    <row r="887" spans="1:40" ht="12.75">
      <c r="A887" s="328">
        <v>1224282306</v>
      </c>
      <c r="B887" s="311">
        <v>885</v>
      </c>
      <c r="C887" s="329" t="s">
        <v>16016</v>
      </c>
      <c r="D887" s="329" t="s">
        <v>15329</v>
      </c>
      <c r="E887" s="329" t="s">
        <v>15269</v>
      </c>
      <c r="F887" s="330" t="s">
        <v>2187</v>
      </c>
      <c r="G887" s="329" t="s">
        <v>15275</v>
      </c>
      <c r="H887" s="330" t="s">
        <v>2197</v>
      </c>
      <c r="I887" s="329" t="s">
        <v>9786</v>
      </c>
      <c r="J887" s="329" t="s">
        <v>15280</v>
      </c>
      <c r="K887" s="317"/>
      <c r="L887" s="304">
        <v>1</v>
      </c>
      <c r="M887" s="311">
        <v>120.88</v>
      </c>
      <c r="N887" s="311">
        <v>267</v>
      </c>
      <c r="O887" s="311" t="s">
        <v>16501</v>
      </c>
      <c r="P887" s="311" t="s">
        <v>14604</v>
      </c>
      <c r="Q887" s="311">
        <v>2012</v>
      </c>
      <c r="R887" s="324">
        <v>41271</v>
      </c>
      <c r="S887" s="311" t="s">
        <v>15277</v>
      </c>
      <c r="T887" s="312">
        <v>41640</v>
      </c>
      <c r="U887" s="340">
        <v>44197</v>
      </c>
      <c r="V887" s="305"/>
      <c r="W887" s="318"/>
      <c r="X887" s="318"/>
      <c r="Y887" s="318"/>
      <c r="Z887" s="318"/>
      <c r="AA887" s="327"/>
      <c r="AB887" s="326">
        <v>1</v>
      </c>
      <c r="AC887" s="334">
        <v>1</v>
      </c>
      <c r="AD887" s="335">
        <v>1</v>
      </c>
      <c r="AE887" s="322"/>
      <c r="AF887" s="318"/>
      <c r="AG887" s="323"/>
      <c r="AH887" s="323"/>
      <c r="AI887" s="323"/>
      <c r="AJ887" s="323"/>
      <c r="AK887" s="323"/>
      <c r="AL887" s="323"/>
      <c r="AM887" s="323"/>
      <c r="AN887" s="323"/>
    </row>
    <row r="888" spans="1:40" ht="12.75">
      <c r="A888" s="328">
        <v>1224283401</v>
      </c>
      <c r="B888" s="311">
        <v>886</v>
      </c>
      <c r="C888" s="329" t="s">
        <v>16016</v>
      </c>
      <c r="D888" s="329" t="s">
        <v>15329</v>
      </c>
      <c r="E888" s="329" t="s">
        <v>15269</v>
      </c>
      <c r="F888" s="330" t="s">
        <v>2187</v>
      </c>
      <c r="G888" s="329" t="s">
        <v>15281</v>
      </c>
      <c r="H888" s="330" t="s">
        <v>2188</v>
      </c>
      <c r="I888" s="329" t="s">
        <v>9786</v>
      </c>
      <c r="J888" s="329" t="s">
        <v>15282</v>
      </c>
      <c r="K888" s="317"/>
      <c r="L888" s="304">
        <v>1</v>
      </c>
      <c r="M888" s="311">
        <v>583.12</v>
      </c>
      <c r="N888" s="311">
        <v>1693</v>
      </c>
      <c r="O888" s="311" t="s">
        <v>16502</v>
      </c>
      <c r="P888" s="311" t="s">
        <v>14604</v>
      </c>
      <c r="Q888" s="311">
        <v>2012</v>
      </c>
      <c r="R888" s="324">
        <v>41270</v>
      </c>
      <c r="S888" s="311" t="s">
        <v>15283</v>
      </c>
      <c r="T888" s="312">
        <v>41640</v>
      </c>
      <c r="U888" s="340">
        <v>44197</v>
      </c>
      <c r="V888" s="305"/>
      <c r="W888" s="318"/>
      <c r="X888" s="318"/>
      <c r="Y888" s="318"/>
      <c r="Z888" s="318"/>
      <c r="AA888" s="327"/>
      <c r="AB888" s="326">
        <v>1</v>
      </c>
      <c r="AC888" s="334">
        <v>1</v>
      </c>
      <c r="AD888" s="335">
        <v>1</v>
      </c>
      <c r="AE888" s="322"/>
      <c r="AF888" s="318"/>
      <c r="AG888" s="323"/>
      <c r="AH888" s="323"/>
      <c r="AI888" s="323"/>
      <c r="AJ888" s="323"/>
      <c r="AK888" s="323"/>
      <c r="AL888" s="323"/>
      <c r="AM888" s="323"/>
      <c r="AN888" s="323"/>
    </row>
    <row r="889" spans="1:40" ht="12.75">
      <c r="A889" s="328">
        <v>1224283402</v>
      </c>
      <c r="B889" s="311">
        <v>887</v>
      </c>
      <c r="C889" s="329" t="s">
        <v>16016</v>
      </c>
      <c r="D889" s="329" t="s">
        <v>15329</v>
      </c>
      <c r="E889" s="329" t="s">
        <v>15269</v>
      </c>
      <c r="F889" s="330" t="s">
        <v>2187</v>
      </c>
      <c r="G889" s="329" t="s">
        <v>15281</v>
      </c>
      <c r="H889" s="330" t="s">
        <v>2190</v>
      </c>
      <c r="I889" s="329" t="s">
        <v>9786</v>
      </c>
      <c r="J889" s="329" t="s">
        <v>15284</v>
      </c>
      <c r="K889" s="317"/>
      <c r="L889" s="304">
        <v>1</v>
      </c>
      <c r="M889" s="311">
        <v>32.200000000000003</v>
      </c>
      <c r="N889" s="311">
        <v>32</v>
      </c>
      <c r="O889" s="311">
        <v>510</v>
      </c>
      <c r="P889" s="311" t="s">
        <v>14122</v>
      </c>
      <c r="Q889" s="311">
        <v>2012</v>
      </c>
      <c r="R889" s="312">
        <v>41246</v>
      </c>
      <c r="S889" s="311" t="s">
        <v>15285</v>
      </c>
      <c r="T889" s="312">
        <v>41640</v>
      </c>
      <c r="U889" s="340">
        <v>44197</v>
      </c>
      <c r="V889" s="305"/>
      <c r="W889" s="318"/>
      <c r="X889" s="318"/>
      <c r="Y889" s="318"/>
      <c r="Z889" s="318"/>
      <c r="AA889" s="327"/>
      <c r="AB889" s="326">
        <v>1</v>
      </c>
      <c r="AC889" s="334">
        <v>1</v>
      </c>
      <c r="AD889" s="336"/>
      <c r="AE889" s="322"/>
      <c r="AF889" s="318"/>
      <c r="AG889" s="323"/>
      <c r="AH889" s="323"/>
      <c r="AI889" s="323"/>
      <c r="AJ889" s="323"/>
      <c r="AK889" s="323"/>
      <c r="AL889" s="323"/>
      <c r="AM889" s="323"/>
      <c r="AN889" s="323"/>
    </row>
    <row r="890" spans="1:40" ht="12.75">
      <c r="A890" s="328">
        <v>1224283403</v>
      </c>
      <c r="B890" s="311">
        <v>888</v>
      </c>
      <c r="C890" s="329" t="s">
        <v>16016</v>
      </c>
      <c r="D890" s="329" t="s">
        <v>15329</v>
      </c>
      <c r="E890" s="329" t="s">
        <v>15269</v>
      </c>
      <c r="F890" s="330" t="s">
        <v>2187</v>
      </c>
      <c r="G890" s="329" t="s">
        <v>15281</v>
      </c>
      <c r="H890" s="330" t="s">
        <v>2192</v>
      </c>
      <c r="I890" s="329" t="s">
        <v>9786</v>
      </c>
      <c r="J890" s="329" t="s">
        <v>15286</v>
      </c>
      <c r="K890" s="317"/>
      <c r="L890" s="304">
        <v>1</v>
      </c>
      <c r="M890" s="311">
        <v>18.3</v>
      </c>
      <c r="N890" s="311">
        <v>16</v>
      </c>
      <c r="O890" s="311">
        <v>240</v>
      </c>
      <c r="P890" s="311" t="s">
        <v>14122</v>
      </c>
      <c r="Q890" s="311">
        <v>2012</v>
      </c>
      <c r="R890" s="312">
        <v>41246</v>
      </c>
      <c r="S890" s="311" t="s">
        <v>15285</v>
      </c>
      <c r="T890" s="312">
        <v>41640</v>
      </c>
      <c r="U890" s="340">
        <v>44197</v>
      </c>
      <c r="V890" s="305"/>
      <c r="W890" s="318"/>
      <c r="X890" s="318"/>
      <c r="Y890" s="318"/>
      <c r="Z890" s="318"/>
      <c r="AA890" s="327"/>
      <c r="AB890" s="326">
        <v>1</v>
      </c>
      <c r="AC890" s="334">
        <v>1</v>
      </c>
      <c r="AD890" s="336"/>
      <c r="AE890" s="322"/>
      <c r="AF890" s="318"/>
      <c r="AG890" s="323"/>
      <c r="AH890" s="323"/>
      <c r="AI890" s="323"/>
      <c r="AJ890" s="323"/>
      <c r="AK890" s="323"/>
      <c r="AL890" s="323"/>
      <c r="AM890" s="323"/>
      <c r="AN890" s="323"/>
    </row>
    <row r="891" spans="1:40" ht="12.75">
      <c r="A891" s="328">
        <v>1224283404</v>
      </c>
      <c r="B891" s="311">
        <v>889</v>
      </c>
      <c r="C891" s="329" t="s">
        <v>16016</v>
      </c>
      <c r="D891" s="329" t="s">
        <v>15329</v>
      </c>
      <c r="E891" s="329" t="s">
        <v>15269</v>
      </c>
      <c r="F891" s="330" t="s">
        <v>2187</v>
      </c>
      <c r="G891" s="329" t="s">
        <v>15281</v>
      </c>
      <c r="H891" s="330" t="s">
        <v>2193</v>
      </c>
      <c r="I891" s="329" t="s">
        <v>9786</v>
      </c>
      <c r="J891" s="329" t="s">
        <v>15287</v>
      </c>
      <c r="K891" s="317"/>
      <c r="L891" s="304">
        <v>1</v>
      </c>
      <c r="M891" s="311">
        <v>91.9</v>
      </c>
      <c r="N891" s="311">
        <v>103</v>
      </c>
      <c r="O891" s="311" t="s">
        <v>16271</v>
      </c>
      <c r="P891" s="311" t="s">
        <v>14122</v>
      </c>
      <c r="Q891" s="311">
        <v>2012</v>
      </c>
      <c r="R891" s="312">
        <v>41246</v>
      </c>
      <c r="S891" s="311" t="s">
        <v>15285</v>
      </c>
      <c r="T891" s="312">
        <v>41640</v>
      </c>
      <c r="U891" s="340">
        <v>44197</v>
      </c>
      <c r="V891" s="305"/>
      <c r="W891" s="318"/>
      <c r="X891" s="318"/>
      <c r="Y891" s="318"/>
      <c r="Z891" s="318"/>
      <c r="AA891" s="327"/>
      <c r="AB891" s="326">
        <v>1</v>
      </c>
      <c r="AC891" s="334">
        <v>1</v>
      </c>
      <c r="AD891" s="336"/>
      <c r="AE891" s="322"/>
      <c r="AF891" s="318"/>
      <c r="AG891" s="323"/>
      <c r="AH891" s="323"/>
      <c r="AI891" s="323"/>
      <c r="AJ891" s="323"/>
      <c r="AK891" s="323"/>
      <c r="AL891" s="323"/>
      <c r="AM891" s="323"/>
      <c r="AN891" s="323"/>
    </row>
    <row r="892" spans="1:40" ht="12.75">
      <c r="A892" s="328">
        <v>1224283405</v>
      </c>
      <c r="B892" s="311">
        <v>890</v>
      </c>
      <c r="C892" s="329" t="s">
        <v>16016</v>
      </c>
      <c r="D892" s="329" t="s">
        <v>15329</v>
      </c>
      <c r="E892" s="329" t="s">
        <v>15269</v>
      </c>
      <c r="F892" s="330" t="s">
        <v>1277</v>
      </c>
      <c r="G892" s="329" t="s">
        <v>15281</v>
      </c>
      <c r="H892" s="330" t="s">
        <v>1283</v>
      </c>
      <c r="I892" s="329" t="s">
        <v>9786</v>
      </c>
      <c r="J892" s="329" t="s">
        <v>10805</v>
      </c>
      <c r="K892" s="317"/>
      <c r="L892" s="304">
        <v>1</v>
      </c>
      <c r="M892" s="311">
        <v>62.97</v>
      </c>
      <c r="N892" s="311">
        <v>250</v>
      </c>
      <c r="O892" s="311" t="s">
        <v>16118</v>
      </c>
      <c r="P892" s="311" t="s">
        <v>14604</v>
      </c>
      <c r="Q892" s="311">
        <v>2012</v>
      </c>
      <c r="R892" s="324">
        <v>41270</v>
      </c>
      <c r="S892" s="311" t="s">
        <v>15283</v>
      </c>
      <c r="T892" s="312">
        <v>41640</v>
      </c>
      <c r="U892" s="340">
        <v>44197</v>
      </c>
      <c r="V892" s="305"/>
      <c r="W892" s="318"/>
      <c r="X892" s="318"/>
      <c r="Y892" s="318"/>
      <c r="Z892" s="318"/>
      <c r="AA892" s="327"/>
      <c r="AB892" s="326">
        <v>1</v>
      </c>
      <c r="AC892" s="334">
        <v>1</v>
      </c>
      <c r="AD892" s="335">
        <v>1</v>
      </c>
      <c r="AE892" s="322"/>
      <c r="AF892" s="318"/>
      <c r="AG892" s="323"/>
      <c r="AH892" s="323"/>
      <c r="AI892" s="323"/>
      <c r="AJ892" s="323"/>
      <c r="AK892" s="323"/>
      <c r="AL892" s="323"/>
      <c r="AM892" s="323"/>
      <c r="AN892" s="323"/>
    </row>
    <row r="893" spans="1:40" ht="12.75">
      <c r="A893" s="328">
        <v>1224283406</v>
      </c>
      <c r="B893" s="311">
        <v>891</v>
      </c>
      <c r="C893" s="329" t="s">
        <v>16016</v>
      </c>
      <c r="D893" s="329" t="s">
        <v>15329</v>
      </c>
      <c r="E893" s="329" t="s">
        <v>15269</v>
      </c>
      <c r="F893" s="330" t="s">
        <v>2187</v>
      </c>
      <c r="G893" s="329" t="s">
        <v>15281</v>
      </c>
      <c r="H893" s="330" t="s">
        <v>2195</v>
      </c>
      <c r="I893" s="329" t="s">
        <v>9786</v>
      </c>
      <c r="J893" s="329" t="s">
        <v>15288</v>
      </c>
      <c r="K893" s="317"/>
      <c r="L893" s="304">
        <v>1</v>
      </c>
      <c r="M893" s="311">
        <v>137.94</v>
      </c>
      <c r="N893" s="311">
        <v>482</v>
      </c>
      <c r="O893" s="311" t="s">
        <v>16503</v>
      </c>
      <c r="P893" s="311" t="s">
        <v>14604</v>
      </c>
      <c r="Q893" s="311">
        <v>2012</v>
      </c>
      <c r="R893" s="324">
        <v>41270</v>
      </c>
      <c r="S893" s="311" t="s">
        <v>15283</v>
      </c>
      <c r="T893" s="312">
        <v>41640</v>
      </c>
      <c r="U893" s="340">
        <v>44197</v>
      </c>
      <c r="V893" s="305"/>
      <c r="W893" s="318"/>
      <c r="X893" s="318"/>
      <c r="Y893" s="318"/>
      <c r="Z893" s="318"/>
      <c r="AA893" s="327"/>
      <c r="AB893" s="326">
        <v>1</v>
      </c>
      <c r="AC893" s="334">
        <v>1</v>
      </c>
      <c r="AD893" s="335">
        <v>1</v>
      </c>
      <c r="AE893" s="322"/>
      <c r="AF893" s="318"/>
      <c r="AG893" s="323"/>
      <c r="AH893" s="323"/>
      <c r="AI893" s="323"/>
      <c r="AJ893" s="323"/>
      <c r="AK893" s="323"/>
      <c r="AL893" s="323"/>
      <c r="AM893" s="323"/>
      <c r="AN893" s="323"/>
    </row>
    <row r="894" spans="1:40" ht="12.75">
      <c r="A894" s="328">
        <v>1224283407</v>
      </c>
      <c r="B894" s="311">
        <v>892</v>
      </c>
      <c r="C894" s="329" t="s">
        <v>16016</v>
      </c>
      <c r="D894" s="329" t="s">
        <v>15329</v>
      </c>
      <c r="E894" s="329" t="s">
        <v>15269</v>
      </c>
      <c r="F894" s="330" t="s">
        <v>2187</v>
      </c>
      <c r="G894" s="329" t="s">
        <v>15281</v>
      </c>
      <c r="H894" s="330" t="s">
        <v>2196</v>
      </c>
      <c r="I894" s="329" t="s">
        <v>9786</v>
      </c>
      <c r="J894" s="329" t="s">
        <v>11899</v>
      </c>
      <c r="K894" s="317"/>
      <c r="L894" s="304">
        <v>1</v>
      </c>
      <c r="M894" s="311">
        <v>84.36</v>
      </c>
      <c r="N894" s="311">
        <v>176</v>
      </c>
      <c r="O894" s="311" t="s">
        <v>16504</v>
      </c>
      <c r="P894" s="311" t="s">
        <v>14604</v>
      </c>
      <c r="Q894" s="311">
        <v>2012</v>
      </c>
      <c r="R894" s="324">
        <v>41270</v>
      </c>
      <c r="S894" s="311" t="s">
        <v>15283</v>
      </c>
      <c r="T894" s="312">
        <v>41640</v>
      </c>
      <c r="U894" s="340">
        <v>44197</v>
      </c>
      <c r="V894" s="305"/>
      <c r="W894" s="318"/>
      <c r="X894" s="318"/>
      <c r="Y894" s="318"/>
      <c r="Z894" s="318"/>
      <c r="AA894" s="327"/>
      <c r="AB894" s="326">
        <v>1</v>
      </c>
      <c r="AC894" s="334">
        <v>1</v>
      </c>
      <c r="AD894" s="335">
        <v>1</v>
      </c>
      <c r="AE894" s="322"/>
      <c r="AF894" s="318"/>
      <c r="AG894" s="323"/>
      <c r="AH894" s="323"/>
      <c r="AI894" s="323"/>
      <c r="AJ894" s="323"/>
      <c r="AK894" s="323"/>
      <c r="AL894" s="323"/>
      <c r="AM894" s="323"/>
      <c r="AN894" s="323"/>
    </row>
    <row r="895" spans="1:40" ht="12.75">
      <c r="A895" s="328">
        <v>1224283408</v>
      </c>
      <c r="B895" s="311">
        <v>893</v>
      </c>
      <c r="C895" s="329" t="s">
        <v>16016</v>
      </c>
      <c r="D895" s="329" t="s">
        <v>15329</v>
      </c>
      <c r="E895" s="329" t="s">
        <v>15269</v>
      </c>
      <c r="F895" s="330" t="s">
        <v>2141</v>
      </c>
      <c r="G895" s="329" t="s">
        <v>15281</v>
      </c>
      <c r="H895" s="330" t="s">
        <v>2153</v>
      </c>
      <c r="I895" s="329" t="s">
        <v>9786</v>
      </c>
      <c r="J895" s="329" t="s">
        <v>15268</v>
      </c>
      <c r="K895" s="317"/>
      <c r="L895" s="304">
        <v>1</v>
      </c>
      <c r="M895" s="311">
        <v>10.7</v>
      </c>
      <c r="N895" s="311">
        <v>1</v>
      </c>
      <c r="O895" s="311">
        <v>40</v>
      </c>
      <c r="P895" s="311" t="s">
        <v>14122</v>
      </c>
      <c r="Q895" s="311">
        <v>2012</v>
      </c>
      <c r="R895" s="312">
        <v>41246</v>
      </c>
      <c r="S895" s="311" t="s">
        <v>15285</v>
      </c>
      <c r="T895" s="312">
        <v>41640</v>
      </c>
      <c r="U895" s="340">
        <v>44197</v>
      </c>
      <c r="V895" s="305"/>
      <c r="W895" s="318"/>
      <c r="X895" s="318"/>
      <c r="Y895" s="318"/>
      <c r="Z895" s="318"/>
      <c r="AA895" s="327"/>
      <c r="AB895" s="326">
        <v>1</v>
      </c>
      <c r="AC895" s="334">
        <v>1</v>
      </c>
      <c r="AD895" s="336"/>
      <c r="AE895" s="322"/>
      <c r="AF895" s="318"/>
      <c r="AG895" s="323"/>
      <c r="AH895" s="323"/>
      <c r="AI895" s="323"/>
      <c r="AJ895" s="323"/>
      <c r="AK895" s="323"/>
      <c r="AL895" s="323"/>
      <c r="AM895" s="323"/>
      <c r="AN895" s="323"/>
    </row>
    <row r="896" spans="1:40" ht="12.75">
      <c r="A896" s="328">
        <v>1224283409</v>
      </c>
      <c r="B896" s="311">
        <v>894</v>
      </c>
      <c r="C896" s="329" t="s">
        <v>16016</v>
      </c>
      <c r="D896" s="329" t="s">
        <v>15329</v>
      </c>
      <c r="E896" s="329" t="s">
        <v>15269</v>
      </c>
      <c r="F896" s="330" t="s">
        <v>2187</v>
      </c>
      <c r="G896" s="329" t="s">
        <v>15281</v>
      </c>
      <c r="H896" s="330" t="s">
        <v>2198</v>
      </c>
      <c r="I896" s="329" t="s">
        <v>9786</v>
      </c>
      <c r="J896" s="329" t="s">
        <v>15289</v>
      </c>
      <c r="K896" s="317"/>
      <c r="L896" s="304">
        <v>1</v>
      </c>
      <c r="M896" s="311">
        <v>65.37</v>
      </c>
      <c r="N896" s="311">
        <v>254</v>
      </c>
      <c r="O896" s="311" t="s">
        <v>16505</v>
      </c>
      <c r="P896" s="311" t="s">
        <v>14604</v>
      </c>
      <c r="Q896" s="311">
        <v>2012</v>
      </c>
      <c r="R896" s="324">
        <v>41270</v>
      </c>
      <c r="S896" s="311" t="s">
        <v>15283</v>
      </c>
      <c r="T896" s="312">
        <v>41640</v>
      </c>
      <c r="U896" s="340">
        <v>44197</v>
      </c>
      <c r="V896" s="305"/>
      <c r="W896" s="318"/>
      <c r="X896" s="318"/>
      <c r="Y896" s="318"/>
      <c r="Z896" s="318"/>
      <c r="AA896" s="327"/>
      <c r="AB896" s="326">
        <v>1</v>
      </c>
      <c r="AC896" s="334">
        <v>1</v>
      </c>
      <c r="AD896" s="335">
        <v>1</v>
      </c>
      <c r="AE896" s="322"/>
      <c r="AF896" s="318"/>
      <c r="AG896" s="323"/>
      <c r="AH896" s="323"/>
      <c r="AI896" s="323"/>
      <c r="AJ896" s="323"/>
      <c r="AK896" s="323"/>
      <c r="AL896" s="323"/>
      <c r="AM896" s="323"/>
      <c r="AN896" s="323"/>
    </row>
    <row r="897" spans="1:40" ht="12.75">
      <c r="A897" s="328">
        <v>1224284503</v>
      </c>
      <c r="B897" s="311">
        <v>895</v>
      </c>
      <c r="C897" s="329" t="s">
        <v>16016</v>
      </c>
      <c r="D897" s="329" t="s">
        <v>15329</v>
      </c>
      <c r="E897" s="329" t="s">
        <v>15269</v>
      </c>
      <c r="F897" s="330" t="s">
        <v>1445</v>
      </c>
      <c r="G897" s="329" t="s">
        <v>12944</v>
      </c>
      <c r="H897" s="330" t="s">
        <v>1448</v>
      </c>
      <c r="I897" s="329" t="s">
        <v>9786</v>
      </c>
      <c r="J897" s="329" t="s">
        <v>15175</v>
      </c>
      <c r="K897" s="317"/>
      <c r="L897" s="304">
        <v>1</v>
      </c>
      <c r="M897" s="311">
        <v>82.96</v>
      </c>
      <c r="N897" s="311">
        <v>198</v>
      </c>
      <c r="O897" s="311" t="s">
        <v>16470</v>
      </c>
      <c r="P897" s="311" t="s">
        <v>14604</v>
      </c>
      <c r="Q897" s="311">
        <v>2012</v>
      </c>
      <c r="R897" s="324">
        <v>41271</v>
      </c>
      <c r="S897" s="311" t="s">
        <v>15290</v>
      </c>
      <c r="T897" s="312">
        <v>41640</v>
      </c>
      <c r="U897" s="340">
        <v>44197</v>
      </c>
      <c r="V897" s="305"/>
      <c r="W897" s="318"/>
      <c r="X897" s="318"/>
      <c r="Y897" s="318"/>
      <c r="Z897" s="318"/>
      <c r="AA897" s="327"/>
      <c r="AB897" s="326">
        <v>1</v>
      </c>
      <c r="AC897" s="334">
        <v>1</v>
      </c>
      <c r="AD897" s="335">
        <v>1</v>
      </c>
      <c r="AE897" s="322"/>
      <c r="AF897" s="318"/>
      <c r="AG897" s="323"/>
      <c r="AH897" s="323"/>
      <c r="AI897" s="323"/>
      <c r="AJ897" s="323"/>
      <c r="AK897" s="323"/>
      <c r="AL897" s="323"/>
      <c r="AM897" s="323"/>
      <c r="AN897" s="323"/>
    </row>
    <row r="898" spans="1:40" ht="12.75">
      <c r="A898" s="328">
        <v>1224284501</v>
      </c>
      <c r="B898" s="311">
        <v>896</v>
      </c>
      <c r="C898" s="329" t="s">
        <v>16016</v>
      </c>
      <c r="D898" s="329" t="s">
        <v>15329</v>
      </c>
      <c r="E898" s="329" t="s">
        <v>15269</v>
      </c>
      <c r="F898" s="330" t="s">
        <v>1390</v>
      </c>
      <c r="G898" s="329" t="s">
        <v>12944</v>
      </c>
      <c r="H898" s="330" t="s">
        <v>1398</v>
      </c>
      <c r="I898" s="329" t="s">
        <v>9786</v>
      </c>
      <c r="J898" s="329" t="s">
        <v>10664</v>
      </c>
      <c r="K898" s="317"/>
      <c r="L898" s="304">
        <v>1</v>
      </c>
      <c r="M898" s="311">
        <v>219.77</v>
      </c>
      <c r="N898" s="311">
        <v>799</v>
      </c>
      <c r="O898" s="311" t="s">
        <v>16506</v>
      </c>
      <c r="P898" s="311" t="s">
        <v>14604</v>
      </c>
      <c r="Q898" s="311">
        <v>2012</v>
      </c>
      <c r="R898" s="324">
        <v>41271</v>
      </c>
      <c r="S898" s="311" t="s">
        <v>15290</v>
      </c>
      <c r="T898" s="312">
        <v>41640</v>
      </c>
      <c r="U898" s="340">
        <v>44197</v>
      </c>
      <c r="V898" s="305"/>
      <c r="W898" s="318"/>
      <c r="X898" s="318"/>
      <c r="Y898" s="318"/>
      <c r="Z898" s="318"/>
      <c r="AA898" s="327"/>
      <c r="AB898" s="326">
        <v>1</v>
      </c>
      <c r="AC898" s="334">
        <v>1</v>
      </c>
      <c r="AD898" s="335">
        <v>1</v>
      </c>
      <c r="AE898" s="322"/>
      <c r="AF898" s="318"/>
      <c r="AG898" s="323"/>
      <c r="AH898" s="323"/>
      <c r="AI898" s="323"/>
      <c r="AJ898" s="323"/>
      <c r="AK898" s="323"/>
      <c r="AL898" s="323"/>
      <c r="AM898" s="323"/>
      <c r="AN898" s="323"/>
    </row>
    <row r="899" spans="1:40" ht="12.75">
      <c r="A899" s="328">
        <v>1224284505</v>
      </c>
      <c r="B899" s="311">
        <v>897</v>
      </c>
      <c r="C899" s="329" t="s">
        <v>16016</v>
      </c>
      <c r="D899" s="329" t="s">
        <v>15329</v>
      </c>
      <c r="E899" s="329" t="s">
        <v>15269</v>
      </c>
      <c r="F899" s="330" t="s">
        <v>1810</v>
      </c>
      <c r="G899" s="329" t="s">
        <v>12944</v>
      </c>
      <c r="H899" s="330" t="s">
        <v>1817</v>
      </c>
      <c r="I899" s="329" t="s">
        <v>9786</v>
      </c>
      <c r="J899" s="329" t="s">
        <v>14516</v>
      </c>
      <c r="K899" s="317"/>
      <c r="L899" s="304">
        <v>1</v>
      </c>
      <c r="M899" s="311">
        <v>91</v>
      </c>
      <c r="N899" s="311">
        <v>301</v>
      </c>
      <c r="O899" s="311" t="s">
        <v>15988</v>
      </c>
      <c r="P899" s="311" t="s">
        <v>14604</v>
      </c>
      <c r="Q899" s="311">
        <v>2012</v>
      </c>
      <c r="R899" s="324">
        <v>41271</v>
      </c>
      <c r="S899" s="311" t="s">
        <v>15290</v>
      </c>
      <c r="T899" s="312">
        <v>41640</v>
      </c>
      <c r="U899" s="340">
        <v>44197</v>
      </c>
      <c r="V899" s="305"/>
      <c r="W899" s="318"/>
      <c r="X899" s="318"/>
      <c r="Y899" s="318"/>
      <c r="Z899" s="318"/>
      <c r="AA899" s="327"/>
      <c r="AB899" s="326">
        <v>1</v>
      </c>
      <c r="AC899" s="334">
        <v>1</v>
      </c>
      <c r="AD899" s="335">
        <v>1</v>
      </c>
      <c r="AE899" s="322"/>
      <c r="AF899" s="318"/>
      <c r="AG899" s="323"/>
      <c r="AH899" s="323"/>
      <c r="AI899" s="323"/>
      <c r="AJ899" s="323"/>
      <c r="AK899" s="323"/>
      <c r="AL899" s="323"/>
      <c r="AM899" s="323"/>
      <c r="AN899" s="323"/>
    </row>
    <row r="900" spans="1:40" ht="12.75">
      <c r="A900" s="328">
        <v>1224284507</v>
      </c>
      <c r="B900" s="311">
        <v>898</v>
      </c>
      <c r="C900" s="329" t="s">
        <v>16016</v>
      </c>
      <c r="D900" s="329" t="s">
        <v>15329</v>
      </c>
      <c r="E900" s="329" t="s">
        <v>15269</v>
      </c>
      <c r="F900" s="330" t="s">
        <v>1601</v>
      </c>
      <c r="G900" s="329" t="s">
        <v>12944</v>
      </c>
      <c r="H900" s="330" t="s">
        <v>1607</v>
      </c>
      <c r="I900" s="329" t="s">
        <v>9786</v>
      </c>
      <c r="J900" s="329" t="s">
        <v>14704</v>
      </c>
      <c r="K900" s="317"/>
      <c r="L900" s="304">
        <v>1</v>
      </c>
      <c r="M900" s="311">
        <v>93.39</v>
      </c>
      <c r="N900" s="311">
        <v>156</v>
      </c>
      <c r="O900" s="311" t="s">
        <v>16061</v>
      </c>
      <c r="P900" s="311" t="s">
        <v>14604</v>
      </c>
      <c r="Q900" s="311">
        <v>2012</v>
      </c>
      <c r="R900" s="324">
        <v>41271</v>
      </c>
      <c r="S900" s="311" t="s">
        <v>15290</v>
      </c>
      <c r="T900" s="312">
        <v>41640</v>
      </c>
      <c r="U900" s="340">
        <v>44197</v>
      </c>
      <c r="V900" s="305"/>
      <c r="W900" s="318"/>
      <c r="X900" s="318"/>
      <c r="Y900" s="318"/>
      <c r="Z900" s="318"/>
      <c r="AA900" s="327"/>
      <c r="AB900" s="326">
        <v>1</v>
      </c>
      <c r="AC900" s="334">
        <v>1</v>
      </c>
      <c r="AD900" s="335">
        <v>1</v>
      </c>
      <c r="AE900" s="322"/>
      <c r="AF900" s="318"/>
      <c r="AG900" s="323"/>
      <c r="AH900" s="323"/>
      <c r="AI900" s="323"/>
      <c r="AJ900" s="323"/>
      <c r="AK900" s="323"/>
      <c r="AL900" s="323"/>
      <c r="AM900" s="323"/>
      <c r="AN900" s="323"/>
    </row>
    <row r="901" spans="1:40" ht="12.75">
      <c r="A901" s="328">
        <v>1224284509</v>
      </c>
      <c r="B901" s="311">
        <v>899</v>
      </c>
      <c r="C901" s="329" t="s">
        <v>16016</v>
      </c>
      <c r="D901" s="329" t="s">
        <v>15329</v>
      </c>
      <c r="E901" s="329" t="s">
        <v>15269</v>
      </c>
      <c r="F901" s="330" t="s">
        <v>2281</v>
      </c>
      <c r="G901" s="329" t="s">
        <v>12944</v>
      </c>
      <c r="H901" s="330" t="s">
        <v>2291</v>
      </c>
      <c r="I901" s="329" t="s">
        <v>9786</v>
      </c>
      <c r="J901" s="329" t="s">
        <v>15291</v>
      </c>
      <c r="K901" s="317"/>
      <c r="L901" s="304">
        <v>1</v>
      </c>
      <c r="M901" s="311">
        <v>5</v>
      </c>
      <c r="N901" s="311">
        <v>1</v>
      </c>
      <c r="O901" s="311">
        <v>30</v>
      </c>
      <c r="P901" s="311" t="s">
        <v>14122</v>
      </c>
      <c r="Q901" s="311">
        <v>2012</v>
      </c>
      <c r="R901" s="324">
        <v>41271</v>
      </c>
      <c r="S901" s="311" t="s">
        <v>15290</v>
      </c>
      <c r="T901" s="312">
        <v>41640</v>
      </c>
      <c r="U901" s="340">
        <v>44197</v>
      </c>
      <c r="V901" s="305"/>
      <c r="W901" s="318"/>
      <c r="X901" s="318"/>
      <c r="Y901" s="318"/>
      <c r="Z901" s="318"/>
      <c r="AA901" s="327"/>
      <c r="AB901" s="326">
        <v>1</v>
      </c>
      <c r="AC901" s="334">
        <v>1</v>
      </c>
      <c r="AD901" s="336"/>
      <c r="AE901" s="322"/>
      <c r="AF901" s="318"/>
      <c r="AG901" s="323"/>
      <c r="AH901" s="323"/>
      <c r="AI901" s="323"/>
      <c r="AJ901" s="323"/>
      <c r="AK901" s="323"/>
      <c r="AL901" s="323"/>
      <c r="AM901" s="323"/>
      <c r="AN901" s="323"/>
    </row>
    <row r="902" spans="1:40" ht="12.75">
      <c r="A902" s="328">
        <v>1224284511</v>
      </c>
      <c r="B902" s="311">
        <v>900</v>
      </c>
      <c r="C902" s="329" t="s">
        <v>16016</v>
      </c>
      <c r="D902" s="329" t="s">
        <v>15329</v>
      </c>
      <c r="E902" s="329" t="s">
        <v>15269</v>
      </c>
      <c r="F902" s="330" t="s">
        <v>1290</v>
      </c>
      <c r="G902" s="329" t="s">
        <v>12944</v>
      </c>
      <c r="H902" s="330" t="s">
        <v>1291</v>
      </c>
      <c r="I902" s="329" t="s">
        <v>9786</v>
      </c>
      <c r="J902" s="329" t="s">
        <v>14441</v>
      </c>
      <c r="K902" s="317"/>
      <c r="L902" s="304">
        <v>1</v>
      </c>
      <c r="M902" s="311">
        <v>91.2</v>
      </c>
      <c r="N902" s="311">
        <v>202</v>
      </c>
      <c r="O902" s="311" t="s">
        <v>16507</v>
      </c>
      <c r="P902" s="311" t="s">
        <v>14604</v>
      </c>
      <c r="Q902" s="311">
        <v>2012</v>
      </c>
      <c r="R902" s="324">
        <v>41271</v>
      </c>
      <c r="S902" s="311" t="s">
        <v>15290</v>
      </c>
      <c r="T902" s="312">
        <v>41640</v>
      </c>
      <c r="U902" s="340">
        <v>44197</v>
      </c>
      <c r="V902" s="305"/>
      <c r="W902" s="318"/>
      <c r="X902" s="318"/>
      <c r="Y902" s="318"/>
      <c r="Z902" s="318"/>
      <c r="AA902" s="327"/>
      <c r="AB902" s="326">
        <v>1</v>
      </c>
      <c r="AC902" s="334">
        <v>1</v>
      </c>
      <c r="AD902" s="335">
        <v>1</v>
      </c>
      <c r="AE902" s="322"/>
      <c r="AF902" s="318"/>
      <c r="AG902" s="323"/>
      <c r="AH902" s="323"/>
      <c r="AI902" s="323"/>
      <c r="AJ902" s="323"/>
      <c r="AK902" s="323"/>
      <c r="AL902" s="323"/>
      <c r="AM902" s="323"/>
      <c r="AN902" s="323"/>
    </row>
    <row r="903" spans="1:40" ht="12.75">
      <c r="A903" s="328">
        <v>1224284513</v>
      </c>
      <c r="B903" s="311">
        <v>901</v>
      </c>
      <c r="C903" s="329" t="s">
        <v>16016</v>
      </c>
      <c r="D903" s="329" t="s">
        <v>15329</v>
      </c>
      <c r="E903" s="329" t="s">
        <v>15269</v>
      </c>
      <c r="F903" s="330" t="s">
        <v>1919</v>
      </c>
      <c r="G903" s="329" t="s">
        <v>12944</v>
      </c>
      <c r="H903" s="330" t="s">
        <v>1920</v>
      </c>
      <c r="I903" s="329" t="s">
        <v>9786</v>
      </c>
      <c r="J903" s="329" t="s">
        <v>14866</v>
      </c>
      <c r="K903" s="317"/>
      <c r="L903" s="304">
        <v>1</v>
      </c>
      <c r="M903" s="311">
        <v>37.4</v>
      </c>
      <c r="N903" s="311">
        <v>87</v>
      </c>
      <c r="O903" s="311" t="s">
        <v>16508</v>
      </c>
      <c r="P903" s="311" t="s">
        <v>14122</v>
      </c>
      <c r="Q903" s="311">
        <v>2012</v>
      </c>
      <c r="R903" s="324">
        <v>41271</v>
      </c>
      <c r="S903" s="311" t="s">
        <v>15290</v>
      </c>
      <c r="T903" s="312">
        <v>41640</v>
      </c>
      <c r="U903" s="340">
        <v>44197</v>
      </c>
      <c r="V903" s="305"/>
      <c r="W903" s="318"/>
      <c r="X903" s="318"/>
      <c r="Y903" s="318"/>
      <c r="Z903" s="318"/>
      <c r="AA903" s="327"/>
      <c r="AB903" s="326">
        <v>1</v>
      </c>
      <c r="AC903" s="334">
        <v>1</v>
      </c>
      <c r="AD903" s="336"/>
      <c r="AE903" s="322"/>
      <c r="AF903" s="318"/>
      <c r="AG903" s="323"/>
      <c r="AH903" s="323"/>
      <c r="AI903" s="323"/>
      <c r="AJ903" s="323"/>
      <c r="AK903" s="323"/>
      <c r="AL903" s="323"/>
      <c r="AM903" s="323"/>
      <c r="AN903" s="323"/>
    </row>
    <row r="904" spans="1:40" ht="12.75">
      <c r="A904" s="328">
        <v>1224284515</v>
      </c>
      <c r="B904" s="311">
        <v>902</v>
      </c>
      <c r="C904" s="329" t="s">
        <v>16016</v>
      </c>
      <c r="D904" s="329" t="s">
        <v>15329</v>
      </c>
      <c r="E904" s="329" t="s">
        <v>15269</v>
      </c>
      <c r="F904" s="330" t="s">
        <v>1476</v>
      </c>
      <c r="G904" s="329" t="s">
        <v>12944</v>
      </c>
      <c r="H904" s="330" t="s">
        <v>1500</v>
      </c>
      <c r="I904" s="329" t="s">
        <v>9786</v>
      </c>
      <c r="J904" s="329" t="s">
        <v>14636</v>
      </c>
      <c r="K904" s="317"/>
      <c r="L904" s="304">
        <v>1</v>
      </c>
      <c r="M904" s="311">
        <v>23.4</v>
      </c>
      <c r="N904" s="311">
        <v>29</v>
      </c>
      <c r="O904" s="311">
        <v>420</v>
      </c>
      <c r="P904" s="311" t="s">
        <v>14122</v>
      </c>
      <c r="Q904" s="311">
        <v>2012</v>
      </c>
      <c r="R904" s="324">
        <v>41271</v>
      </c>
      <c r="S904" s="311" t="s">
        <v>15290</v>
      </c>
      <c r="T904" s="312">
        <v>41640</v>
      </c>
      <c r="U904" s="340">
        <v>44197</v>
      </c>
      <c r="V904" s="305"/>
      <c r="W904" s="318"/>
      <c r="X904" s="318"/>
      <c r="Y904" s="318"/>
      <c r="Z904" s="318"/>
      <c r="AA904" s="327"/>
      <c r="AB904" s="326">
        <v>1</v>
      </c>
      <c r="AC904" s="334">
        <v>1</v>
      </c>
      <c r="AD904" s="336"/>
      <c r="AE904" s="322"/>
      <c r="AF904" s="318"/>
      <c r="AG904" s="323"/>
      <c r="AH904" s="323"/>
      <c r="AI904" s="323"/>
      <c r="AJ904" s="323"/>
      <c r="AK904" s="323"/>
      <c r="AL904" s="323"/>
      <c r="AM904" s="323"/>
      <c r="AN904" s="323"/>
    </row>
    <row r="905" spans="1:40" ht="12.75">
      <c r="A905" s="328">
        <v>1224285601</v>
      </c>
      <c r="B905" s="311">
        <v>903</v>
      </c>
      <c r="C905" s="329" t="s">
        <v>16016</v>
      </c>
      <c r="D905" s="329" t="s">
        <v>15329</v>
      </c>
      <c r="E905" s="329" t="s">
        <v>15269</v>
      </c>
      <c r="F905" s="330" t="s">
        <v>2235</v>
      </c>
      <c r="G905" s="329" t="s">
        <v>15292</v>
      </c>
      <c r="H905" s="330" t="s">
        <v>2237</v>
      </c>
      <c r="I905" s="329" t="s">
        <v>9786</v>
      </c>
      <c r="J905" s="329" t="s">
        <v>15293</v>
      </c>
      <c r="K905" s="317"/>
      <c r="L905" s="304">
        <v>1</v>
      </c>
      <c r="M905" s="311">
        <v>800.76</v>
      </c>
      <c r="N905" s="311">
        <v>1830</v>
      </c>
      <c r="O905" s="311" t="s">
        <v>16509</v>
      </c>
      <c r="P905" s="311" t="s">
        <v>14604</v>
      </c>
      <c r="Q905" s="311">
        <v>2012</v>
      </c>
      <c r="R905" s="324">
        <v>41269</v>
      </c>
      <c r="S905" s="311" t="s">
        <v>15294</v>
      </c>
      <c r="T905" s="312">
        <v>41640</v>
      </c>
      <c r="U905" s="340">
        <v>44197</v>
      </c>
      <c r="V905" s="304">
        <v>1</v>
      </c>
      <c r="W905" s="318"/>
      <c r="X905" s="318"/>
      <c r="Y905" s="318"/>
      <c r="Z905" s="318"/>
      <c r="AA905" s="327"/>
      <c r="AB905" s="326">
        <v>1</v>
      </c>
      <c r="AC905" s="334">
        <v>1</v>
      </c>
      <c r="AD905" s="335">
        <v>1</v>
      </c>
      <c r="AE905" s="322"/>
      <c r="AF905" s="318"/>
      <c r="AG905" s="323"/>
      <c r="AH905" s="323"/>
      <c r="AI905" s="323"/>
      <c r="AJ905" s="323"/>
      <c r="AK905" s="323"/>
      <c r="AL905" s="323"/>
      <c r="AM905" s="323"/>
      <c r="AN905" s="323"/>
    </row>
    <row r="906" spans="1:40" ht="12.75">
      <c r="A906" s="328">
        <v>1224285602</v>
      </c>
      <c r="B906" s="311">
        <v>904</v>
      </c>
      <c r="C906" s="329" t="s">
        <v>16016</v>
      </c>
      <c r="D906" s="329" t="s">
        <v>15329</v>
      </c>
      <c r="E906" s="329" t="s">
        <v>15269</v>
      </c>
      <c r="F906" s="330" t="s">
        <v>2235</v>
      </c>
      <c r="G906" s="329" t="s">
        <v>15292</v>
      </c>
      <c r="H906" s="330" t="s">
        <v>2238</v>
      </c>
      <c r="I906" s="329" t="s">
        <v>9786</v>
      </c>
      <c r="J906" s="329" t="s">
        <v>15295</v>
      </c>
      <c r="K906" s="317"/>
      <c r="L906" s="304">
        <v>1</v>
      </c>
      <c r="M906" s="311">
        <v>174.14</v>
      </c>
      <c r="N906" s="311">
        <v>341</v>
      </c>
      <c r="O906" s="311" t="s">
        <v>16510</v>
      </c>
      <c r="P906" s="311" t="s">
        <v>14604</v>
      </c>
      <c r="Q906" s="311">
        <v>2012</v>
      </c>
      <c r="R906" s="324">
        <v>41269</v>
      </c>
      <c r="S906" s="311" t="s">
        <v>15294</v>
      </c>
      <c r="T906" s="312">
        <v>41640</v>
      </c>
      <c r="U906" s="340">
        <v>44197</v>
      </c>
      <c r="V906" s="304">
        <v>1</v>
      </c>
      <c r="W906" s="318"/>
      <c r="X906" s="318"/>
      <c r="Y906" s="318"/>
      <c r="Z906" s="318"/>
      <c r="AA906" s="327"/>
      <c r="AB906" s="326">
        <v>1</v>
      </c>
      <c r="AC906" s="334">
        <v>1</v>
      </c>
      <c r="AD906" s="336"/>
      <c r="AE906" s="322"/>
      <c r="AF906" s="318"/>
      <c r="AG906" s="323"/>
      <c r="AH906" s="323"/>
      <c r="AI906" s="323"/>
      <c r="AJ906" s="323"/>
      <c r="AK906" s="323"/>
      <c r="AL906" s="323"/>
      <c r="AM906" s="323"/>
      <c r="AN906" s="323"/>
    </row>
    <row r="907" spans="1:40" ht="12.75">
      <c r="A907" s="328">
        <v>1224286103</v>
      </c>
      <c r="B907" s="311">
        <v>905</v>
      </c>
      <c r="C907" s="329" t="s">
        <v>16016</v>
      </c>
      <c r="D907" s="329" t="s">
        <v>15329</v>
      </c>
      <c r="E907" s="329" t="s">
        <v>15269</v>
      </c>
      <c r="F907" s="330" t="s">
        <v>2281</v>
      </c>
      <c r="G907" s="329" t="s">
        <v>15296</v>
      </c>
      <c r="H907" s="330" t="s">
        <v>2289</v>
      </c>
      <c r="I907" s="329" t="s">
        <v>9786</v>
      </c>
      <c r="J907" s="329" t="s">
        <v>15297</v>
      </c>
      <c r="K907" s="317"/>
      <c r="L907" s="304">
        <v>1</v>
      </c>
      <c r="M907" s="311">
        <v>36.700000000000003</v>
      </c>
      <c r="N907" s="311">
        <v>89</v>
      </c>
      <c r="O907" s="311" t="s">
        <v>16511</v>
      </c>
      <c r="P907" s="311" t="s">
        <v>14122</v>
      </c>
      <c r="Q907" s="311">
        <v>2012</v>
      </c>
      <c r="R907" s="324">
        <v>41270</v>
      </c>
      <c r="S907" s="311" t="s">
        <v>15298</v>
      </c>
      <c r="T907" s="312">
        <v>41640</v>
      </c>
      <c r="U907" s="340">
        <v>44197</v>
      </c>
      <c r="V907" s="305"/>
      <c r="W907" s="318"/>
      <c r="X907" s="318"/>
      <c r="Y907" s="318"/>
      <c r="Z907" s="318"/>
      <c r="AA907" s="327"/>
      <c r="AB907" s="326">
        <v>1</v>
      </c>
      <c r="AC907" s="334">
        <v>1</v>
      </c>
      <c r="AD907" s="336"/>
      <c r="AE907" s="322"/>
      <c r="AF907" s="318"/>
      <c r="AG907" s="323"/>
      <c r="AH907" s="323"/>
      <c r="AI907" s="323"/>
      <c r="AJ907" s="323"/>
      <c r="AK907" s="323"/>
      <c r="AL907" s="323"/>
      <c r="AM907" s="323"/>
      <c r="AN907" s="323"/>
    </row>
    <row r="908" spans="1:40" ht="12.75">
      <c r="A908" s="328">
        <v>1224286102</v>
      </c>
      <c r="B908" s="311">
        <v>906</v>
      </c>
      <c r="C908" s="329" t="s">
        <v>16016</v>
      </c>
      <c r="D908" s="329" t="s">
        <v>15329</v>
      </c>
      <c r="E908" s="329" t="s">
        <v>15269</v>
      </c>
      <c r="F908" s="330" t="s">
        <v>2109</v>
      </c>
      <c r="G908" s="329" t="s">
        <v>15296</v>
      </c>
      <c r="H908" s="330" t="s">
        <v>2121</v>
      </c>
      <c r="I908" s="329" t="s">
        <v>9786</v>
      </c>
      <c r="J908" s="329" t="s">
        <v>15299</v>
      </c>
      <c r="K908" s="317"/>
      <c r="L908" s="304">
        <v>1</v>
      </c>
      <c r="M908" s="311">
        <v>84.09</v>
      </c>
      <c r="N908" s="311">
        <v>162</v>
      </c>
      <c r="O908" s="311" t="s">
        <v>16512</v>
      </c>
      <c r="P908" s="311" t="s">
        <v>14604</v>
      </c>
      <c r="Q908" s="311">
        <v>2012</v>
      </c>
      <c r="R908" s="324">
        <v>41270</v>
      </c>
      <c r="S908" s="311" t="s">
        <v>15298</v>
      </c>
      <c r="T908" s="312">
        <v>41640</v>
      </c>
      <c r="U908" s="340">
        <v>44197</v>
      </c>
      <c r="V908" s="305"/>
      <c r="W908" s="318"/>
      <c r="X908" s="318"/>
      <c r="Y908" s="318"/>
      <c r="Z908" s="318"/>
      <c r="AA908" s="327"/>
      <c r="AB908" s="326">
        <v>1</v>
      </c>
      <c r="AC908" s="334">
        <v>1</v>
      </c>
      <c r="AD908" s="335">
        <v>1</v>
      </c>
      <c r="AE908" s="322"/>
      <c r="AF908" s="318"/>
      <c r="AG908" s="323"/>
      <c r="AH908" s="323"/>
      <c r="AI908" s="323"/>
      <c r="AJ908" s="323"/>
      <c r="AK908" s="323"/>
      <c r="AL908" s="323"/>
      <c r="AM908" s="323"/>
      <c r="AN908" s="323"/>
    </row>
    <row r="909" spans="1:40" ht="12.75">
      <c r="A909" s="328">
        <v>1224286101</v>
      </c>
      <c r="B909" s="311">
        <v>907</v>
      </c>
      <c r="C909" s="329" t="s">
        <v>16016</v>
      </c>
      <c r="D909" s="329" t="s">
        <v>15329</v>
      </c>
      <c r="E909" s="329" t="s">
        <v>15269</v>
      </c>
      <c r="F909" s="330" t="s">
        <v>1277</v>
      </c>
      <c r="G909" s="329" t="s">
        <v>15296</v>
      </c>
      <c r="H909" s="330" t="s">
        <v>1281</v>
      </c>
      <c r="I909" s="329" t="s">
        <v>9786</v>
      </c>
      <c r="J909" s="329" t="s">
        <v>10307</v>
      </c>
      <c r="K909" s="317"/>
      <c r="L909" s="304">
        <v>1</v>
      </c>
      <c r="M909" s="311">
        <v>224.73</v>
      </c>
      <c r="N909" s="311">
        <v>1114</v>
      </c>
      <c r="O909" s="311" t="s">
        <v>16513</v>
      </c>
      <c r="P909" s="311" t="s">
        <v>14604</v>
      </c>
      <c r="Q909" s="311">
        <v>2012</v>
      </c>
      <c r="R909" s="324">
        <v>41270</v>
      </c>
      <c r="S909" s="311" t="s">
        <v>15298</v>
      </c>
      <c r="T909" s="312">
        <v>41640</v>
      </c>
      <c r="U909" s="340">
        <v>44197</v>
      </c>
      <c r="V909" s="305"/>
      <c r="W909" s="318"/>
      <c r="X909" s="318"/>
      <c r="Y909" s="318"/>
      <c r="Z909" s="318"/>
      <c r="AA909" s="327"/>
      <c r="AB909" s="326">
        <v>1</v>
      </c>
      <c r="AC909" s="334">
        <v>1</v>
      </c>
      <c r="AD909" s="335">
        <v>1</v>
      </c>
      <c r="AE909" s="322"/>
      <c r="AF909" s="318"/>
      <c r="AG909" s="323"/>
      <c r="AH909" s="323"/>
      <c r="AI909" s="323"/>
      <c r="AJ909" s="323"/>
      <c r="AK909" s="323"/>
      <c r="AL909" s="323"/>
      <c r="AM909" s="323"/>
      <c r="AN909" s="323"/>
    </row>
    <row r="910" spans="1:40" ht="12.75">
      <c r="A910" s="328">
        <v>1224286701</v>
      </c>
      <c r="B910" s="311">
        <v>908</v>
      </c>
      <c r="C910" s="329" t="s">
        <v>16016</v>
      </c>
      <c r="D910" s="329" t="s">
        <v>15329</v>
      </c>
      <c r="E910" s="329" t="s">
        <v>15269</v>
      </c>
      <c r="F910" s="330" t="s">
        <v>1601</v>
      </c>
      <c r="G910" s="329" t="s">
        <v>14650</v>
      </c>
      <c r="H910" s="330" t="s">
        <v>1614</v>
      </c>
      <c r="I910" s="329" t="s">
        <v>9786</v>
      </c>
      <c r="J910" s="329" t="s">
        <v>14652</v>
      </c>
      <c r="K910" s="317"/>
      <c r="L910" s="304">
        <v>1</v>
      </c>
      <c r="M910" s="311">
        <v>1290</v>
      </c>
      <c r="N910" s="311">
        <v>2699</v>
      </c>
      <c r="O910" s="311" t="s">
        <v>16327</v>
      </c>
      <c r="P910" s="311" t="s">
        <v>14122</v>
      </c>
      <c r="Q910" s="311">
        <v>2012</v>
      </c>
      <c r="R910" s="324">
        <v>41257</v>
      </c>
      <c r="S910" s="311" t="s">
        <v>15300</v>
      </c>
      <c r="T910" s="312">
        <v>41640</v>
      </c>
      <c r="U910" s="340">
        <v>44197</v>
      </c>
      <c r="V910" s="304">
        <v>1</v>
      </c>
      <c r="W910" s="318"/>
      <c r="X910" s="318"/>
      <c r="Y910" s="318"/>
      <c r="Z910" s="318"/>
      <c r="AA910" s="327"/>
      <c r="AB910" s="326">
        <v>1</v>
      </c>
      <c r="AC910" s="334">
        <v>1</v>
      </c>
      <c r="AD910" s="336"/>
      <c r="AE910" s="322"/>
      <c r="AF910" s="318"/>
      <c r="AG910" s="323"/>
      <c r="AH910" s="323"/>
      <c r="AI910" s="323"/>
      <c r="AJ910" s="323"/>
      <c r="AK910" s="323"/>
      <c r="AL910" s="323"/>
      <c r="AM910" s="323"/>
      <c r="AN910" s="323"/>
    </row>
    <row r="911" spans="1:40" ht="12.75">
      <c r="A911" s="328">
        <v>1224286702</v>
      </c>
      <c r="B911" s="311">
        <v>909</v>
      </c>
      <c r="C911" s="329" t="s">
        <v>16016</v>
      </c>
      <c r="D911" s="329" t="s">
        <v>15329</v>
      </c>
      <c r="E911" s="329" t="s">
        <v>15269</v>
      </c>
      <c r="F911" s="330" t="s">
        <v>1784</v>
      </c>
      <c r="G911" s="329" t="s">
        <v>14650</v>
      </c>
      <c r="H911" s="330" t="s">
        <v>1802</v>
      </c>
      <c r="I911" s="329" t="s">
        <v>9786</v>
      </c>
      <c r="J911" s="329" t="s">
        <v>10772</v>
      </c>
      <c r="K911" s="318"/>
      <c r="L911" s="304">
        <v>1</v>
      </c>
      <c r="M911" s="311">
        <v>23</v>
      </c>
      <c r="N911" s="311">
        <v>20</v>
      </c>
      <c r="O911" s="311" t="s">
        <v>16065</v>
      </c>
      <c r="P911" s="311" t="s">
        <v>14122</v>
      </c>
      <c r="Q911" s="311">
        <v>2012</v>
      </c>
      <c r="R911" s="324">
        <v>41257</v>
      </c>
      <c r="S911" s="311" t="s">
        <v>15300</v>
      </c>
      <c r="T911" s="312">
        <v>41640</v>
      </c>
      <c r="U911" s="340">
        <v>44197</v>
      </c>
      <c r="V911" s="304">
        <v>1</v>
      </c>
      <c r="W911" s="319"/>
      <c r="X911" s="317"/>
      <c r="Y911" s="318"/>
      <c r="Z911" s="317"/>
      <c r="AA911" s="325"/>
      <c r="AB911" s="326">
        <v>1</v>
      </c>
      <c r="AC911" s="334">
        <v>1</v>
      </c>
      <c r="AD911" s="336"/>
      <c r="AE911" s="322"/>
      <c r="AF911" s="318"/>
      <c r="AG911" s="323"/>
      <c r="AH911" s="323"/>
      <c r="AI911" s="323"/>
      <c r="AJ911" s="323"/>
      <c r="AK911" s="323"/>
      <c r="AL911" s="323"/>
      <c r="AM911" s="323"/>
      <c r="AN911" s="323"/>
    </row>
    <row r="912" spans="1:40" ht="12.75">
      <c r="A912" s="328">
        <v>1224280503</v>
      </c>
      <c r="B912" s="311">
        <v>910</v>
      </c>
      <c r="C912" s="329" t="s">
        <v>16016</v>
      </c>
      <c r="D912" s="329" t="s">
        <v>15329</v>
      </c>
      <c r="E912" s="329" t="s">
        <v>15269</v>
      </c>
      <c r="F912" s="330" t="s">
        <v>2281</v>
      </c>
      <c r="G912" s="329" t="s">
        <v>14447</v>
      </c>
      <c r="H912" s="330" t="s">
        <v>2282</v>
      </c>
      <c r="I912" s="329" t="s">
        <v>9786</v>
      </c>
      <c r="J912" s="329" t="s">
        <v>15301</v>
      </c>
      <c r="K912" s="318"/>
      <c r="L912" s="304">
        <v>1</v>
      </c>
      <c r="M912" s="311">
        <v>15.2</v>
      </c>
      <c r="N912" s="311">
        <v>0</v>
      </c>
      <c r="O912" s="311" t="s">
        <v>16241</v>
      </c>
      <c r="P912" s="311" t="s">
        <v>14119</v>
      </c>
      <c r="Q912" s="311">
        <v>2012</v>
      </c>
      <c r="R912" s="324">
        <v>41269</v>
      </c>
      <c r="S912" s="311" t="s">
        <v>15302</v>
      </c>
      <c r="T912" s="312">
        <v>41640</v>
      </c>
      <c r="U912" s="340">
        <v>44197</v>
      </c>
      <c r="V912" s="305"/>
      <c r="W912" s="319"/>
      <c r="X912" s="317"/>
      <c r="Y912" s="318"/>
      <c r="Z912" s="317"/>
      <c r="AA912" s="325"/>
      <c r="AB912" s="326">
        <v>1</v>
      </c>
      <c r="AC912" s="334">
        <v>1</v>
      </c>
      <c r="AD912" s="336"/>
      <c r="AE912" s="322"/>
      <c r="AF912" s="318"/>
      <c r="AG912" s="323"/>
      <c r="AH912" s="323"/>
      <c r="AI912" s="323"/>
      <c r="AJ912" s="323"/>
      <c r="AK912" s="323"/>
      <c r="AL912" s="323"/>
      <c r="AM912" s="323"/>
      <c r="AN912" s="323"/>
    </row>
    <row r="913" spans="1:40" ht="12.75">
      <c r="A913" s="328">
        <v>1224280507</v>
      </c>
      <c r="B913" s="311">
        <v>911</v>
      </c>
      <c r="C913" s="329" t="s">
        <v>16016</v>
      </c>
      <c r="D913" s="329" t="s">
        <v>15329</v>
      </c>
      <c r="E913" s="329" t="s">
        <v>15269</v>
      </c>
      <c r="F913" s="330" t="s">
        <v>2281</v>
      </c>
      <c r="G913" s="329" t="s">
        <v>14447</v>
      </c>
      <c r="H913" s="330" t="s">
        <v>2283</v>
      </c>
      <c r="I913" s="329" t="s">
        <v>9786</v>
      </c>
      <c r="J913" s="329" t="s">
        <v>15303</v>
      </c>
      <c r="K913" s="318"/>
      <c r="L913" s="304">
        <v>1</v>
      </c>
      <c r="M913" s="311">
        <v>58.34</v>
      </c>
      <c r="N913" s="311">
        <v>134</v>
      </c>
      <c r="O913" s="311" t="s">
        <v>16514</v>
      </c>
      <c r="P913" s="311" t="s">
        <v>14604</v>
      </c>
      <c r="Q913" s="311">
        <v>2012</v>
      </c>
      <c r="R913" s="324">
        <v>41269</v>
      </c>
      <c r="S913" s="311" t="s">
        <v>15302</v>
      </c>
      <c r="T913" s="312">
        <v>41640</v>
      </c>
      <c r="U913" s="340">
        <v>44197</v>
      </c>
      <c r="V913" s="305"/>
      <c r="W913" s="319"/>
      <c r="X913" s="317"/>
      <c r="Y913" s="318"/>
      <c r="Z913" s="317"/>
      <c r="AA913" s="325"/>
      <c r="AB913" s="326">
        <v>1</v>
      </c>
      <c r="AC913" s="334">
        <v>1</v>
      </c>
      <c r="AD913" s="336"/>
      <c r="AE913" s="322"/>
      <c r="AF913" s="318"/>
      <c r="AG913" s="323"/>
      <c r="AH913" s="323"/>
      <c r="AI913" s="323"/>
      <c r="AJ913" s="323"/>
      <c r="AK913" s="323"/>
      <c r="AL913" s="323"/>
      <c r="AM913" s="323"/>
      <c r="AN913" s="323"/>
    </row>
    <row r="914" spans="1:40" ht="12.75">
      <c r="A914" s="328">
        <v>1224280505</v>
      </c>
      <c r="B914" s="311">
        <v>912</v>
      </c>
      <c r="C914" s="329" t="s">
        <v>16016</v>
      </c>
      <c r="D914" s="329" t="s">
        <v>15329</v>
      </c>
      <c r="E914" s="329" t="s">
        <v>15269</v>
      </c>
      <c r="F914" s="330" t="s">
        <v>2281</v>
      </c>
      <c r="G914" s="329" t="s">
        <v>14447</v>
      </c>
      <c r="H914" s="330" t="s">
        <v>2284</v>
      </c>
      <c r="I914" s="329" t="s">
        <v>9786</v>
      </c>
      <c r="J914" s="329" t="s">
        <v>15304</v>
      </c>
      <c r="K914" s="318"/>
      <c r="L914" s="304">
        <v>1</v>
      </c>
      <c r="M914" s="311">
        <v>30.63</v>
      </c>
      <c r="N914" s="311">
        <v>11</v>
      </c>
      <c r="O914" s="311">
        <v>560</v>
      </c>
      <c r="P914" s="311" t="s">
        <v>14604</v>
      </c>
      <c r="Q914" s="311">
        <v>2012</v>
      </c>
      <c r="R914" s="324">
        <v>41269</v>
      </c>
      <c r="S914" s="311" t="s">
        <v>15302</v>
      </c>
      <c r="T914" s="312">
        <v>41640</v>
      </c>
      <c r="U914" s="340">
        <v>44197</v>
      </c>
      <c r="V914" s="305"/>
      <c r="W914" s="319"/>
      <c r="X914" s="317"/>
      <c r="Y914" s="318"/>
      <c r="Z914" s="317"/>
      <c r="AA914" s="325"/>
      <c r="AB914" s="326">
        <v>1</v>
      </c>
      <c r="AC914" s="334">
        <v>1</v>
      </c>
      <c r="AD914" s="336"/>
      <c r="AE914" s="322"/>
      <c r="AF914" s="318"/>
      <c r="AG914" s="323"/>
      <c r="AH914" s="323"/>
      <c r="AI914" s="323"/>
      <c r="AJ914" s="323"/>
      <c r="AK914" s="323"/>
      <c r="AL914" s="323"/>
      <c r="AM914" s="323"/>
      <c r="AN914" s="323"/>
    </row>
    <row r="915" spans="1:40" ht="12.75">
      <c r="A915" s="328">
        <v>1224280509</v>
      </c>
      <c r="B915" s="311">
        <v>913</v>
      </c>
      <c r="C915" s="329" t="s">
        <v>16016</v>
      </c>
      <c r="D915" s="329" t="s">
        <v>15329</v>
      </c>
      <c r="E915" s="329" t="s">
        <v>15269</v>
      </c>
      <c r="F915" s="330" t="s">
        <v>2281</v>
      </c>
      <c r="G915" s="329" t="s">
        <v>14447</v>
      </c>
      <c r="H915" s="330" t="s">
        <v>2285</v>
      </c>
      <c r="I915" s="329" t="s">
        <v>9786</v>
      </c>
      <c r="J915" s="329" t="s">
        <v>15305</v>
      </c>
      <c r="K915" s="318"/>
      <c r="L915" s="304">
        <v>1</v>
      </c>
      <c r="M915" s="311">
        <v>43.25</v>
      </c>
      <c r="N915" s="311">
        <v>510</v>
      </c>
      <c r="O915" s="311" t="s">
        <v>16515</v>
      </c>
      <c r="P915" s="311" t="s">
        <v>14604</v>
      </c>
      <c r="Q915" s="311">
        <v>2012</v>
      </c>
      <c r="R915" s="324">
        <v>41269</v>
      </c>
      <c r="S915" s="311" t="s">
        <v>15302</v>
      </c>
      <c r="T915" s="312">
        <v>41640</v>
      </c>
      <c r="U915" s="340">
        <v>44197</v>
      </c>
      <c r="V915" s="305"/>
      <c r="W915" s="331"/>
      <c r="X915" s="317"/>
      <c r="Y915" s="318"/>
      <c r="Z915" s="317"/>
      <c r="AA915" s="325"/>
      <c r="AB915" s="326">
        <v>1</v>
      </c>
      <c r="AC915" s="334">
        <v>1</v>
      </c>
      <c r="AD915" s="336"/>
      <c r="AE915" s="322"/>
      <c r="AF915" s="318"/>
      <c r="AG915" s="323"/>
      <c r="AH915" s="323"/>
      <c r="AI915" s="323"/>
      <c r="AJ915" s="323"/>
      <c r="AK915" s="323"/>
      <c r="AL915" s="323"/>
      <c r="AM915" s="323"/>
      <c r="AN915" s="323"/>
    </row>
    <row r="916" spans="1:40" ht="12.75">
      <c r="A916" s="328">
        <v>1224280521</v>
      </c>
      <c r="B916" s="311">
        <v>914</v>
      </c>
      <c r="C916" s="329" t="s">
        <v>16016</v>
      </c>
      <c r="D916" s="329" t="s">
        <v>15329</v>
      </c>
      <c r="E916" s="329" t="s">
        <v>15269</v>
      </c>
      <c r="F916" s="330" t="s">
        <v>2281</v>
      </c>
      <c r="G916" s="329" t="s">
        <v>14447</v>
      </c>
      <c r="H916" s="330" t="s">
        <v>2288</v>
      </c>
      <c r="I916" s="329" t="s">
        <v>9786</v>
      </c>
      <c r="J916" s="329" t="s">
        <v>15306</v>
      </c>
      <c r="K916" s="318"/>
      <c r="L916" s="304">
        <v>1</v>
      </c>
      <c r="M916" s="311">
        <v>104.48</v>
      </c>
      <c r="N916" s="311">
        <v>428</v>
      </c>
      <c r="O916" s="311" t="s">
        <v>16516</v>
      </c>
      <c r="P916" s="311" t="s">
        <v>14604</v>
      </c>
      <c r="Q916" s="311">
        <v>2012</v>
      </c>
      <c r="R916" s="324">
        <v>41269</v>
      </c>
      <c r="S916" s="311" t="s">
        <v>15302</v>
      </c>
      <c r="T916" s="312">
        <v>41640</v>
      </c>
      <c r="U916" s="340">
        <v>44197</v>
      </c>
      <c r="V916" s="305"/>
      <c r="W916" s="319"/>
      <c r="X916" s="317"/>
      <c r="Y916" s="318"/>
      <c r="Z916" s="317"/>
      <c r="AA916" s="325"/>
      <c r="AB916" s="326">
        <v>1</v>
      </c>
      <c r="AC916" s="334">
        <v>1</v>
      </c>
      <c r="AD916" s="335">
        <v>1</v>
      </c>
      <c r="AE916" s="322"/>
      <c r="AF916" s="318"/>
      <c r="AG916" s="323"/>
      <c r="AH916" s="323"/>
      <c r="AI916" s="323"/>
      <c r="AJ916" s="323"/>
      <c r="AK916" s="323"/>
      <c r="AL916" s="323"/>
      <c r="AM916" s="323"/>
      <c r="AN916" s="323"/>
    </row>
    <row r="917" spans="1:40" ht="12.75">
      <c r="A917" s="328">
        <v>1224280511</v>
      </c>
      <c r="B917" s="311">
        <v>915</v>
      </c>
      <c r="C917" s="329" t="s">
        <v>16016</v>
      </c>
      <c r="D917" s="329" t="s">
        <v>15329</v>
      </c>
      <c r="E917" s="329" t="s">
        <v>15269</v>
      </c>
      <c r="F917" s="330" t="s">
        <v>2281</v>
      </c>
      <c r="G917" s="329" t="s">
        <v>14447</v>
      </c>
      <c r="H917" s="330" t="s">
        <v>2292</v>
      </c>
      <c r="I917" s="329" t="s">
        <v>9786</v>
      </c>
      <c r="J917" s="329" t="s">
        <v>15307</v>
      </c>
      <c r="K917" s="317"/>
      <c r="L917" s="304">
        <v>1</v>
      </c>
      <c r="M917" s="311">
        <v>168.3</v>
      </c>
      <c r="N917" s="311">
        <v>0</v>
      </c>
      <c r="O917" s="311">
        <v>600</v>
      </c>
      <c r="P917" s="311" t="s">
        <v>14119</v>
      </c>
      <c r="Q917" s="311">
        <v>2012</v>
      </c>
      <c r="R917" s="324">
        <v>41269</v>
      </c>
      <c r="S917" s="311" t="s">
        <v>15302</v>
      </c>
      <c r="T917" s="312">
        <v>41640</v>
      </c>
      <c r="U917" s="340">
        <v>44197</v>
      </c>
      <c r="V917" s="305"/>
      <c r="W917" s="318"/>
      <c r="X917" s="318"/>
      <c r="Y917" s="318"/>
      <c r="Z917" s="318"/>
      <c r="AA917" s="327"/>
      <c r="AB917" s="326">
        <v>1</v>
      </c>
      <c r="AC917" s="334">
        <v>1</v>
      </c>
      <c r="AD917" s="336"/>
      <c r="AE917" s="322"/>
      <c r="AF917" s="318"/>
      <c r="AG917" s="323"/>
      <c r="AH917" s="323"/>
      <c r="AI917" s="323"/>
      <c r="AJ917" s="323"/>
      <c r="AK917" s="323"/>
      <c r="AL917" s="323"/>
      <c r="AM917" s="323"/>
      <c r="AN917" s="323"/>
    </row>
    <row r="918" spans="1:40" ht="12.75">
      <c r="A918" s="328">
        <v>1224280513</v>
      </c>
      <c r="B918" s="311">
        <v>916</v>
      </c>
      <c r="C918" s="329" t="s">
        <v>16016</v>
      </c>
      <c r="D918" s="329" t="s">
        <v>15329</v>
      </c>
      <c r="E918" s="329" t="s">
        <v>15269</v>
      </c>
      <c r="F918" s="330" t="s">
        <v>2281</v>
      </c>
      <c r="G918" s="329" t="s">
        <v>14447</v>
      </c>
      <c r="H918" s="330" t="s">
        <v>2297</v>
      </c>
      <c r="I918" s="329" t="s">
        <v>9786</v>
      </c>
      <c r="J918" s="329" t="s">
        <v>15308</v>
      </c>
      <c r="K918" s="317"/>
      <c r="L918" s="304">
        <v>1</v>
      </c>
      <c r="M918" s="311">
        <v>16.89</v>
      </c>
      <c r="N918" s="311">
        <v>44</v>
      </c>
      <c r="O918" s="311">
        <v>650</v>
      </c>
      <c r="P918" s="311" t="s">
        <v>14604</v>
      </c>
      <c r="Q918" s="311">
        <v>2012</v>
      </c>
      <c r="R918" s="324">
        <v>41269</v>
      </c>
      <c r="S918" s="311" t="s">
        <v>15302</v>
      </c>
      <c r="T918" s="312">
        <v>41640</v>
      </c>
      <c r="U918" s="340">
        <v>44197</v>
      </c>
      <c r="V918" s="305"/>
      <c r="W918" s="318"/>
      <c r="X918" s="318"/>
      <c r="Y918" s="318"/>
      <c r="Z918" s="318"/>
      <c r="AA918" s="327"/>
      <c r="AB918" s="326">
        <v>1</v>
      </c>
      <c r="AC918" s="334">
        <v>1</v>
      </c>
      <c r="AD918" s="336"/>
      <c r="AE918" s="322"/>
      <c r="AF918" s="318"/>
      <c r="AG918" s="323"/>
      <c r="AH918" s="323"/>
      <c r="AI918" s="323"/>
      <c r="AJ918" s="323"/>
      <c r="AK918" s="323"/>
      <c r="AL918" s="323"/>
      <c r="AM918" s="323"/>
      <c r="AN918" s="323"/>
    </row>
    <row r="919" spans="1:40" ht="12.75">
      <c r="A919" s="328">
        <v>1224280501</v>
      </c>
      <c r="B919" s="311">
        <v>917</v>
      </c>
      <c r="C919" s="329" t="s">
        <v>16016</v>
      </c>
      <c r="D919" s="329" t="s">
        <v>15329</v>
      </c>
      <c r="E919" s="329" t="s">
        <v>15269</v>
      </c>
      <c r="F919" s="330" t="s">
        <v>1303</v>
      </c>
      <c r="G919" s="329" t="s">
        <v>14447</v>
      </c>
      <c r="H919" s="330" t="s">
        <v>1325</v>
      </c>
      <c r="I919" s="329" t="s">
        <v>9786</v>
      </c>
      <c r="J919" s="329" t="s">
        <v>10835</v>
      </c>
      <c r="K919" s="317"/>
      <c r="L919" s="304">
        <v>1</v>
      </c>
      <c r="M919" s="311">
        <v>210.7</v>
      </c>
      <c r="N919" s="311">
        <v>1803</v>
      </c>
      <c r="O919" s="311" t="s">
        <v>16517</v>
      </c>
      <c r="P919" s="311" t="s">
        <v>14604</v>
      </c>
      <c r="Q919" s="311">
        <v>2012</v>
      </c>
      <c r="R919" s="324">
        <v>41269</v>
      </c>
      <c r="S919" s="311" t="s">
        <v>15302</v>
      </c>
      <c r="T919" s="312">
        <v>41640</v>
      </c>
      <c r="U919" s="340">
        <v>44197</v>
      </c>
      <c r="V919" s="305"/>
      <c r="W919" s="318"/>
      <c r="X919" s="318"/>
      <c r="Y919" s="318"/>
      <c r="Z919" s="318"/>
      <c r="AA919" s="327"/>
      <c r="AB919" s="326">
        <v>1</v>
      </c>
      <c r="AC919" s="334">
        <v>1</v>
      </c>
      <c r="AD919" s="335">
        <v>1</v>
      </c>
      <c r="AE919" s="322"/>
      <c r="AF919" s="318"/>
      <c r="AG919" s="323"/>
      <c r="AH919" s="323"/>
      <c r="AI919" s="323"/>
      <c r="AJ919" s="323"/>
      <c r="AK919" s="323"/>
      <c r="AL919" s="323"/>
      <c r="AM919" s="323"/>
      <c r="AN919" s="323"/>
    </row>
    <row r="920" spans="1:40" ht="12.75">
      <c r="A920" s="328">
        <v>1224280515</v>
      </c>
      <c r="B920" s="311">
        <v>918</v>
      </c>
      <c r="C920" s="329" t="s">
        <v>16016</v>
      </c>
      <c r="D920" s="329" t="s">
        <v>15329</v>
      </c>
      <c r="E920" s="329" t="s">
        <v>15269</v>
      </c>
      <c r="F920" s="330" t="s">
        <v>1390</v>
      </c>
      <c r="G920" s="329" t="s">
        <v>14447</v>
      </c>
      <c r="H920" s="330" t="s">
        <v>1420</v>
      </c>
      <c r="I920" s="329" t="s">
        <v>9786</v>
      </c>
      <c r="J920" s="329" t="s">
        <v>11757</v>
      </c>
      <c r="K920" s="317"/>
      <c r="L920" s="304">
        <v>1</v>
      </c>
      <c r="M920" s="311">
        <v>76.959999999999994</v>
      </c>
      <c r="N920" s="311">
        <v>154</v>
      </c>
      <c r="O920" s="311" t="s">
        <v>16518</v>
      </c>
      <c r="P920" s="311" t="s">
        <v>14604</v>
      </c>
      <c r="Q920" s="311">
        <v>2012</v>
      </c>
      <c r="R920" s="324">
        <v>41269</v>
      </c>
      <c r="S920" s="311" t="s">
        <v>15302</v>
      </c>
      <c r="T920" s="312">
        <v>41640</v>
      </c>
      <c r="U920" s="340">
        <v>44197</v>
      </c>
      <c r="V920" s="305"/>
      <c r="W920" s="318"/>
      <c r="X920" s="318"/>
      <c r="Y920" s="318"/>
      <c r="Z920" s="318"/>
      <c r="AA920" s="327"/>
      <c r="AB920" s="326">
        <v>1</v>
      </c>
      <c r="AC920" s="334">
        <v>1</v>
      </c>
      <c r="AD920" s="336"/>
      <c r="AE920" s="322"/>
      <c r="AF920" s="318"/>
      <c r="AG920" s="323"/>
      <c r="AH920" s="323"/>
      <c r="AI920" s="323"/>
      <c r="AJ920" s="323"/>
      <c r="AK920" s="323"/>
      <c r="AL920" s="323"/>
      <c r="AM920" s="323"/>
      <c r="AN920" s="323"/>
    </row>
    <row r="921" spans="1:40" ht="12.75">
      <c r="A921" s="328">
        <v>1224280517</v>
      </c>
      <c r="B921" s="311">
        <v>919</v>
      </c>
      <c r="C921" s="329" t="s">
        <v>16016</v>
      </c>
      <c r="D921" s="329" t="s">
        <v>15329</v>
      </c>
      <c r="E921" s="329" t="s">
        <v>15269</v>
      </c>
      <c r="F921" s="330" t="s">
        <v>2281</v>
      </c>
      <c r="G921" s="329" t="s">
        <v>14447</v>
      </c>
      <c r="H921" s="330" t="s">
        <v>2302</v>
      </c>
      <c r="I921" s="329" t="s">
        <v>9786</v>
      </c>
      <c r="J921" s="329" t="s">
        <v>15309</v>
      </c>
      <c r="K921" s="317"/>
      <c r="L921" s="304">
        <v>1</v>
      </c>
      <c r="M921" s="311">
        <v>25.15</v>
      </c>
      <c r="N921" s="311">
        <v>91</v>
      </c>
      <c r="O921" s="311" t="s">
        <v>16362</v>
      </c>
      <c r="P921" s="311" t="s">
        <v>14604</v>
      </c>
      <c r="Q921" s="311">
        <v>2012</v>
      </c>
      <c r="R921" s="324">
        <v>41269</v>
      </c>
      <c r="S921" s="311" t="s">
        <v>15302</v>
      </c>
      <c r="T921" s="312">
        <v>41640</v>
      </c>
      <c r="U921" s="340">
        <v>44197</v>
      </c>
      <c r="V921" s="305"/>
      <c r="W921" s="318"/>
      <c r="X921" s="318"/>
      <c r="Y921" s="318"/>
      <c r="Z921" s="318"/>
      <c r="AA921" s="327"/>
      <c r="AB921" s="326">
        <v>1</v>
      </c>
      <c r="AC921" s="334">
        <v>1</v>
      </c>
      <c r="AD921" s="335">
        <v>1</v>
      </c>
      <c r="AE921" s="322"/>
      <c r="AF921" s="318"/>
      <c r="AG921" s="323"/>
      <c r="AH921" s="323"/>
      <c r="AI921" s="323"/>
      <c r="AJ921" s="323"/>
      <c r="AK921" s="323"/>
      <c r="AL921" s="323"/>
      <c r="AM921" s="323"/>
      <c r="AN921" s="323"/>
    </row>
    <row r="922" spans="1:40" ht="12.75">
      <c r="A922" s="328">
        <v>1224280502</v>
      </c>
      <c r="B922" s="311">
        <v>920</v>
      </c>
      <c r="C922" s="329" t="s">
        <v>16016</v>
      </c>
      <c r="D922" s="329" t="s">
        <v>15329</v>
      </c>
      <c r="E922" s="329" t="s">
        <v>15269</v>
      </c>
      <c r="F922" s="330" t="s">
        <v>1303</v>
      </c>
      <c r="G922" s="329" t="s">
        <v>14447</v>
      </c>
      <c r="H922" s="330" t="s">
        <v>1335</v>
      </c>
      <c r="I922" s="329" t="s">
        <v>9786</v>
      </c>
      <c r="J922" s="329" t="s">
        <v>14207</v>
      </c>
      <c r="K922" s="317"/>
      <c r="L922" s="304">
        <v>1</v>
      </c>
      <c r="M922" s="311">
        <v>35.57</v>
      </c>
      <c r="N922" s="311">
        <v>116</v>
      </c>
      <c r="O922" s="311" t="s">
        <v>16054</v>
      </c>
      <c r="P922" s="311" t="s">
        <v>14604</v>
      </c>
      <c r="Q922" s="311">
        <v>2012</v>
      </c>
      <c r="R922" s="324">
        <v>41269</v>
      </c>
      <c r="S922" s="311" t="s">
        <v>15302</v>
      </c>
      <c r="T922" s="312">
        <v>41640</v>
      </c>
      <c r="U922" s="340">
        <v>44197</v>
      </c>
      <c r="V922" s="305"/>
      <c r="W922" s="318"/>
      <c r="X922" s="318"/>
      <c r="Y922" s="318"/>
      <c r="Z922" s="318"/>
      <c r="AA922" s="327"/>
      <c r="AB922" s="326">
        <v>1</v>
      </c>
      <c r="AC922" s="334">
        <v>1</v>
      </c>
      <c r="AD922" s="336"/>
      <c r="AE922" s="322"/>
      <c r="AF922" s="318"/>
      <c r="AG922" s="323"/>
      <c r="AH922" s="323"/>
      <c r="AI922" s="323"/>
      <c r="AJ922" s="323"/>
      <c r="AK922" s="323"/>
      <c r="AL922" s="323"/>
      <c r="AM922" s="323"/>
      <c r="AN922" s="323"/>
    </row>
    <row r="923" spans="1:40" ht="12.75">
      <c r="A923" s="328">
        <v>1224287803</v>
      </c>
      <c r="B923" s="311">
        <v>921</v>
      </c>
      <c r="C923" s="329" t="s">
        <v>16016</v>
      </c>
      <c r="D923" s="329" t="s">
        <v>15329</v>
      </c>
      <c r="E923" s="329" t="s">
        <v>15269</v>
      </c>
      <c r="F923" s="330" t="s">
        <v>1245</v>
      </c>
      <c r="G923" s="329" t="s">
        <v>15310</v>
      </c>
      <c r="H923" s="330" t="s">
        <v>1249</v>
      </c>
      <c r="I923" s="329" t="s">
        <v>9786</v>
      </c>
      <c r="J923" s="329" t="s">
        <v>11321</v>
      </c>
      <c r="K923" s="317"/>
      <c r="L923" s="304">
        <v>1</v>
      </c>
      <c r="M923" s="311">
        <v>135.27000000000001</v>
      </c>
      <c r="N923" s="311">
        <v>150</v>
      </c>
      <c r="O923" s="311" t="s">
        <v>16504</v>
      </c>
      <c r="P923" s="311" t="s">
        <v>14604</v>
      </c>
      <c r="Q923" s="311">
        <v>2012</v>
      </c>
      <c r="R923" s="324">
        <v>41269</v>
      </c>
      <c r="S923" s="311" t="s">
        <v>15311</v>
      </c>
      <c r="T923" s="312">
        <v>41640</v>
      </c>
      <c r="U923" s="340">
        <v>44197</v>
      </c>
      <c r="V923" s="305"/>
      <c r="W923" s="318"/>
      <c r="X923" s="318"/>
      <c r="Y923" s="318"/>
      <c r="Z923" s="318"/>
      <c r="AA923" s="327"/>
      <c r="AB923" s="326">
        <v>1</v>
      </c>
      <c r="AC923" s="334">
        <v>1</v>
      </c>
      <c r="AD923" s="336"/>
      <c r="AE923" s="322"/>
      <c r="AF923" s="318"/>
      <c r="AG923" s="323"/>
      <c r="AH923" s="323"/>
      <c r="AI923" s="323"/>
      <c r="AJ923" s="323"/>
      <c r="AK923" s="323"/>
      <c r="AL923" s="323"/>
      <c r="AM923" s="323"/>
      <c r="AN923" s="323"/>
    </row>
    <row r="924" spans="1:40" ht="12.75">
      <c r="A924" s="328">
        <v>1224287804</v>
      </c>
      <c r="B924" s="311">
        <v>922</v>
      </c>
      <c r="C924" s="329" t="s">
        <v>16016</v>
      </c>
      <c r="D924" s="329" t="s">
        <v>15329</v>
      </c>
      <c r="E924" s="329" t="s">
        <v>15269</v>
      </c>
      <c r="F924" s="330" t="s">
        <v>2281</v>
      </c>
      <c r="G924" s="329" t="s">
        <v>15310</v>
      </c>
      <c r="H924" s="330" t="s">
        <v>2290</v>
      </c>
      <c r="I924" s="329" t="s">
        <v>9786</v>
      </c>
      <c r="J924" s="329" t="s">
        <v>15312</v>
      </c>
      <c r="K924" s="317"/>
      <c r="L924" s="304">
        <v>1</v>
      </c>
      <c r="M924" s="311">
        <v>50.3</v>
      </c>
      <c r="N924" s="311">
        <v>74</v>
      </c>
      <c r="O924" s="311" t="s">
        <v>16519</v>
      </c>
      <c r="P924" s="311" t="s">
        <v>14122</v>
      </c>
      <c r="Q924" s="311">
        <v>2012</v>
      </c>
      <c r="R924" s="324">
        <v>41269</v>
      </c>
      <c r="S924" s="311" t="s">
        <v>15311</v>
      </c>
      <c r="T924" s="312">
        <v>41640</v>
      </c>
      <c r="U924" s="340">
        <v>44197</v>
      </c>
      <c r="V924" s="305"/>
      <c r="W924" s="318"/>
      <c r="X924" s="318"/>
      <c r="Y924" s="318"/>
      <c r="Z924" s="318"/>
      <c r="AA924" s="327"/>
      <c r="AB924" s="326">
        <v>1</v>
      </c>
      <c r="AC924" s="334">
        <v>1</v>
      </c>
      <c r="AD924" s="336"/>
      <c r="AE924" s="322"/>
      <c r="AF924" s="318"/>
      <c r="AG924" s="323"/>
      <c r="AH924" s="323"/>
      <c r="AI924" s="323"/>
      <c r="AJ924" s="323"/>
      <c r="AK924" s="323"/>
      <c r="AL924" s="323"/>
      <c r="AM924" s="323"/>
      <c r="AN924" s="323"/>
    </row>
    <row r="925" spans="1:40" ht="12.75">
      <c r="A925" s="328">
        <v>1224287805</v>
      </c>
      <c r="B925" s="311">
        <v>923</v>
      </c>
      <c r="C925" s="329" t="s">
        <v>16016</v>
      </c>
      <c r="D925" s="329" t="s">
        <v>15329</v>
      </c>
      <c r="E925" s="329" t="s">
        <v>15269</v>
      </c>
      <c r="F925" s="330" t="s">
        <v>2281</v>
      </c>
      <c r="G925" s="329" t="s">
        <v>15310</v>
      </c>
      <c r="H925" s="330" t="s">
        <v>2293</v>
      </c>
      <c r="I925" s="329" t="s">
        <v>9786</v>
      </c>
      <c r="J925" s="329" t="s">
        <v>15313</v>
      </c>
      <c r="K925" s="317"/>
      <c r="L925" s="304">
        <v>1</v>
      </c>
      <c r="M925" s="311">
        <v>33.299999999999997</v>
      </c>
      <c r="N925" s="311">
        <v>82</v>
      </c>
      <c r="O925" s="311" t="s">
        <v>16352</v>
      </c>
      <c r="P925" s="311" t="s">
        <v>14122</v>
      </c>
      <c r="Q925" s="311">
        <v>2012</v>
      </c>
      <c r="R925" s="324">
        <v>41269</v>
      </c>
      <c r="S925" s="311" t="s">
        <v>15311</v>
      </c>
      <c r="T925" s="312">
        <v>41640</v>
      </c>
      <c r="U925" s="340">
        <v>44197</v>
      </c>
      <c r="V925" s="305"/>
      <c r="W925" s="318"/>
      <c r="X925" s="318"/>
      <c r="Y925" s="318"/>
      <c r="Z925" s="318"/>
      <c r="AA925" s="327"/>
      <c r="AB925" s="326">
        <v>1</v>
      </c>
      <c r="AC925" s="334">
        <v>1</v>
      </c>
      <c r="AD925" s="336"/>
      <c r="AE925" s="322"/>
      <c r="AF925" s="318"/>
      <c r="AG925" s="323"/>
      <c r="AH925" s="323"/>
      <c r="AI925" s="323"/>
      <c r="AJ925" s="323"/>
      <c r="AK925" s="323"/>
      <c r="AL925" s="323"/>
      <c r="AM925" s="323"/>
      <c r="AN925" s="323"/>
    </row>
    <row r="926" spans="1:40" ht="12.75">
      <c r="A926" s="328">
        <v>1224287807</v>
      </c>
      <c r="B926" s="311">
        <v>924</v>
      </c>
      <c r="C926" s="329" t="s">
        <v>16016</v>
      </c>
      <c r="D926" s="329" t="s">
        <v>15329</v>
      </c>
      <c r="E926" s="329" t="s">
        <v>15269</v>
      </c>
      <c r="F926" s="330" t="s">
        <v>1390</v>
      </c>
      <c r="G926" s="329" t="s">
        <v>15310</v>
      </c>
      <c r="H926" s="330" t="s">
        <v>1413</v>
      </c>
      <c r="I926" s="329" t="s">
        <v>9786</v>
      </c>
      <c r="J926" s="329" t="s">
        <v>13592</v>
      </c>
      <c r="K926" s="317"/>
      <c r="L926" s="304">
        <v>1</v>
      </c>
      <c r="M926" s="311">
        <v>146.52000000000001</v>
      </c>
      <c r="N926" s="311">
        <v>118</v>
      </c>
      <c r="O926" s="311" t="s">
        <v>16507</v>
      </c>
      <c r="P926" s="311" t="s">
        <v>14604</v>
      </c>
      <c r="Q926" s="311">
        <v>2012</v>
      </c>
      <c r="R926" s="324">
        <v>41269</v>
      </c>
      <c r="S926" s="311" t="s">
        <v>15311</v>
      </c>
      <c r="T926" s="312">
        <v>41640</v>
      </c>
      <c r="U926" s="340">
        <v>44197</v>
      </c>
      <c r="V926" s="305"/>
      <c r="W926" s="318"/>
      <c r="X926" s="318"/>
      <c r="Y926" s="318"/>
      <c r="Z926" s="318"/>
      <c r="AA926" s="327"/>
      <c r="AB926" s="326">
        <v>1</v>
      </c>
      <c r="AC926" s="334">
        <v>1</v>
      </c>
      <c r="AD926" s="336"/>
      <c r="AE926" s="322"/>
      <c r="AF926" s="318"/>
      <c r="AG926" s="323"/>
      <c r="AH926" s="323"/>
      <c r="AI926" s="323"/>
      <c r="AJ926" s="323"/>
      <c r="AK926" s="323"/>
      <c r="AL926" s="323"/>
      <c r="AM926" s="323"/>
      <c r="AN926" s="323"/>
    </row>
    <row r="927" spans="1:40" ht="12.75">
      <c r="A927" s="328">
        <v>1224287808</v>
      </c>
      <c r="B927" s="311">
        <v>925</v>
      </c>
      <c r="C927" s="329" t="s">
        <v>16016</v>
      </c>
      <c r="D927" s="329" t="s">
        <v>15329</v>
      </c>
      <c r="E927" s="329" t="s">
        <v>15269</v>
      </c>
      <c r="F927" s="330" t="s">
        <v>1390</v>
      </c>
      <c r="G927" s="329" t="s">
        <v>15310</v>
      </c>
      <c r="H927" s="330" t="s">
        <v>1415</v>
      </c>
      <c r="I927" s="329" t="s">
        <v>9786</v>
      </c>
      <c r="J927" s="329" t="s">
        <v>14547</v>
      </c>
      <c r="K927" s="317"/>
      <c r="L927" s="304">
        <v>1</v>
      </c>
      <c r="M927" s="311">
        <v>74.900000000000006</v>
      </c>
      <c r="N927" s="311">
        <v>78</v>
      </c>
      <c r="O927" s="311" t="s">
        <v>16520</v>
      </c>
      <c r="P927" s="311" t="s">
        <v>14122</v>
      </c>
      <c r="Q927" s="311">
        <v>2012</v>
      </c>
      <c r="R927" s="324">
        <v>41269</v>
      </c>
      <c r="S927" s="311" t="s">
        <v>15311</v>
      </c>
      <c r="T927" s="312">
        <v>41640</v>
      </c>
      <c r="U927" s="340">
        <v>44197</v>
      </c>
      <c r="V927" s="305"/>
      <c r="W927" s="318"/>
      <c r="X927" s="318"/>
      <c r="Y927" s="318"/>
      <c r="Z927" s="318"/>
      <c r="AA927" s="327"/>
      <c r="AB927" s="326">
        <v>1</v>
      </c>
      <c r="AC927" s="334">
        <v>1</v>
      </c>
      <c r="AD927" s="336"/>
      <c r="AE927" s="322"/>
      <c r="AF927" s="318"/>
      <c r="AG927" s="323"/>
      <c r="AH927" s="323"/>
      <c r="AI927" s="323"/>
      <c r="AJ927" s="323"/>
      <c r="AK927" s="323"/>
      <c r="AL927" s="323"/>
      <c r="AM927" s="323"/>
      <c r="AN927" s="323"/>
    </row>
    <row r="928" spans="1:40" ht="12.75">
      <c r="A928" s="328">
        <v>1224287809</v>
      </c>
      <c r="B928" s="311">
        <v>926</v>
      </c>
      <c r="C928" s="329" t="s">
        <v>16016</v>
      </c>
      <c r="D928" s="329" t="s">
        <v>15329</v>
      </c>
      <c r="E928" s="329" t="s">
        <v>15269</v>
      </c>
      <c r="F928" s="330" t="s">
        <v>2281</v>
      </c>
      <c r="G928" s="329" t="s">
        <v>15310</v>
      </c>
      <c r="H928" s="330" t="s">
        <v>2295</v>
      </c>
      <c r="I928" s="329" t="s">
        <v>9786</v>
      </c>
      <c r="J928" s="329" t="s">
        <v>15314</v>
      </c>
      <c r="K928" s="317"/>
      <c r="L928" s="304">
        <v>1</v>
      </c>
      <c r="M928" s="311">
        <v>81.5</v>
      </c>
      <c r="N928" s="311">
        <v>150</v>
      </c>
      <c r="O928" s="311" t="s">
        <v>16521</v>
      </c>
      <c r="P928" s="311" t="s">
        <v>14604</v>
      </c>
      <c r="Q928" s="311">
        <v>2012</v>
      </c>
      <c r="R928" s="324">
        <v>41269</v>
      </c>
      <c r="S928" s="311" t="s">
        <v>15311</v>
      </c>
      <c r="T928" s="312">
        <v>41640</v>
      </c>
      <c r="U928" s="340">
        <v>44197</v>
      </c>
      <c r="V928" s="305"/>
      <c r="W928" s="318"/>
      <c r="X928" s="318"/>
      <c r="Y928" s="318"/>
      <c r="Z928" s="318"/>
      <c r="AA928" s="327"/>
      <c r="AB928" s="326">
        <v>1</v>
      </c>
      <c r="AC928" s="334">
        <v>1</v>
      </c>
      <c r="AD928" s="336"/>
      <c r="AE928" s="322"/>
      <c r="AF928" s="318"/>
      <c r="AG928" s="323"/>
      <c r="AH928" s="323"/>
      <c r="AI928" s="323"/>
      <c r="AJ928" s="323"/>
      <c r="AK928" s="323"/>
      <c r="AL928" s="323"/>
      <c r="AM928" s="323"/>
      <c r="AN928" s="323"/>
    </row>
    <row r="929" spans="1:40" ht="12.75">
      <c r="A929" s="328">
        <v>1224287801</v>
      </c>
      <c r="B929" s="311">
        <v>927</v>
      </c>
      <c r="C929" s="329" t="s">
        <v>16016</v>
      </c>
      <c r="D929" s="329" t="s">
        <v>15329</v>
      </c>
      <c r="E929" s="329" t="s">
        <v>15269</v>
      </c>
      <c r="F929" s="330" t="s">
        <v>2281</v>
      </c>
      <c r="G929" s="329" t="s">
        <v>15310</v>
      </c>
      <c r="H929" s="330" t="s">
        <v>2298</v>
      </c>
      <c r="I929" s="329" t="s">
        <v>9786</v>
      </c>
      <c r="J929" s="329" t="s">
        <v>15315</v>
      </c>
      <c r="K929" s="317"/>
      <c r="L929" s="304">
        <v>1</v>
      </c>
      <c r="M929" s="311">
        <v>103.16</v>
      </c>
      <c r="N929" s="311">
        <v>330</v>
      </c>
      <c r="O929" s="311" t="s">
        <v>16522</v>
      </c>
      <c r="P929" s="311" t="s">
        <v>14604</v>
      </c>
      <c r="Q929" s="311">
        <v>2012</v>
      </c>
      <c r="R929" s="324">
        <v>41269</v>
      </c>
      <c r="S929" s="311" t="s">
        <v>15311</v>
      </c>
      <c r="T929" s="312">
        <v>41640</v>
      </c>
      <c r="U929" s="340">
        <v>44197</v>
      </c>
      <c r="V929" s="305"/>
      <c r="W929" s="318"/>
      <c r="X929" s="318"/>
      <c r="Y929" s="318"/>
      <c r="Z929" s="318"/>
      <c r="AA929" s="327"/>
      <c r="AB929" s="326">
        <v>1</v>
      </c>
      <c r="AC929" s="334">
        <v>1</v>
      </c>
      <c r="AD929" s="336"/>
      <c r="AE929" s="322"/>
      <c r="AF929" s="318"/>
      <c r="AG929" s="323"/>
      <c r="AH929" s="323"/>
      <c r="AI929" s="323"/>
      <c r="AJ929" s="323"/>
      <c r="AK929" s="323"/>
      <c r="AL929" s="323"/>
      <c r="AM929" s="323"/>
      <c r="AN929" s="323"/>
    </row>
    <row r="930" spans="1:40" ht="12.75">
      <c r="A930" s="328">
        <v>1224287810</v>
      </c>
      <c r="B930" s="311">
        <v>928</v>
      </c>
      <c r="C930" s="329" t="s">
        <v>16016</v>
      </c>
      <c r="D930" s="329" t="s">
        <v>15329</v>
      </c>
      <c r="E930" s="329" t="s">
        <v>15269</v>
      </c>
      <c r="F930" s="330" t="s">
        <v>1390</v>
      </c>
      <c r="G930" s="329" t="s">
        <v>15310</v>
      </c>
      <c r="H930" s="330" t="s">
        <v>1392</v>
      </c>
      <c r="I930" s="329" t="s">
        <v>9786</v>
      </c>
      <c r="J930" s="329" t="s">
        <v>14772</v>
      </c>
      <c r="K930" s="317"/>
      <c r="L930" s="304">
        <v>1</v>
      </c>
      <c r="M930" s="311">
        <v>22.6</v>
      </c>
      <c r="N930" s="311">
        <v>7</v>
      </c>
      <c r="O930" s="311">
        <v>120</v>
      </c>
      <c r="P930" s="311" t="s">
        <v>14122</v>
      </c>
      <c r="Q930" s="311">
        <v>2012</v>
      </c>
      <c r="R930" s="324">
        <v>41269</v>
      </c>
      <c r="S930" s="311" t="s">
        <v>15311</v>
      </c>
      <c r="T930" s="312">
        <v>41640</v>
      </c>
      <c r="U930" s="340">
        <v>44197</v>
      </c>
      <c r="V930" s="305"/>
      <c r="W930" s="318"/>
      <c r="X930" s="318"/>
      <c r="Y930" s="318"/>
      <c r="Z930" s="318"/>
      <c r="AA930" s="327"/>
      <c r="AB930" s="326">
        <v>1</v>
      </c>
      <c r="AC930" s="334">
        <v>1</v>
      </c>
      <c r="AD930" s="336"/>
      <c r="AE930" s="322"/>
      <c r="AF930" s="318"/>
      <c r="AG930" s="323"/>
      <c r="AH930" s="323"/>
      <c r="AI930" s="323"/>
      <c r="AJ930" s="323"/>
      <c r="AK930" s="323"/>
      <c r="AL930" s="323"/>
      <c r="AM930" s="323"/>
      <c r="AN930" s="323"/>
    </row>
    <row r="931" spans="1:40" ht="12.75">
      <c r="A931" s="328">
        <v>1224255101</v>
      </c>
      <c r="B931" s="311">
        <v>929</v>
      </c>
      <c r="C931" s="329" t="s">
        <v>16016</v>
      </c>
      <c r="D931" s="329" t="s">
        <v>15329</v>
      </c>
      <c r="E931" s="329" t="s">
        <v>15269</v>
      </c>
      <c r="F931" s="330" t="s">
        <v>1303</v>
      </c>
      <c r="G931" s="329" t="s">
        <v>15316</v>
      </c>
      <c r="H931" s="330" t="s">
        <v>1308</v>
      </c>
      <c r="I931" s="329" t="s">
        <v>9786</v>
      </c>
      <c r="J931" s="329" t="s">
        <v>14264</v>
      </c>
      <c r="K931" s="317"/>
      <c r="L931" s="304">
        <v>1</v>
      </c>
      <c r="M931" s="311">
        <v>221.28</v>
      </c>
      <c r="N931" s="311">
        <v>338</v>
      </c>
      <c r="O931" s="311" t="s">
        <v>16523</v>
      </c>
      <c r="P931" s="311" t="s">
        <v>14604</v>
      </c>
      <c r="Q931" s="311">
        <v>2012</v>
      </c>
      <c r="R931" s="324">
        <v>41269</v>
      </c>
      <c r="S931" s="311" t="s">
        <v>15317</v>
      </c>
      <c r="T931" s="312">
        <v>41640</v>
      </c>
      <c r="U931" s="340">
        <v>44197</v>
      </c>
      <c r="V931" s="305"/>
      <c r="W931" s="318"/>
      <c r="X931" s="318"/>
      <c r="Y931" s="318"/>
      <c r="Z931" s="318"/>
      <c r="AA931" s="327"/>
      <c r="AB931" s="326">
        <v>1</v>
      </c>
      <c r="AC931" s="334">
        <v>1</v>
      </c>
      <c r="AD931" s="336"/>
      <c r="AE931" s="322"/>
      <c r="AF931" s="318"/>
      <c r="AG931" s="323"/>
      <c r="AH931" s="323"/>
      <c r="AI931" s="323"/>
      <c r="AJ931" s="323"/>
      <c r="AK931" s="323"/>
      <c r="AL931" s="323"/>
      <c r="AM931" s="323"/>
      <c r="AN931" s="323"/>
    </row>
    <row r="932" spans="1:40" ht="12.75">
      <c r="A932" s="328">
        <v>1224255103</v>
      </c>
      <c r="B932" s="311">
        <v>930</v>
      </c>
      <c r="C932" s="329" t="s">
        <v>16016</v>
      </c>
      <c r="D932" s="329" t="s">
        <v>15329</v>
      </c>
      <c r="E932" s="329" t="s">
        <v>15269</v>
      </c>
      <c r="F932" s="330" t="s">
        <v>2281</v>
      </c>
      <c r="G932" s="329" t="s">
        <v>15316</v>
      </c>
      <c r="H932" s="330" t="s">
        <v>2286</v>
      </c>
      <c r="I932" s="329" t="s">
        <v>9786</v>
      </c>
      <c r="J932" s="329" t="s">
        <v>15318</v>
      </c>
      <c r="K932" s="317"/>
      <c r="L932" s="304">
        <v>1</v>
      </c>
      <c r="M932" s="311">
        <v>13.4</v>
      </c>
      <c r="N932" s="311">
        <v>1</v>
      </c>
      <c r="O932" s="311">
        <v>300</v>
      </c>
      <c r="P932" s="311" t="s">
        <v>14122</v>
      </c>
      <c r="Q932" s="311">
        <v>2013</v>
      </c>
      <c r="R932" s="312">
        <v>41451</v>
      </c>
      <c r="S932" s="311" t="s">
        <v>15317</v>
      </c>
      <c r="T932" s="312">
        <v>41640</v>
      </c>
      <c r="U932" s="340">
        <v>44197</v>
      </c>
      <c r="V932" s="305"/>
      <c r="W932" s="318"/>
      <c r="X932" s="318"/>
      <c r="Y932" s="318"/>
      <c r="Z932" s="318"/>
      <c r="AA932" s="327"/>
      <c r="AB932" s="326">
        <v>1</v>
      </c>
      <c r="AC932" s="334">
        <v>1</v>
      </c>
      <c r="AD932" s="336"/>
      <c r="AE932" s="322"/>
      <c r="AF932" s="318"/>
      <c r="AG932" s="323"/>
      <c r="AH932" s="323"/>
      <c r="AI932" s="323"/>
      <c r="AJ932" s="323"/>
      <c r="AK932" s="323"/>
      <c r="AL932" s="323"/>
      <c r="AM932" s="323"/>
      <c r="AN932" s="323"/>
    </row>
    <row r="933" spans="1:40" ht="12.75">
      <c r="A933" s="328">
        <v>1224255105</v>
      </c>
      <c r="B933" s="311">
        <v>931</v>
      </c>
      <c r="C933" s="329" t="s">
        <v>16016</v>
      </c>
      <c r="D933" s="329" t="s">
        <v>15329</v>
      </c>
      <c r="E933" s="329" t="s">
        <v>15269</v>
      </c>
      <c r="F933" s="330" t="s">
        <v>1476</v>
      </c>
      <c r="G933" s="329" t="s">
        <v>15316</v>
      </c>
      <c r="H933" s="330" t="s">
        <v>1484</v>
      </c>
      <c r="I933" s="329" t="s">
        <v>9786</v>
      </c>
      <c r="J933" s="329" t="s">
        <v>14594</v>
      </c>
      <c r="K933" s="317"/>
      <c r="L933" s="304">
        <v>1</v>
      </c>
      <c r="M933" s="311">
        <v>44.5</v>
      </c>
      <c r="N933" s="311">
        <v>88</v>
      </c>
      <c r="O933" s="311" t="s">
        <v>15997</v>
      </c>
      <c r="P933" s="311" t="s">
        <v>14122</v>
      </c>
      <c r="Q933" s="311">
        <v>2012</v>
      </c>
      <c r="R933" s="324">
        <v>41269</v>
      </c>
      <c r="S933" s="311" t="s">
        <v>15319</v>
      </c>
      <c r="T933" s="312">
        <v>41640</v>
      </c>
      <c r="U933" s="340">
        <v>44197</v>
      </c>
      <c r="V933" s="305"/>
      <c r="W933" s="318"/>
      <c r="X933" s="318"/>
      <c r="Y933" s="318"/>
      <c r="Z933" s="318"/>
      <c r="AA933" s="327"/>
      <c r="AB933" s="326">
        <v>1</v>
      </c>
      <c r="AC933" s="334">
        <v>1</v>
      </c>
      <c r="AD933" s="336"/>
      <c r="AE933" s="322"/>
      <c r="AF933" s="318"/>
      <c r="AG933" s="323"/>
      <c r="AH933" s="323"/>
      <c r="AI933" s="323"/>
      <c r="AJ933" s="323"/>
      <c r="AK933" s="323"/>
      <c r="AL933" s="323"/>
      <c r="AM933" s="323"/>
      <c r="AN933" s="323"/>
    </row>
    <row r="934" spans="1:40" ht="12.75">
      <c r="A934" s="328">
        <v>1224255117</v>
      </c>
      <c r="B934" s="311">
        <v>932</v>
      </c>
      <c r="C934" s="329" t="s">
        <v>16016</v>
      </c>
      <c r="D934" s="329" t="s">
        <v>15329</v>
      </c>
      <c r="E934" s="329" t="s">
        <v>15269</v>
      </c>
      <c r="F934" s="330" t="s">
        <v>2281</v>
      </c>
      <c r="G934" s="329" t="s">
        <v>15316</v>
      </c>
      <c r="H934" s="330" t="s">
        <v>2294</v>
      </c>
      <c r="I934" s="329" t="s">
        <v>9786</v>
      </c>
      <c r="J934" s="329" t="s">
        <v>15320</v>
      </c>
      <c r="K934" s="317"/>
      <c r="L934" s="304">
        <v>1</v>
      </c>
      <c r="M934" s="311">
        <v>215.01</v>
      </c>
      <c r="N934" s="311">
        <v>809</v>
      </c>
      <c r="O934" s="311" t="s">
        <v>16524</v>
      </c>
      <c r="P934" s="311" t="s">
        <v>14604</v>
      </c>
      <c r="Q934" s="311">
        <v>2012</v>
      </c>
      <c r="R934" s="324">
        <v>41269</v>
      </c>
      <c r="S934" s="311" t="s">
        <v>15317</v>
      </c>
      <c r="T934" s="312">
        <v>41640</v>
      </c>
      <c r="U934" s="340">
        <v>44197</v>
      </c>
      <c r="V934" s="305"/>
      <c r="W934" s="318"/>
      <c r="X934" s="318"/>
      <c r="Y934" s="318"/>
      <c r="Z934" s="318"/>
      <c r="AA934" s="327"/>
      <c r="AB934" s="326">
        <v>1</v>
      </c>
      <c r="AC934" s="334">
        <v>1</v>
      </c>
      <c r="AD934" s="336"/>
      <c r="AE934" s="322"/>
      <c r="AF934" s="318"/>
      <c r="AG934" s="323"/>
      <c r="AH934" s="323"/>
      <c r="AI934" s="323"/>
      <c r="AJ934" s="323"/>
      <c r="AK934" s="323"/>
      <c r="AL934" s="323"/>
      <c r="AM934" s="323"/>
      <c r="AN934" s="323"/>
    </row>
    <row r="935" spans="1:40" ht="12.75">
      <c r="A935" s="328">
        <v>1224255107</v>
      </c>
      <c r="B935" s="311">
        <v>933</v>
      </c>
      <c r="C935" s="329" t="s">
        <v>16016</v>
      </c>
      <c r="D935" s="329" t="s">
        <v>15329</v>
      </c>
      <c r="E935" s="329" t="s">
        <v>15269</v>
      </c>
      <c r="F935" s="330" t="s">
        <v>2281</v>
      </c>
      <c r="G935" s="329" t="s">
        <v>15316</v>
      </c>
      <c r="H935" s="330" t="s">
        <v>2300</v>
      </c>
      <c r="I935" s="329" t="s">
        <v>9786</v>
      </c>
      <c r="J935" s="329" t="s">
        <v>15321</v>
      </c>
      <c r="K935" s="317"/>
      <c r="L935" s="304">
        <v>1</v>
      </c>
      <c r="M935" s="311">
        <v>98.14</v>
      </c>
      <c r="N935" s="311">
        <v>202</v>
      </c>
      <c r="O935" s="311" t="s">
        <v>16371</v>
      </c>
      <c r="P935" s="311" t="s">
        <v>14604</v>
      </c>
      <c r="Q935" s="311">
        <v>2012</v>
      </c>
      <c r="R935" s="324">
        <v>41269</v>
      </c>
      <c r="S935" s="311" t="s">
        <v>15317</v>
      </c>
      <c r="T935" s="312">
        <v>41640</v>
      </c>
      <c r="U935" s="340">
        <v>44197</v>
      </c>
      <c r="V935" s="305"/>
      <c r="W935" s="318"/>
      <c r="X935" s="318"/>
      <c r="Y935" s="318"/>
      <c r="Z935" s="318"/>
      <c r="AA935" s="327"/>
      <c r="AB935" s="326">
        <v>1</v>
      </c>
      <c r="AC935" s="334">
        <v>1</v>
      </c>
      <c r="AD935" s="336"/>
      <c r="AE935" s="322"/>
      <c r="AF935" s="318"/>
      <c r="AG935" s="323"/>
      <c r="AH935" s="323"/>
      <c r="AI935" s="323"/>
      <c r="AJ935" s="323"/>
      <c r="AK935" s="323"/>
      <c r="AL935" s="323"/>
      <c r="AM935" s="323"/>
      <c r="AN935" s="323"/>
    </row>
    <row r="936" spans="1:40" ht="12.75">
      <c r="A936" s="328">
        <v>1224255109</v>
      </c>
      <c r="B936" s="311">
        <v>934</v>
      </c>
      <c r="C936" s="329" t="s">
        <v>16016</v>
      </c>
      <c r="D936" s="329" t="s">
        <v>15329</v>
      </c>
      <c r="E936" s="329" t="s">
        <v>15269</v>
      </c>
      <c r="F936" s="330" t="s">
        <v>2281</v>
      </c>
      <c r="G936" s="329" t="s">
        <v>15316</v>
      </c>
      <c r="H936" s="330" t="s">
        <v>2301</v>
      </c>
      <c r="I936" s="329" t="s">
        <v>9786</v>
      </c>
      <c r="J936" s="329" t="s">
        <v>15322</v>
      </c>
      <c r="K936" s="317"/>
      <c r="L936" s="304">
        <v>1</v>
      </c>
      <c r="M936" s="311">
        <v>7.1</v>
      </c>
      <c r="N936" s="311">
        <v>8</v>
      </c>
      <c r="O936" s="311">
        <v>90</v>
      </c>
      <c r="P936" s="311" t="s">
        <v>14122</v>
      </c>
      <c r="Q936" s="311">
        <v>2012</v>
      </c>
      <c r="R936" s="324">
        <v>41269</v>
      </c>
      <c r="S936" s="311" t="s">
        <v>15319</v>
      </c>
      <c r="T936" s="312">
        <v>41640</v>
      </c>
      <c r="U936" s="340">
        <v>44197</v>
      </c>
      <c r="V936" s="305"/>
      <c r="W936" s="318"/>
      <c r="X936" s="318"/>
      <c r="Y936" s="318"/>
      <c r="Z936" s="318"/>
      <c r="AA936" s="327"/>
      <c r="AB936" s="326">
        <v>1</v>
      </c>
      <c r="AC936" s="334">
        <v>1</v>
      </c>
      <c r="AD936" s="336"/>
      <c r="AE936" s="322"/>
      <c r="AF936" s="318"/>
      <c r="AG936" s="323"/>
      <c r="AH936" s="323"/>
      <c r="AI936" s="323"/>
      <c r="AJ936" s="323"/>
      <c r="AK936" s="323"/>
      <c r="AL936" s="323"/>
      <c r="AM936" s="323"/>
      <c r="AN936" s="323"/>
    </row>
    <row r="937" spans="1:40" ht="12.75">
      <c r="A937" s="328">
        <v>1224255100</v>
      </c>
      <c r="B937" s="311">
        <v>935</v>
      </c>
      <c r="C937" s="329" t="s">
        <v>16016</v>
      </c>
      <c r="D937" s="329" t="s">
        <v>15329</v>
      </c>
      <c r="E937" s="329" t="s">
        <v>15269</v>
      </c>
      <c r="F937" s="330" t="s">
        <v>1949</v>
      </c>
      <c r="G937" s="329" t="s">
        <v>15316</v>
      </c>
      <c r="H937" s="330" t="s">
        <v>1950</v>
      </c>
      <c r="I937" s="329" t="s">
        <v>10789</v>
      </c>
      <c r="J937" s="329" t="s">
        <v>14877</v>
      </c>
      <c r="K937" s="317"/>
      <c r="L937" s="304">
        <v>1</v>
      </c>
      <c r="M937" s="311">
        <v>1105.1500000000001</v>
      </c>
      <c r="N937" s="311">
        <v>10556</v>
      </c>
      <c r="O937" s="311" t="s">
        <v>16525</v>
      </c>
      <c r="P937" s="311" t="s">
        <v>14604</v>
      </c>
      <c r="Q937" s="311">
        <v>2012</v>
      </c>
      <c r="R937" s="324">
        <v>41269</v>
      </c>
      <c r="S937" s="311" t="s">
        <v>15317</v>
      </c>
      <c r="T937" s="312">
        <v>41640</v>
      </c>
      <c r="U937" s="340">
        <v>44197</v>
      </c>
      <c r="V937" s="305"/>
      <c r="W937" s="318"/>
      <c r="X937" s="318"/>
      <c r="Y937" s="318"/>
      <c r="Z937" s="318"/>
      <c r="AA937" s="327"/>
      <c r="AB937" s="326">
        <v>1</v>
      </c>
      <c r="AC937" s="334">
        <v>1</v>
      </c>
      <c r="AD937" s="336"/>
      <c r="AE937" s="322"/>
      <c r="AF937" s="318"/>
      <c r="AG937" s="323"/>
      <c r="AH937" s="323"/>
      <c r="AI937" s="323"/>
      <c r="AJ937" s="323"/>
      <c r="AK937" s="323"/>
      <c r="AL937" s="323"/>
      <c r="AM937" s="323"/>
      <c r="AN937" s="323"/>
    </row>
    <row r="938" spans="1:40" ht="12.75">
      <c r="A938" s="328">
        <v>1224255111</v>
      </c>
      <c r="B938" s="311">
        <v>936</v>
      </c>
      <c r="C938" s="329" t="s">
        <v>16016</v>
      </c>
      <c r="D938" s="329" t="s">
        <v>15329</v>
      </c>
      <c r="E938" s="329" t="s">
        <v>15269</v>
      </c>
      <c r="F938" s="330" t="s">
        <v>2281</v>
      </c>
      <c r="G938" s="329" t="s">
        <v>15316</v>
      </c>
      <c r="H938" s="330" t="s">
        <v>2304</v>
      </c>
      <c r="I938" s="329" t="s">
        <v>9786</v>
      </c>
      <c r="J938" s="329" t="s">
        <v>15323</v>
      </c>
      <c r="K938" s="317"/>
      <c r="L938" s="304">
        <v>1</v>
      </c>
      <c r="M938" s="311">
        <v>258.73</v>
      </c>
      <c r="N938" s="311">
        <v>727</v>
      </c>
      <c r="O938" s="311" t="s">
        <v>16526</v>
      </c>
      <c r="P938" s="311" t="s">
        <v>14604</v>
      </c>
      <c r="Q938" s="311">
        <v>2012</v>
      </c>
      <c r="R938" s="324">
        <v>41269</v>
      </c>
      <c r="S938" s="311" t="s">
        <v>15317</v>
      </c>
      <c r="T938" s="312">
        <v>41640</v>
      </c>
      <c r="U938" s="340">
        <v>44197</v>
      </c>
      <c r="V938" s="305"/>
      <c r="W938" s="318"/>
      <c r="X938" s="318"/>
      <c r="Y938" s="318"/>
      <c r="Z938" s="318"/>
      <c r="AA938" s="327"/>
      <c r="AB938" s="326">
        <v>1</v>
      </c>
      <c r="AC938" s="334">
        <v>1</v>
      </c>
      <c r="AD938" s="336"/>
      <c r="AE938" s="322"/>
      <c r="AF938" s="318"/>
      <c r="AG938" s="323"/>
      <c r="AH938" s="323"/>
      <c r="AI938" s="323"/>
      <c r="AJ938" s="323"/>
      <c r="AK938" s="323"/>
      <c r="AL938" s="323"/>
      <c r="AM938" s="323"/>
      <c r="AN938" s="323"/>
    </row>
    <row r="939" spans="1:40" ht="12.75">
      <c r="A939" s="328">
        <v>1224255113</v>
      </c>
      <c r="B939" s="311">
        <v>937</v>
      </c>
      <c r="C939" s="329" t="s">
        <v>16016</v>
      </c>
      <c r="D939" s="329" t="s">
        <v>15329</v>
      </c>
      <c r="E939" s="329" t="s">
        <v>15269</v>
      </c>
      <c r="F939" s="330" t="s">
        <v>1981</v>
      </c>
      <c r="G939" s="329" t="s">
        <v>15316</v>
      </c>
      <c r="H939" s="330" t="s">
        <v>1993</v>
      </c>
      <c r="I939" s="329" t="s">
        <v>9786</v>
      </c>
      <c r="J939" s="329" t="s">
        <v>14934</v>
      </c>
      <c r="K939" s="317"/>
      <c r="L939" s="304">
        <v>1</v>
      </c>
      <c r="M939" s="311">
        <v>44.7</v>
      </c>
      <c r="N939" s="311">
        <v>36</v>
      </c>
      <c r="O939" s="311">
        <v>620</v>
      </c>
      <c r="P939" s="311" t="s">
        <v>14122</v>
      </c>
      <c r="Q939" s="311">
        <v>2012</v>
      </c>
      <c r="R939" s="324">
        <v>41269</v>
      </c>
      <c r="S939" s="311" t="s">
        <v>15319</v>
      </c>
      <c r="T939" s="312">
        <v>41640</v>
      </c>
      <c r="U939" s="340">
        <v>44197</v>
      </c>
      <c r="V939" s="305"/>
      <c r="W939" s="318"/>
      <c r="X939" s="318"/>
      <c r="Y939" s="318"/>
      <c r="Z939" s="318"/>
      <c r="AA939" s="327"/>
      <c r="AB939" s="326">
        <v>1</v>
      </c>
      <c r="AC939" s="334">
        <v>1</v>
      </c>
      <c r="AD939" s="336"/>
      <c r="AE939" s="322"/>
      <c r="AF939" s="318"/>
      <c r="AG939" s="323"/>
      <c r="AH939" s="323"/>
      <c r="AI939" s="323"/>
      <c r="AJ939" s="323"/>
      <c r="AK939" s="323"/>
      <c r="AL939" s="323"/>
      <c r="AM939" s="323"/>
      <c r="AN939" s="323"/>
    </row>
    <row r="940" spans="1:40" ht="12.75">
      <c r="A940" s="328">
        <v>1224255115</v>
      </c>
      <c r="B940" s="311">
        <v>938</v>
      </c>
      <c r="C940" s="329" t="s">
        <v>16016</v>
      </c>
      <c r="D940" s="329" t="s">
        <v>15329</v>
      </c>
      <c r="E940" s="329" t="s">
        <v>15269</v>
      </c>
      <c r="F940" s="330" t="s">
        <v>2281</v>
      </c>
      <c r="G940" s="329" t="s">
        <v>15316</v>
      </c>
      <c r="H940" s="330" t="s">
        <v>2305</v>
      </c>
      <c r="I940" s="329" t="s">
        <v>9786</v>
      </c>
      <c r="J940" s="329" t="s">
        <v>15324</v>
      </c>
      <c r="K940" s="317"/>
      <c r="L940" s="304">
        <v>1</v>
      </c>
      <c r="M940" s="311">
        <v>29.2</v>
      </c>
      <c r="N940" s="311">
        <v>21</v>
      </c>
      <c r="O940" s="311">
        <v>370</v>
      </c>
      <c r="P940" s="311" t="s">
        <v>14122</v>
      </c>
      <c r="Q940" s="311">
        <v>2012</v>
      </c>
      <c r="R940" s="324">
        <v>41269</v>
      </c>
      <c r="S940" s="311" t="s">
        <v>15319</v>
      </c>
      <c r="T940" s="312">
        <v>41640</v>
      </c>
      <c r="U940" s="340">
        <v>44197</v>
      </c>
      <c r="V940" s="305"/>
      <c r="W940" s="318"/>
      <c r="X940" s="318"/>
      <c r="Y940" s="318"/>
      <c r="Z940" s="318"/>
      <c r="AA940" s="327"/>
      <c r="AB940" s="326">
        <v>1</v>
      </c>
      <c r="AC940" s="334">
        <v>1</v>
      </c>
      <c r="AD940" s="336"/>
      <c r="AE940" s="322"/>
      <c r="AF940" s="318"/>
      <c r="AG940" s="323"/>
      <c r="AH940" s="323"/>
      <c r="AI940" s="323"/>
      <c r="AJ940" s="323"/>
      <c r="AK940" s="323"/>
      <c r="AL940" s="323"/>
      <c r="AM940" s="323"/>
      <c r="AN940" s="323"/>
    </row>
    <row r="941" spans="1:40" ht="12.75">
      <c r="A941" s="328">
        <v>1224255119</v>
      </c>
      <c r="B941" s="311">
        <v>939</v>
      </c>
      <c r="C941" s="329" t="s">
        <v>16016</v>
      </c>
      <c r="D941" s="329" t="s">
        <v>15329</v>
      </c>
      <c r="E941" s="329" t="s">
        <v>15269</v>
      </c>
      <c r="F941" s="329" t="s">
        <v>2281</v>
      </c>
      <c r="G941" s="329" t="s">
        <v>15316</v>
      </c>
      <c r="H941" s="330" t="s">
        <v>2306</v>
      </c>
      <c r="I941" s="329" t="s">
        <v>9786</v>
      </c>
      <c r="J941" s="329" t="s">
        <v>15325</v>
      </c>
      <c r="K941" s="317"/>
      <c r="L941" s="304">
        <v>1</v>
      </c>
      <c r="M941" s="311">
        <v>171.73</v>
      </c>
      <c r="N941" s="311">
        <v>348</v>
      </c>
      <c r="O941" s="311" t="s">
        <v>15989</v>
      </c>
      <c r="P941" s="311" t="s">
        <v>14604</v>
      </c>
      <c r="Q941" s="311">
        <v>2012</v>
      </c>
      <c r="R941" s="324">
        <v>41269</v>
      </c>
      <c r="S941" s="311" t="s">
        <v>15317</v>
      </c>
      <c r="T941" s="312">
        <v>41640</v>
      </c>
      <c r="U941" s="340">
        <v>44197</v>
      </c>
      <c r="V941" s="305"/>
      <c r="W941" s="318"/>
      <c r="X941" s="318"/>
      <c r="Y941" s="318"/>
      <c r="Z941" s="318"/>
      <c r="AA941" s="327"/>
      <c r="AB941" s="326">
        <v>1</v>
      </c>
      <c r="AC941" s="334">
        <v>1</v>
      </c>
      <c r="AD941" s="336"/>
      <c r="AE941" s="322"/>
      <c r="AF941" s="318"/>
      <c r="AG941" s="323"/>
      <c r="AH941" s="323"/>
      <c r="AI941" s="323"/>
      <c r="AJ941" s="323"/>
      <c r="AK941" s="323"/>
      <c r="AL941" s="323"/>
      <c r="AM941" s="323"/>
      <c r="AN941" s="323"/>
    </row>
    <row r="942" spans="1:40" ht="12.75">
      <c r="A942" s="328">
        <v>1224255400</v>
      </c>
      <c r="B942" s="311">
        <v>940</v>
      </c>
      <c r="C942" s="329" t="s">
        <v>16016</v>
      </c>
      <c r="D942" s="329" t="s">
        <v>15329</v>
      </c>
      <c r="E942" s="329" t="s">
        <v>15269</v>
      </c>
      <c r="F942" s="330" t="s">
        <v>2235</v>
      </c>
      <c r="G942" s="329" t="s">
        <v>15326</v>
      </c>
      <c r="H942" s="330" t="s">
        <v>2236</v>
      </c>
      <c r="I942" s="329" t="s">
        <v>10789</v>
      </c>
      <c r="J942" s="329" t="s">
        <v>15327</v>
      </c>
      <c r="K942" s="317"/>
      <c r="L942" s="304">
        <v>1</v>
      </c>
      <c r="M942" s="311">
        <v>364.93</v>
      </c>
      <c r="N942" s="311">
        <v>5337</v>
      </c>
      <c r="O942" s="311" t="s">
        <v>16527</v>
      </c>
      <c r="P942" s="311" t="s">
        <v>14604</v>
      </c>
      <c r="Q942" s="311">
        <v>2012</v>
      </c>
      <c r="R942" s="324">
        <v>41270</v>
      </c>
      <c r="S942" s="311" t="s">
        <v>15328</v>
      </c>
      <c r="T942" s="312">
        <v>41640</v>
      </c>
      <c r="U942" s="340">
        <v>44197</v>
      </c>
      <c r="V942" s="304">
        <v>1</v>
      </c>
      <c r="W942" s="318"/>
      <c r="X942" s="318"/>
      <c r="Y942" s="318"/>
      <c r="Z942" s="318"/>
      <c r="AA942" s="327"/>
      <c r="AB942" s="326">
        <v>1</v>
      </c>
      <c r="AC942" s="334">
        <v>1</v>
      </c>
      <c r="AD942" s="336"/>
      <c r="AE942" s="322"/>
      <c r="AF942" s="318"/>
      <c r="AG942" s="323"/>
      <c r="AH942" s="323"/>
      <c r="AI942" s="323"/>
      <c r="AJ942" s="323"/>
      <c r="AK942" s="323"/>
      <c r="AL942" s="323"/>
      <c r="AM942" s="323"/>
      <c r="AN942" s="323"/>
    </row>
    <row r="943" spans="1:40" ht="12.75">
      <c r="A943" s="328">
        <v>1224880502</v>
      </c>
      <c r="B943" s="311">
        <v>941</v>
      </c>
      <c r="C943" s="329" t="s">
        <v>16016</v>
      </c>
      <c r="D943" s="329" t="s">
        <v>15329</v>
      </c>
      <c r="E943" s="329" t="s">
        <v>15329</v>
      </c>
      <c r="F943" s="330" t="s">
        <v>1254</v>
      </c>
      <c r="G943" s="329" t="s">
        <v>15330</v>
      </c>
      <c r="H943" s="330" t="s">
        <v>1256</v>
      </c>
      <c r="I943" s="329" t="s">
        <v>9786</v>
      </c>
      <c r="J943" s="329" t="s">
        <v>14261</v>
      </c>
      <c r="K943" s="317"/>
      <c r="L943" s="304">
        <v>1</v>
      </c>
      <c r="M943" s="311">
        <v>131.80000000000001</v>
      </c>
      <c r="N943" s="311">
        <v>306</v>
      </c>
      <c r="O943" s="311" t="s">
        <v>16528</v>
      </c>
      <c r="P943" s="311" t="s">
        <v>14122</v>
      </c>
      <c r="Q943" s="311">
        <v>2012</v>
      </c>
      <c r="R943" s="324">
        <v>41270</v>
      </c>
      <c r="S943" s="311" t="s">
        <v>15331</v>
      </c>
      <c r="T943" s="312">
        <v>41640</v>
      </c>
      <c r="U943" s="340">
        <v>44197</v>
      </c>
      <c r="V943" s="305"/>
      <c r="W943" s="318"/>
      <c r="X943" s="318"/>
      <c r="Y943" s="318"/>
      <c r="Z943" s="318"/>
      <c r="AA943" s="327"/>
      <c r="AB943" s="326">
        <v>1</v>
      </c>
      <c r="AC943" s="303">
        <v>1</v>
      </c>
      <c r="AD943" s="304">
        <v>1</v>
      </c>
      <c r="AE943" s="322"/>
      <c r="AF943" s="318"/>
      <c r="AG943" s="323"/>
      <c r="AH943" s="323"/>
      <c r="AI943" s="323"/>
      <c r="AJ943" s="323"/>
      <c r="AK943" s="323"/>
      <c r="AL943" s="323"/>
      <c r="AM943" s="323"/>
      <c r="AN943" s="323"/>
    </row>
    <row r="944" spans="1:40" ht="12.75">
      <c r="A944" s="328">
        <v>1224880501</v>
      </c>
      <c r="B944" s="311">
        <v>942</v>
      </c>
      <c r="C944" s="329" t="s">
        <v>16016</v>
      </c>
      <c r="D944" s="329" t="s">
        <v>15329</v>
      </c>
      <c r="E944" s="329" t="s">
        <v>15329</v>
      </c>
      <c r="F944" s="330" t="s">
        <v>1981</v>
      </c>
      <c r="G944" s="329" t="s">
        <v>15330</v>
      </c>
      <c r="H944" s="330" t="s">
        <v>1983</v>
      </c>
      <c r="I944" s="329" t="s">
        <v>9786</v>
      </c>
      <c r="J944" s="329" t="s">
        <v>14947</v>
      </c>
      <c r="K944" s="317"/>
      <c r="L944" s="304">
        <v>1</v>
      </c>
      <c r="M944" s="311">
        <v>199.31</v>
      </c>
      <c r="N944" s="311">
        <v>562</v>
      </c>
      <c r="O944" s="311" t="s">
        <v>16529</v>
      </c>
      <c r="P944" s="311" t="s">
        <v>14063</v>
      </c>
      <c r="Q944" s="311">
        <v>2012</v>
      </c>
      <c r="R944" s="324">
        <v>41270</v>
      </c>
      <c r="S944" s="311" t="s">
        <v>15331</v>
      </c>
      <c r="T944" s="312">
        <v>41640</v>
      </c>
      <c r="U944" s="340">
        <v>44197</v>
      </c>
      <c r="V944" s="305"/>
      <c r="W944" s="318"/>
      <c r="X944" s="318"/>
      <c r="Y944" s="318"/>
      <c r="Z944" s="318"/>
      <c r="AA944" s="327"/>
      <c r="AB944" s="326">
        <v>1</v>
      </c>
      <c r="AC944" s="303">
        <v>1</v>
      </c>
      <c r="AD944" s="304">
        <v>1</v>
      </c>
      <c r="AE944" s="322"/>
      <c r="AF944" s="318"/>
      <c r="AG944" s="323"/>
      <c r="AH944" s="323"/>
      <c r="AI944" s="323"/>
      <c r="AJ944" s="323"/>
      <c r="AK944" s="323"/>
      <c r="AL944" s="323"/>
      <c r="AM944" s="323"/>
      <c r="AN944" s="323"/>
    </row>
    <row r="945" spans="1:40" ht="12.75">
      <c r="A945" s="328">
        <v>1224880505</v>
      </c>
      <c r="B945" s="311">
        <v>943</v>
      </c>
      <c r="C945" s="329" t="s">
        <v>16016</v>
      </c>
      <c r="D945" s="329" t="s">
        <v>15329</v>
      </c>
      <c r="E945" s="329" t="s">
        <v>15329</v>
      </c>
      <c r="F945" s="330" t="s">
        <v>2346</v>
      </c>
      <c r="G945" s="329" t="s">
        <v>15330</v>
      </c>
      <c r="H945" s="330" t="s">
        <v>2352</v>
      </c>
      <c r="I945" s="329" t="s">
        <v>9786</v>
      </c>
      <c r="J945" s="329" t="s">
        <v>15332</v>
      </c>
      <c r="K945" s="317"/>
      <c r="L945" s="304">
        <v>1</v>
      </c>
      <c r="M945" s="311">
        <v>32.299999999999997</v>
      </c>
      <c r="N945" s="311">
        <v>28</v>
      </c>
      <c r="O945" s="311" t="s">
        <v>16530</v>
      </c>
      <c r="P945" s="311" t="s">
        <v>14122</v>
      </c>
      <c r="Q945" s="311">
        <v>2012</v>
      </c>
      <c r="R945" s="324">
        <v>41270</v>
      </c>
      <c r="S945" s="311" t="s">
        <v>15331</v>
      </c>
      <c r="T945" s="312">
        <v>41640</v>
      </c>
      <c r="U945" s="340">
        <v>44197</v>
      </c>
      <c r="V945" s="305"/>
      <c r="W945" s="318"/>
      <c r="X945" s="318"/>
      <c r="Y945" s="318"/>
      <c r="Z945" s="318"/>
      <c r="AA945" s="327"/>
      <c r="AB945" s="326">
        <v>1</v>
      </c>
      <c r="AC945" s="303">
        <v>1</v>
      </c>
      <c r="AD945" s="304">
        <v>1</v>
      </c>
      <c r="AE945" s="322"/>
      <c r="AF945" s="318"/>
      <c r="AG945" s="323"/>
      <c r="AH945" s="323"/>
      <c r="AI945" s="323"/>
      <c r="AJ945" s="323"/>
      <c r="AK945" s="323"/>
      <c r="AL945" s="323"/>
      <c r="AM945" s="323"/>
      <c r="AN945" s="323"/>
    </row>
    <row r="946" spans="1:40" ht="12.75">
      <c r="A946" s="328">
        <v>1224880506</v>
      </c>
      <c r="B946" s="311">
        <v>944</v>
      </c>
      <c r="C946" s="329" t="s">
        <v>16016</v>
      </c>
      <c r="D946" s="329" t="s">
        <v>15329</v>
      </c>
      <c r="E946" s="329" t="s">
        <v>15329</v>
      </c>
      <c r="F946" s="330" t="s">
        <v>2346</v>
      </c>
      <c r="G946" s="329" t="s">
        <v>15330</v>
      </c>
      <c r="H946" s="330" t="s">
        <v>2353</v>
      </c>
      <c r="I946" s="329" t="s">
        <v>9786</v>
      </c>
      <c r="J946" s="329" t="s">
        <v>15333</v>
      </c>
      <c r="K946" s="317"/>
      <c r="L946" s="304">
        <v>1</v>
      </c>
      <c r="M946" s="311">
        <v>42.4</v>
      </c>
      <c r="N946" s="311">
        <v>28</v>
      </c>
      <c r="O946" s="311" t="s">
        <v>15954</v>
      </c>
      <c r="P946" s="311" t="s">
        <v>14122</v>
      </c>
      <c r="Q946" s="311">
        <v>2012</v>
      </c>
      <c r="R946" s="324">
        <v>41270</v>
      </c>
      <c r="S946" s="311" t="s">
        <v>15331</v>
      </c>
      <c r="T946" s="312">
        <v>41640</v>
      </c>
      <c r="U946" s="340">
        <v>44197</v>
      </c>
      <c r="V946" s="305"/>
      <c r="W946" s="318"/>
      <c r="X946" s="318"/>
      <c r="Y946" s="318"/>
      <c r="Z946" s="318"/>
      <c r="AA946" s="327"/>
      <c r="AB946" s="326">
        <v>1</v>
      </c>
      <c r="AC946" s="303">
        <v>1</v>
      </c>
      <c r="AD946" s="304">
        <v>1</v>
      </c>
      <c r="AE946" s="322"/>
      <c r="AF946" s="318"/>
      <c r="AG946" s="323"/>
      <c r="AH946" s="323"/>
      <c r="AI946" s="323"/>
      <c r="AJ946" s="323"/>
      <c r="AK946" s="323"/>
      <c r="AL946" s="323"/>
      <c r="AM946" s="323"/>
      <c r="AN946" s="323"/>
    </row>
    <row r="947" spans="1:40" ht="12.75">
      <c r="A947" s="328">
        <v>1224880507</v>
      </c>
      <c r="B947" s="311">
        <v>945</v>
      </c>
      <c r="C947" s="329" t="s">
        <v>16016</v>
      </c>
      <c r="D947" s="329" t="s">
        <v>15329</v>
      </c>
      <c r="E947" s="329" t="s">
        <v>15329</v>
      </c>
      <c r="F947" s="330" t="s">
        <v>1517</v>
      </c>
      <c r="G947" s="329" t="s">
        <v>15330</v>
      </c>
      <c r="H947" s="330" t="s">
        <v>1531</v>
      </c>
      <c r="I947" s="329" t="s">
        <v>9786</v>
      </c>
      <c r="J947" s="329" t="s">
        <v>11519</v>
      </c>
      <c r="K947" s="317"/>
      <c r="L947" s="304">
        <v>1</v>
      </c>
      <c r="M947" s="311">
        <v>26</v>
      </c>
      <c r="N947" s="311">
        <v>24</v>
      </c>
      <c r="O947" s="311" t="s">
        <v>16065</v>
      </c>
      <c r="P947" s="311" t="s">
        <v>14122</v>
      </c>
      <c r="Q947" s="311">
        <v>2012</v>
      </c>
      <c r="R947" s="324">
        <v>41270</v>
      </c>
      <c r="S947" s="311" t="s">
        <v>15331</v>
      </c>
      <c r="T947" s="312">
        <v>41640</v>
      </c>
      <c r="U947" s="340">
        <v>44197</v>
      </c>
      <c r="V947" s="305"/>
      <c r="W947" s="318"/>
      <c r="X947" s="318"/>
      <c r="Y947" s="318"/>
      <c r="Z947" s="318"/>
      <c r="AA947" s="327"/>
      <c r="AB947" s="326">
        <v>1</v>
      </c>
      <c r="AC947" s="303">
        <v>1</v>
      </c>
      <c r="AD947" s="304">
        <v>1</v>
      </c>
      <c r="AE947" s="322"/>
      <c r="AF947" s="318"/>
      <c r="AG947" s="323"/>
      <c r="AH947" s="323"/>
      <c r="AI947" s="323"/>
      <c r="AJ947" s="323"/>
      <c r="AK947" s="323"/>
      <c r="AL947" s="323"/>
      <c r="AM947" s="323"/>
      <c r="AN947" s="323"/>
    </row>
    <row r="948" spans="1:40" ht="12.75">
      <c r="A948" s="328">
        <v>1224856216</v>
      </c>
      <c r="B948" s="311">
        <v>946</v>
      </c>
      <c r="C948" s="329" t="s">
        <v>16016</v>
      </c>
      <c r="D948" s="329" t="s">
        <v>15329</v>
      </c>
      <c r="E948" s="329" t="s">
        <v>15329</v>
      </c>
      <c r="F948" s="329" t="s">
        <v>2346</v>
      </c>
      <c r="G948" s="329" t="s">
        <v>15330</v>
      </c>
      <c r="H948" s="330" t="s">
        <v>2354</v>
      </c>
      <c r="I948" s="329" t="s">
        <v>9786</v>
      </c>
      <c r="J948" s="329" t="s">
        <v>15334</v>
      </c>
      <c r="K948" s="317"/>
      <c r="L948" s="304">
        <v>1</v>
      </c>
      <c r="M948" s="311">
        <v>26.6</v>
      </c>
      <c r="N948" s="311">
        <v>89</v>
      </c>
      <c r="O948" s="311" t="s">
        <v>16065</v>
      </c>
      <c r="P948" s="311" t="s">
        <v>14122</v>
      </c>
      <c r="Q948" s="311">
        <v>2012</v>
      </c>
      <c r="R948" s="324">
        <v>41260</v>
      </c>
      <c r="S948" s="311" t="s">
        <v>15335</v>
      </c>
      <c r="T948" s="312">
        <v>41640</v>
      </c>
      <c r="U948" s="340">
        <v>44197</v>
      </c>
      <c r="V948" s="305"/>
      <c r="W948" s="318"/>
      <c r="X948" s="318"/>
      <c r="Y948" s="318"/>
      <c r="Z948" s="318"/>
      <c r="AA948" s="327"/>
      <c r="AB948" s="326">
        <v>1</v>
      </c>
      <c r="AC948" s="303">
        <v>1</v>
      </c>
      <c r="AD948" s="304">
        <v>1</v>
      </c>
      <c r="AE948" s="322"/>
      <c r="AF948" s="318"/>
      <c r="AG948" s="323"/>
      <c r="AH948" s="323"/>
      <c r="AI948" s="323"/>
      <c r="AJ948" s="323"/>
      <c r="AK948" s="323"/>
      <c r="AL948" s="323"/>
      <c r="AM948" s="323"/>
      <c r="AN948" s="323"/>
    </row>
    <row r="949" spans="1:40" ht="12.75">
      <c r="A949" s="328">
        <v>1224880512</v>
      </c>
      <c r="B949" s="311">
        <v>947</v>
      </c>
      <c r="C949" s="329" t="s">
        <v>16016</v>
      </c>
      <c r="D949" s="329" t="s">
        <v>15329</v>
      </c>
      <c r="E949" s="329" t="s">
        <v>15329</v>
      </c>
      <c r="F949" s="330" t="s">
        <v>2346</v>
      </c>
      <c r="G949" s="329" t="s">
        <v>15330</v>
      </c>
      <c r="H949" s="330" t="s">
        <v>2357</v>
      </c>
      <c r="I949" s="329" t="s">
        <v>9786</v>
      </c>
      <c r="J949" s="329" t="s">
        <v>15336</v>
      </c>
      <c r="K949" s="317"/>
      <c r="L949" s="304">
        <v>1</v>
      </c>
      <c r="M949" s="311">
        <v>42.4</v>
      </c>
      <c r="N949" s="311">
        <v>22</v>
      </c>
      <c r="O949" s="311" t="s">
        <v>16029</v>
      </c>
      <c r="P949" s="311" t="s">
        <v>14122</v>
      </c>
      <c r="Q949" s="311">
        <v>2012</v>
      </c>
      <c r="R949" s="324">
        <v>41270</v>
      </c>
      <c r="S949" s="311" t="s">
        <v>15331</v>
      </c>
      <c r="T949" s="312">
        <v>41640</v>
      </c>
      <c r="U949" s="340">
        <v>44197</v>
      </c>
      <c r="V949" s="305"/>
      <c r="W949" s="318"/>
      <c r="X949" s="318"/>
      <c r="Y949" s="318"/>
      <c r="Z949" s="318"/>
      <c r="AA949" s="327"/>
      <c r="AB949" s="326">
        <v>1</v>
      </c>
      <c r="AC949" s="303">
        <v>1</v>
      </c>
      <c r="AD949" s="304">
        <v>1</v>
      </c>
      <c r="AE949" s="322"/>
      <c r="AF949" s="318"/>
      <c r="AG949" s="323"/>
      <c r="AH949" s="323"/>
      <c r="AI949" s="323"/>
      <c r="AJ949" s="323"/>
      <c r="AK949" s="323"/>
      <c r="AL949" s="323"/>
      <c r="AM949" s="323"/>
      <c r="AN949" s="323"/>
    </row>
    <row r="950" spans="1:40" ht="12.75">
      <c r="A950" s="328">
        <v>1224880513</v>
      </c>
      <c r="B950" s="311">
        <v>948</v>
      </c>
      <c r="C950" s="329" t="s">
        <v>16016</v>
      </c>
      <c r="D950" s="329" t="s">
        <v>15329</v>
      </c>
      <c r="E950" s="329" t="s">
        <v>15329</v>
      </c>
      <c r="F950" s="330" t="s">
        <v>1303</v>
      </c>
      <c r="G950" s="329" t="s">
        <v>15330</v>
      </c>
      <c r="H950" s="330" t="s">
        <v>1326</v>
      </c>
      <c r="I950" s="329" t="s">
        <v>9786</v>
      </c>
      <c r="J950" s="329" t="s">
        <v>14890</v>
      </c>
      <c r="K950" s="317"/>
      <c r="L950" s="304">
        <v>1</v>
      </c>
      <c r="M950" s="311">
        <v>61.1</v>
      </c>
      <c r="N950" s="311">
        <v>49</v>
      </c>
      <c r="O950" s="311" t="s">
        <v>16531</v>
      </c>
      <c r="P950" s="311" t="s">
        <v>14122</v>
      </c>
      <c r="Q950" s="311">
        <v>2012</v>
      </c>
      <c r="R950" s="324">
        <v>41260</v>
      </c>
      <c r="S950" s="311" t="s">
        <v>15335</v>
      </c>
      <c r="T950" s="312">
        <v>41640</v>
      </c>
      <c r="U950" s="340">
        <v>44197</v>
      </c>
      <c r="V950" s="305"/>
      <c r="W950" s="318"/>
      <c r="X950" s="318"/>
      <c r="Y950" s="318"/>
      <c r="Z950" s="318"/>
      <c r="AA950" s="327"/>
      <c r="AB950" s="326">
        <v>1</v>
      </c>
      <c r="AC950" s="303">
        <v>1</v>
      </c>
      <c r="AD950" s="304">
        <v>1</v>
      </c>
      <c r="AE950" s="322"/>
      <c r="AF950" s="318"/>
      <c r="AG950" s="323"/>
      <c r="AH950" s="323"/>
      <c r="AI950" s="323"/>
      <c r="AJ950" s="323"/>
      <c r="AK950" s="323"/>
      <c r="AL950" s="323"/>
      <c r="AM950" s="323"/>
      <c r="AN950" s="323"/>
    </row>
    <row r="951" spans="1:40" ht="12.75">
      <c r="A951" s="328">
        <v>1224880514</v>
      </c>
      <c r="B951" s="311">
        <v>949</v>
      </c>
      <c r="C951" s="329" t="s">
        <v>16016</v>
      </c>
      <c r="D951" s="329" t="s">
        <v>15329</v>
      </c>
      <c r="E951" s="329" t="s">
        <v>15329</v>
      </c>
      <c r="F951" s="330" t="s">
        <v>2346</v>
      </c>
      <c r="G951" s="329" t="s">
        <v>15330</v>
      </c>
      <c r="H951" s="330" t="s">
        <v>2358</v>
      </c>
      <c r="I951" s="329" t="s">
        <v>9786</v>
      </c>
      <c r="J951" s="329" t="s">
        <v>15337</v>
      </c>
      <c r="K951" s="317"/>
      <c r="L951" s="304">
        <v>1</v>
      </c>
      <c r="M951" s="311">
        <v>42.4</v>
      </c>
      <c r="N951" s="311">
        <v>73</v>
      </c>
      <c r="O951" s="311" t="s">
        <v>15954</v>
      </c>
      <c r="P951" s="311" t="s">
        <v>14122</v>
      </c>
      <c r="Q951" s="311">
        <v>2012</v>
      </c>
      <c r="R951" s="324">
        <v>41270</v>
      </c>
      <c r="S951" s="311" t="s">
        <v>15331</v>
      </c>
      <c r="T951" s="312">
        <v>41640</v>
      </c>
      <c r="U951" s="340">
        <v>44197</v>
      </c>
      <c r="V951" s="305"/>
      <c r="W951" s="318"/>
      <c r="X951" s="318"/>
      <c r="Y951" s="318"/>
      <c r="Z951" s="318"/>
      <c r="AA951" s="327"/>
      <c r="AB951" s="326">
        <v>1</v>
      </c>
      <c r="AC951" s="303">
        <v>1</v>
      </c>
      <c r="AD951" s="304">
        <v>1</v>
      </c>
      <c r="AE951" s="322"/>
      <c r="AF951" s="318"/>
      <c r="AG951" s="323"/>
      <c r="AH951" s="323"/>
      <c r="AI951" s="323"/>
      <c r="AJ951" s="323"/>
      <c r="AK951" s="323"/>
      <c r="AL951" s="323"/>
      <c r="AM951" s="323"/>
      <c r="AN951" s="323"/>
    </row>
    <row r="952" spans="1:40" ht="12.75">
      <c r="A952" s="328">
        <v>1224880516</v>
      </c>
      <c r="B952" s="311">
        <v>950</v>
      </c>
      <c r="C952" s="329" t="s">
        <v>16016</v>
      </c>
      <c r="D952" s="329" t="s">
        <v>15329</v>
      </c>
      <c r="E952" s="329" t="s">
        <v>15329</v>
      </c>
      <c r="F952" s="330" t="s">
        <v>2346</v>
      </c>
      <c r="G952" s="329" t="s">
        <v>15330</v>
      </c>
      <c r="H952" s="330" t="s">
        <v>2361</v>
      </c>
      <c r="I952" s="329" t="s">
        <v>9786</v>
      </c>
      <c r="J952" s="329" t="s">
        <v>15338</v>
      </c>
      <c r="K952" s="317"/>
      <c r="L952" s="304">
        <v>1</v>
      </c>
      <c r="M952" s="311">
        <v>26</v>
      </c>
      <c r="N952" s="311">
        <v>29</v>
      </c>
      <c r="O952" s="311" t="s">
        <v>16065</v>
      </c>
      <c r="P952" s="311" t="s">
        <v>14122</v>
      </c>
      <c r="Q952" s="311">
        <v>2012</v>
      </c>
      <c r="R952" s="324">
        <v>41270</v>
      </c>
      <c r="S952" s="311" t="s">
        <v>15331</v>
      </c>
      <c r="T952" s="312">
        <v>41640</v>
      </c>
      <c r="U952" s="340">
        <v>44197</v>
      </c>
      <c r="V952" s="305"/>
      <c r="W952" s="318"/>
      <c r="X952" s="318"/>
      <c r="Y952" s="318"/>
      <c r="Z952" s="318"/>
      <c r="AA952" s="327"/>
      <c r="AB952" s="326">
        <v>1</v>
      </c>
      <c r="AC952" s="303">
        <v>1</v>
      </c>
      <c r="AD952" s="304">
        <v>1</v>
      </c>
      <c r="AE952" s="322"/>
      <c r="AF952" s="318"/>
      <c r="AG952" s="323"/>
      <c r="AH952" s="323"/>
      <c r="AI952" s="323"/>
      <c r="AJ952" s="323"/>
      <c r="AK952" s="323"/>
      <c r="AL952" s="323"/>
      <c r="AM952" s="323"/>
      <c r="AN952" s="323"/>
    </row>
    <row r="953" spans="1:40" ht="12.75">
      <c r="A953" s="328">
        <v>1224881203</v>
      </c>
      <c r="B953" s="311">
        <v>951</v>
      </c>
      <c r="C953" s="329" t="s">
        <v>16016</v>
      </c>
      <c r="D953" s="329" t="s">
        <v>15329</v>
      </c>
      <c r="E953" s="329" t="s">
        <v>15329</v>
      </c>
      <c r="F953" s="330" t="s">
        <v>2307</v>
      </c>
      <c r="G953" s="329" t="s">
        <v>14899</v>
      </c>
      <c r="H953" s="330" t="s">
        <v>2311</v>
      </c>
      <c r="I953" s="329" t="s">
        <v>9786</v>
      </c>
      <c r="J953" s="329" t="s">
        <v>15339</v>
      </c>
      <c r="K953" s="317"/>
      <c r="L953" s="304">
        <v>1</v>
      </c>
      <c r="M953" s="311">
        <v>130.16990000000001</v>
      </c>
      <c r="N953" s="311">
        <v>326</v>
      </c>
      <c r="O953" s="311" t="s">
        <v>16025</v>
      </c>
      <c r="P953" s="311" t="s">
        <v>14063</v>
      </c>
      <c r="Q953" s="311">
        <v>2012</v>
      </c>
      <c r="R953" s="324">
        <v>41268</v>
      </c>
      <c r="S953" s="311" t="s">
        <v>15340</v>
      </c>
      <c r="T953" s="312">
        <v>41640</v>
      </c>
      <c r="U953" s="340">
        <v>44197</v>
      </c>
      <c r="V953" s="305"/>
      <c r="W953" s="318"/>
      <c r="X953" s="318"/>
      <c r="Y953" s="318"/>
      <c r="Z953" s="318"/>
      <c r="AA953" s="327"/>
      <c r="AB953" s="326">
        <v>1</v>
      </c>
      <c r="AC953" s="303">
        <v>1</v>
      </c>
      <c r="AD953" s="304">
        <v>1</v>
      </c>
      <c r="AE953" s="322"/>
      <c r="AF953" s="318"/>
      <c r="AG953" s="323"/>
      <c r="AH953" s="323"/>
      <c r="AI953" s="323"/>
      <c r="AJ953" s="323"/>
      <c r="AK953" s="323"/>
      <c r="AL953" s="323"/>
      <c r="AM953" s="323"/>
      <c r="AN953" s="323"/>
    </row>
    <row r="954" spans="1:40" ht="12.75">
      <c r="A954" s="328">
        <v>1224881201</v>
      </c>
      <c r="B954" s="311">
        <v>952</v>
      </c>
      <c r="C954" s="329" t="s">
        <v>16016</v>
      </c>
      <c r="D954" s="329" t="s">
        <v>15329</v>
      </c>
      <c r="E954" s="329" t="s">
        <v>15329</v>
      </c>
      <c r="F954" s="330" t="s">
        <v>2307</v>
      </c>
      <c r="G954" s="329" t="s">
        <v>14899</v>
      </c>
      <c r="H954" s="330" t="s">
        <v>2313</v>
      </c>
      <c r="I954" s="329" t="s">
        <v>9786</v>
      </c>
      <c r="J954" s="329" t="s">
        <v>15341</v>
      </c>
      <c r="K954" s="317"/>
      <c r="L954" s="304">
        <v>1</v>
      </c>
      <c r="M954" s="311">
        <v>103.5869</v>
      </c>
      <c r="N954" s="311">
        <v>434</v>
      </c>
      <c r="O954" s="311" t="s">
        <v>16532</v>
      </c>
      <c r="P954" s="311" t="s">
        <v>14063</v>
      </c>
      <c r="Q954" s="311">
        <v>2012</v>
      </c>
      <c r="R954" s="324">
        <v>41268</v>
      </c>
      <c r="S954" s="311" t="s">
        <v>15340</v>
      </c>
      <c r="T954" s="312">
        <v>41640</v>
      </c>
      <c r="U954" s="340">
        <v>44197</v>
      </c>
      <c r="V954" s="305"/>
      <c r="W954" s="318"/>
      <c r="X954" s="318"/>
      <c r="Y954" s="318"/>
      <c r="Z954" s="318"/>
      <c r="AA954" s="327"/>
      <c r="AB954" s="326">
        <v>1</v>
      </c>
      <c r="AC954" s="303">
        <v>1</v>
      </c>
      <c r="AD954" s="304">
        <v>1</v>
      </c>
      <c r="AE954" s="322"/>
      <c r="AF954" s="318"/>
      <c r="AG954" s="323"/>
      <c r="AH954" s="323"/>
      <c r="AI954" s="323"/>
      <c r="AJ954" s="323"/>
      <c r="AK954" s="323"/>
      <c r="AL954" s="323"/>
      <c r="AM954" s="323"/>
      <c r="AN954" s="323"/>
    </row>
    <row r="955" spans="1:40" ht="12.75">
      <c r="A955" s="328">
        <v>1224887127</v>
      </c>
      <c r="B955" s="311">
        <v>953</v>
      </c>
      <c r="C955" s="329" t="s">
        <v>16016</v>
      </c>
      <c r="D955" s="329" t="s">
        <v>15329</v>
      </c>
      <c r="E955" s="329" t="s">
        <v>15329</v>
      </c>
      <c r="F955" s="329" t="s">
        <v>2307</v>
      </c>
      <c r="G955" s="329" t="s">
        <v>14899</v>
      </c>
      <c r="H955" s="330" t="s">
        <v>2322</v>
      </c>
      <c r="I955" s="329" t="s">
        <v>9786</v>
      </c>
      <c r="J955" s="329" t="s">
        <v>14752</v>
      </c>
      <c r="K955" s="317"/>
      <c r="L955" s="304">
        <v>1</v>
      </c>
      <c r="M955" s="311">
        <v>27.5</v>
      </c>
      <c r="N955" s="311">
        <v>14</v>
      </c>
      <c r="O955" s="311" t="s">
        <v>16065</v>
      </c>
      <c r="P955" s="311" t="s">
        <v>14122</v>
      </c>
      <c r="Q955" s="311">
        <v>2012</v>
      </c>
      <c r="R955" s="324">
        <v>41268</v>
      </c>
      <c r="S955" s="311" t="s">
        <v>15340</v>
      </c>
      <c r="T955" s="312">
        <v>41640</v>
      </c>
      <c r="U955" s="340">
        <v>44197</v>
      </c>
      <c r="V955" s="305"/>
      <c r="W955" s="318"/>
      <c r="X955" s="318"/>
      <c r="Y955" s="318"/>
      <c r="Z955" s="318"/>
      <c r="AA955" s="327"/>
      <c r="AB955" s="326">
        <v>1</v>
      </c>
      <c r="AC955" s="303">
        <v>1</v>
      </c>
      <c r="AD955" s="304">
        <v>1</v>
      </c>
      <c r="AE955" s="322"/>
      <c r="AF955" s="318"/>
      <c r="AG955" s="323"/>
      <c r="AH955" s="323"/>
      <c r="AI955" s="323"/>
      <c r="AJ955" s="323"/>
      <c r="AK955" s="323"/>
      <c r="AL955" s="323"/>
      <c r="AM955" s="323"/>
      <c r="AN955" s="323"/>
    </row>
    <row r="956" spans="1:40" ht="12.75">
      <c r="A956" s="328">
        <v>1224881207</v>
      </c>
      <c r="B956" s="311">
        <v>954</v>
      </c>
      <c r="C956" s="329" t="s">
        <v>16016</v>
      </c>
      <c r="D956" s="329" t="s">
        <v>15329</v>
      </c>
      <c r="E956" s="329" t="s">
        <v>15329</v>
      </c>
      <c r="F956" s="330" t="s">
        <v>2307</v>
      </c>
      <c r="G956" s="329" t="s">
        <v>14899</v>
      </c>
      <c r="H956" s="330" t="s">
        <v>2323</v>
      </c>
      <c r="I956" s="329" t="s">
        <v>9786</v>
      </c>
      <c r="J956" s="329" t="s">
        <v>15342</v>
      </c>
      <c r="K956" s="317"/>
      <c r="L956" s="304">
        <v>1</v>
      </c>
      <c r="M956" s="311">
        <v>53.3523</v>
      </c>
      <c r="N956" s="311">
        <v>123</v>
      </c>
      <c r="O956" s="311" t="s">
        <v>16533</v>
      </c>
      <c r="P956" s="311" t="s">
        <v>14063</v>
      </c>
      <c r="Q956" s="311">
        <v>2012</v>
      </c>
      <c r="R956" s="324">
        <v>41268</v>
      </c>
      <c r="S956" s="311" t="s">
        <v>15340</v>
      </c>
      <c r="T956" s="312">
        <v>41640</v>
      </c>
      <c r="U956" s="340">
        <v>44197</v>
      </c>
      <c r="V956" s="305"/>
      <c r="W956" s="318"/>
      <c r="X956" s="318"/>
      <c r="Y956" s="318"/>
      <c r="Z956" s="318"/>
      <c r="AA956" s="327"/>
      <c r="AB956" s="326">
        <v>1</v>
      </c>
      <c r="AC956" s="303">
        <v>1</v>
      </c>
      <c r="AD956" s="304">
        <v>1</v>
      </c>
      <c r="AE956" s="322"/>
      <c r="AF956" s="318"/>
      <c r="AG956" s="323"/>
      <c r="AH956" s="323"/>
      <c r="AI956" s="323"/>
      <c r="AJ956" s="323"/>
      <c r="AK956" s="323"/>
      <c r="AL956" s="323"/>
      <c r="AM956" s="323"/>
      <c r="AN956" s="323"/>
    </row>
    <row r="957" spans="1:40" ht="12.75">
      <c r="A957" s="328">
        <v>1224881001</v>
      </c>
      <c r="B957" s="311">
        <v>955</v>
      </c>
      <c r="C957" s="329" t="s">
        <v>16016</v>
      </c>
      <c r="D957" s="329" t="s">
        <v>15329</v>
      </c>
      <c r="E957" s="329" t="s">
        <v>15329</v>
      </c>
      <c r="F957" s="330" t="s">
        <v>2187</v>
      </c>
      <c r="G957" s="329" t="s">
        <v>15281</v>
      </c>
      <c r="H957" s="330" t="s">
        <v>2188</v>
      </c>
      <c r="I957" s="329" t="s">
        <v>9786</v>
      </c>
      <c r="J957" s="329" t="s">
        <v>15282</v>
      </c>
      <c r="K957" s="317"/>
      <c r="L957" s="304">
        <v>1</v>
      </c>
      <c r="M957" s="311">
        <v>84.035499999999999</v>
      </c>
      <c r="N957" s="311">
        <v>220</v>
      </c>
      <c r="O957" s="311" t="s">
        <v>15953</v>
      </c>
      <c r="P957" s="311" t="s">
        <v>14063</v>
      </c>
      <c r="Q957" s="311">
        <v>2012</v>
      </c>
      <c r="R957" s="324">
        <v>41269</v>
      </c>
      <c r="S957" s="311" t="s">
        <v>15343</v>
      </c>
      <c r="T957" s="312">
        <v>41640</v>
      </c>
      <c r="U957" s="340">
        <v>44197</v>
      </c>
      <c r="V957" s="305"/>
      <c r="W957" s="318"/>
      <c r="X957" s="318"/>
      <c r="Y957" s="318"/>
      <c r="Z957" s="318"/>
      <c r="AA957" s="327"/>
      <c r="AB957" s="326">
        <v>1</v>
      </c>
      <c r="AC957" s="303">
        <v>1</v>
      </c>
      <c r="AD957" s="304">
        <v>1</v>
      </c>
      <c r="AE957" s="322"/>
      <c r="AF957" s="318"/>
      <c r="AG957" s="323"/>
      <c r="AH957" s="323"/>
      <c r="AI957" s="323"/>
      <c r="AJ957" s="323"/>
      <c r="AK957" s="323"/>
      <c r="AL957" s="323"/>
      <c r="AM957" s="323"/>
      <c r="AN957" s="323"/>
    </row>
    <row r="958" spans="1:40" ht="12.75">
      <c r="A958" s="328">
        <v>1224881003</v>
      </c>
      <c r="B958" s="311">
        <v>956</v>
      </c>
      <c r="C958" s="329" t="s">
        <v>16016</v>
      </c>
      <c r="D958" s="329" t="s">
        <v>15329</v>
      </c>
      <c r="E958" s="329" t="s">
        <v>15329</v>
      </c>
      <c r="F958" s="330" t="s">
        <v>2307</v>
      </c>
      <c r="G958" s="329" t="s">
        <v>15281</v>
      </c>
      <c r="H958" s="330" t="s">
        <v>2316</v>
      </c>
      <c r="I958" s="329" t="s">
        <v>9786</v>
      </c>
      <c r="J958" s="329" t="s">
        <v>15344</v>
      </c>
      <c r="K958" s="317"/>
      <c r="L958" s="304">
        <v>1</v>
      </c>
      <c r="M958" s="311">
        <v>29.2</v>
      </c>
      <c r="N958" s="311">
        <v>25</v>
      </c>
      <c r="O958" s="311" t="s">
        <v>16534</v>
      </c>
      <c r="P958" s="311" t="s">
        <v>14122</v>
      </c>
      <c r="Q958" s="311">
        <v>2012</v>
      </c>
      <c r="R958" s="324">
        <v>41269</v>
      </c>
      <c r="S958" s="311" t="s">
        <v>15343</v>
      </c>
      <c r="T958" s="312">
        <v>41640</v>
      </c>
      <c r="U958" s="340">
        <v>44197</v>
      </c>
      <c r="V958" s="305"/>
      <c r="W958" s="318"/>
      <c r="X958" s="318"/>
      <c r="Y958" s="318"/>
      <c r="Z958" s="318"/>
      <c r="AA958" s="327"/>
      <c r="AB958" s="326">
        <v>1</v>
      </c>
      <c r="AC958" s="303">
        <v>1</v>
      </c>
      <c r="AD958" s="304">
        <v>1</v>
      </c>
      <c r="AE958" s="322"/>
      <c r="AF958" s="318"/>
      <c r="AG958" s="323"/>
      <c r="AH958" s="323"/>
      <c r="AI958" s="323"/>
      <c r="AJ958" s="323"/>
      <c r="AK958" s="323"/>
      <c r="AL958" s="323"/>
      <c r="AM958" s="323"/>
      <c r="AN958" s="323"/>
    </row>
    <row r="959" spans="1:40" ht="12.75">
      <c r="A959" s="328">
        <v>1224881004</v>
      </c>
      <c r="B959" s="311">
        <v>957</v>
      </c>
      <c r="C959" s="329" t="s">
        <v>16016</v>
      </c>
      <c r="D959" s="329" t="s">
        <v>15329</v>
      </c>
      <c r="E959" s="329" t="s">
        <v>15329</v>
      </c>
      <c r="F959" s="330" t="s">
        <v>2307</v>
      </c>
      <c r="G959" s="329" t="s">
        <v>15281</v>
      </c>
      <c r="H959" s="330" t="s">
        <v>2317</v>
      </c>
      <c r="I959" s="329" t="s">
        <v>9786</v>
      </c>
      <c r="J959" s="329" t="s">
        <v>15345</v>
      </c>
      <c r="K959" s="317"/>
      <c r="L959" s="304">
        <v>1</v>
      </c>
      <c r="M959" s="311">
        <v>27.1</v>
      </c>
      <c r="N959" s="311">
        <v>50</v>
      </c>
      <c r="O959" s="311" t="s">
        <v>16065</v>
      </c>
      <c r="P959" s="311" t="s">
        <v>14122</v>
      </c>
      <c r="Q959" s="311">
        <v>2012</v>
      </c>
      <c r="R959" s="324">
        <v>41269</v>
      </c>
      <c r="S959" s="311" t="s">
        <v>15343</v>
      </c>
      <c r="T959" s="312">
        <v>41640</v>
      </c>
      <c r="U959" s="340">
        <v>44197</v>
      </c>
      <c r="V959" s="305"/>
      <c r="W959" s="318"/>
      <c r="X959" s="318"/>
      <c r="Y959" s="318"/>
      <c r="Z959" s="318"/>
      <c r="AA959" s="327"/>
      <c r="AB959" s="326">
        <v>1</v>
      </c>
      <c r="AC959" s="303">
        <v>1</v>
      </c>
      <c r="AD959" s="304">
        <v>1</v>
      </c>
      <c r="AE959" s="322"/>
      <c r="AF959" s="318"/>
      <c r="AG959" s="323"/>
      <c r="AH959" s="323"/>
      <c r="AI959" s="323"/>
      <c r="AJ959" s="323"/>
      <c r="AK959" s="323"/>
      <c r="AL959" s="323"/>
      <c r="AM959" s="323"/>
      <c r="AN959" s="323"/>
    </row>
    <row r="960" spans="1:40" ht="12.75">
      <c r="A960" s="328">
        <v>1224881005</v>
      </c>
      <c r="B960" s="311">
        <v>958</v>
      </c>
      <c r="C960" s="329" t="s">
        <v>16016</v>
      </c>
      <c r="D960" s="329" t="s">
        <v>15329</v>
      </c>
      <c r="E960" s="329" t="s">
        <v>15329</v>
      </c>
      <c r="F960" s="330" t="s">
        <v>2307</v>
      </c>
      <c r="G960" s="329" t="s">
        <v>15281</v>
      </c>
      <c r="H960" s="330" t="s">
        <v>2318</v>
      </c>
      <c r="I960" s="329" t="s">
        <v>9786</v>
      </c>
      <c r="J960" s="329" t="s">
        <v>15346</v>
      </c>
      <c r="K960" s="317"/>
      <c r="L960" s="304">
        <v>1</v>
      </c>
      <c r="M960" s="311">
        <v>28.8</v>
      </c>
      <c r="N960" s="311">
        <v>100</v>
      </c>
      <c r="O960" s="311" t="s">
        <v>16535</v>
      </c>
      <c r="P960" s="311" t="s">
        <v>14122</v>
      </c>
      <c r="Q960" s="311">
        <v>2012</v>
      </c>
      <c r="R960" s="324">
        <v>41269</v>
      </c>
      <c r="S960" s="311" t="s">
        <v>15343</v>
      </c>
      <c r="T960" s="312">
        <v>41640</v>
      </c>
      <c r="U960" s="340">
        <v>44197</v>
      </c>
      <c r="V960" s="305"/>
      <c r="W960" s="318"/>
      <c r="X960" s="318"/>
      <c r="Y960" s="318"/>
      <c r="Z960" s="318"/>
      <c r="AA960" s="327"/>
      <c r="AB960" s="326">
        <v>1</v>
      </c>
      <c r="AC960" s="303">
        <v>1</v>
      </c>
      <c r="AD960" s="304">
        <v>1</v>
      </c>
      <c r="AE960" s="322"/>
      <c r="AF960" s="318"/>
      <c r="AG960" s="323"/>
      <c r="AH960" s="323"/>
      <c r="AI960" s="323"/>
      <c r="AJ960" s="323"/>
      <c r="AK960" s="323"/>
      <c r="AL960" s="323"/>
      <c r="AM960" s="323"/>
      <c r="AN960" s="323"/>
    </row>
    <row r="961" spans="1:40" ht="12.75">
      <c r="A961" s="328">
        <v>1224881008</v>
      </c>
      <c r="B961" s="311">
        <v>959</v>
      </c>
      <c r="C961" s="329" t="s">
        <v>16016</v>
      </c>
      <c r="D961" s="329" t="s">
        <v>15329</v>
      </c>
      <c r="E961" s="329" t="s">
        <v>15329</v>
      </c>
      <c r="F961" s="330" t="s">
        <v>2307</v>
      </c>
      <c r="G961" s="329" t="s">
        <v>15281</v>
      </c>
      <c r="H961" s="330" t="s">
        <v>2327</v>
      </c>
      <c r="I961" s="329" t="s">
        <v>9786</v>
      </c>
      <c r="J961" s="329" t="s">
        <v>15347</v>
      </c>
      <c r="K961" s="317"/>
      <c r="L961" s="304">
        <v>1</v>
      </c>
      <c r="M961" s="311">
        <v>52.9</v>
      </c>
      <c r="N961" s="311">
        <v>119</v>
      </c>
      <c r="O961" s="311" t="s">
        <v>15953</v>
      </c>
      <c r="P961" s="311" t="s">
        <v>14122</v>
      </c>
      <c r="Q961" s="311">
        <v>2012</v>
      </c>
      <c r="R961" s="324">
        <v>41269</v>
      </c>
      <c r="S961" s="311" t="s">
        <v>15343</v>
      </c>
      <c r="T961" s="312">
        <v>41640</v>
      </c>
      <c r="U961" s="340">
        <v>44197</v>
      </c>
      <c r="V961" s="305"/>
      <c r="W961" s="318"/>
      <c r="X961" s="318"/>
      <c r="Y961" s="318"/>
      <c r="Z961" s="318"/>
      <c r="AA961" s="327"/>
      <c r="AB961" s="326">
        <v>1</v>
      </c>
      <c r="AC961" s="303">
        <v>1</v>
      </c>
      <c r="AD961" s="304">
        <v>1</v>
      </c>
      <c r="AE961" s="322"/>
      <c r="AF961" s="318"/>
      <c r="AG961" s="323"/>
      <c r="AH961" s="323"/>
      <c r="AI961" s="323"/>
      <c r="AJ961" s="323"/>
      <c r="AK961" s="323"/>
      <c r="AL961" s="323"/>
      <c r="AM961" s="323"/>
      <c r="AN961" s="323"/>
    </row>
    <row r="962" spans="1:40" ht="12.75">
      <c r="A962" s="328">
        <v>1224881101</v>
      </c>
      <c r="B962" s="311">
        <v>960</v>
      </c>
      <c r="C962" s="329" t="s">
        <v>16016</v>
      </c>
      <c r="D962" s="329" t="s">
        <v>15329</v>
      </c>
      <c r="E962" s="329" t="s">
        <v>15329</v>
      </c>
      <c r="F962" s="330" t="s">
        <v>1303</v>
      </c>
      <c r="G962" s="329" t="s">
        <v>14059</v>
      </c>
      <c r="H962" s="330" t="s">
        <v>1307</v>
      </c>
      <c r="I962" s="329" t="s">
        <v>9786</v>
      </c>
      <c r="J962" s="329" t="s">
        <v>14062</v>
      </c>
      <c r="K962" s="317"/>
      <c r="L962" s="304">
        <v>1</v>
      </c>
      <c r="M962" s="311">
        <v>321.9572</v>
      </c>
      <c r="N962" s="311">
        <v>604</v>
      </c>
      <c r="O962" s="311" t="s">
        <v>16536</v>
      </c>
      <c r="P962" s="311" t="s">
        <v>14063</v>
      </c>
      <c r="Q962" s="311">
        <v>2012</v>
      </c>
      <c r="R962" s="324">
        <v>41269</v>
      </c>
      <c r="S962" s="311" t="s">
        <v>15348</v>
      </c>
      <c r="T962" s="312">
        <v>41640</v>
      </c>
      <c r="U962" s="340">
        <v>44197</v>
      </c>
      <c r="V962" s="305"/>
      <c r="W962" s="318"/>
      <c r="X962" s="318"/>
      <c r="Y962" s="318"/>
      <c r="Z962" s="318"/>
      <c r="AA962" s="327"/>
      <c r="AB962" s="326">
        <v>1</v>
      </c>
      <c r="AC962" s="303">
        <v>1</v>
      </c>
      <c r="AD962" s="304">
        <v>1</v>
      </c>
      <c r="AE962" s="322"/>
      <c r="AF962" s="318"/>
      <c r="AG962" s="323"/>
      <c r="AH962" s="323"/>
      <c r="AI962" s="323"/>
      <c r="AJ962" s="323"/>
      <c r="AK962" s="323"/>
      <c r="AL962" s="323"/>
      <c r="AM962" s="323"/>
      <c r="AN962" s="323"/>
    </row>
    <row r="963" spans="1:40" ht="12.75">
      <c r="A963" s="328">
        <v>1224881103</v>
      </c>
      <c r="B963" s="311">
        <v>961</v>
      </c>
      <c r="C963" s="329" t="s">
        <v>16016</v>
      </c>
      <c r="D963" s="329" t="s">
        <v>15329</v>
      </c>
      <c r="E963" s="329" t="s">
        <v>15329</v>
      </c>
      <c r="F963" s="330" t="s">
        <v>1708</v>
      </c>
      <c r="G963" s="329" t="s">
        <v>14059</v>
      </c>
      <c r="H963" s="330" t="s">
        <v>1716</v>
      </c>
      <c r="I963" s="329" t="s">
        <v>9786</v>
      </c>
      <c r="J963" s="329" t="s">
        <v>15349</v>
      </c>
      <c r="K963" s="317"/>
      <c r="L963" s="304">
        <v>1</v>
      </c>
      <c r="M963" s="311">
        <v>84.069900000000004</v>
      </c>
      <c r="N963" s="311">
        <v>86</v>
      </c>
      <c r="O963" s="311" t="s">
        <v>15954</v>
      </c>
      <c r="P963" s="311" t="s">
        <v>14063</v>
      </c>
      <c r="Q963" s="311">
        <v>2012</v>
      </c>
      <c r="R963" s="324">
        <v>41269</v>
      </c>
      <c r="S963" s="311" t="s">
        <v>15348</v>
      </c>
      <c r="T963" s="312">
        <v>41640</v>
      </c>
      <c r="U963" s="340">
        <v>44197</v>
      </c>
      <c r="V963" s="305"/>
      <c r="W963" s="318"/>
      <c r="X963" s="318"/>
      <c r="Y963" s="318"/>
      <c r="Z963" s="318"/>
      <c r="AA963" s="327"/>
      <c r="AB963" s="326">
        <v>1</v>
      </c>
      <c r="AC963" s="303">
        <v>1</v>
      </c>
      <c r="AD963" s="304">
        <v>1</v>
      </c>
      <c r="AE963" s="322"/>
      <c r="AF963" s="318"/>
      <c r="AG963" s="323"/>
      <c r="AH963" s="323"/>
      <c r="AI963" s="323"/>
      <c r="AJ963" s="323"/>
      <c r="AK963" s="323"/>
      <c r="AL963" s="323"/>
      <c r="AM963" s="323"/>
      <c r="AN963" s="323"/>
    </row>
    <row r="964" spans="1:40" ht="12.75">
      <c r="A964" s="328">
        <v>1224881302</v>
      </c>
      <c r="B964" s="311">
        <v>962</v>
      </c>
      <c r="C964" s="329" t="s">
        <v>16016</v>
      </c>
      <c r="D964" s="329" t="s">
        <v>15329</v>
      </c>
      <c r="E964" s="329" t="s">
        <v>15329</v>
      </c>
      <c r="F964" s="330" t="s">
        <v>2346</v>
      </c>
      <c r="G964" s="329" t="s">
        <v>12847</v>
      </c>
      <c r="H964" s="330" t="s">
        <v>2349</v>
      </c>
      <c r="I964" s="329" t="s">
        <v>9786</v>
      </c>
      <c r="J964" s="329" t="s">
        <v>15350</v>
      </c>
      <c r="K964" s="317"/>
      <c r="L964" s="304">
        <v>1</v>
      </c>
      <c r="M964" s="311">
        <v>29.83</v>
      </c>
      <c r="N964" s="311">
        <v>106</v>
      </c>
      <c r="O964" s="311" t="s">
        <v>16065</v>
      </c>
      <c r="P964" s="311" t="s">
        <v>14063</v>
      </c>
      <c r="Q964" s="311">
        <v>2012</v>
      </c>
      <c r="R964" s="324">
        <v>41269</v>
      </c>
      <c r="S964" s="311" t="s">
        <v>15351</v>
      </c>
      <c r="T964" s="312">
        <v>41640</v>
      </c>
      <c r="U964" s="340">
        <v>44197</v>
      </c>
      <c r="V964" s="305"/>
      <c r="W964" s="318"/>
      <c r="X964" s="318"/>
      <c r="Y964" s="318"/>
      <c r="Z964" s="318"/>
      <c r="AA964" s="327"/>
      <c r="AB964" s="326">
        <v>1</v>
      </c>
      <c r="AC964" s="303">
        <v>1</v>
      </c>
      <c r="AD964" s="304">
        <v>1</v>
      </c>
      <c r="AE964" s="322"/>
      <c r="AF964" s="318"/>
      <c r="AG964" s="323"/>
      <c r="AH964" s="323"/>
      <c r="AI964" s="323"/>
      <c r="AJ964" s="323"/>
      <c r="AK964" s="323"/>
      <c r="AL964" s="323"/>
      <c r="AM964" s="323"/>
      <c r="AN964" s="323"/>
    </row>
    <row r="965" spans="1:40" ht="12.75">
      <c r="A965" s="328">
        <v>1224881303</v>
      </c>
      <c r="B965" s="311">
        <v>963</v>
      </c>
      <c r="C965" s="329" t="s">
        <v>16016</v>
      </c>
      <c r="D965" s="329" t="s">
        <v>15329</v>
      </c>
      <c r="E965" s="329" t="s">
        <v>15329</v>
      </c>
      <c r="F965" s="330" t="s">
        <v>2346</v>
      </c>
      <c r="G965" s="329" t="s">
        <v>12847</v>
      </c>
      <c r="H965" s="330" t="s">
        <v>2350</v>
      </c>
      <c r="I965" s="329" t="s">
        <v>9786</v>
      </c>
      <c r="J965" s="329" t="s">
        <v>15352</v>
      </c>
      <c r="K965" s="317"/>
      <c r="L965" s="304">
        <v>1</v>
      </c>
      <c r="M965" s="311">
        <v>38.1</v>
      </c>
      <c r="N965" s="311">
        <v>91</v>
      </c>
      <c r="O965" s="311" t="s">
        <v>16537</v>
      </c>
      <c r="P965" s="311" t="s">
        <v>14122</v>
      </c>
      <c r="Q965" s="311">
        <v>2012</v>
      </c>
      <c r="R965" s="324">
        <v>41269</v>
      </c>
      <c r="S965" s="311" t="s">
        <v>15351</v>
      </c>
      <c r="T965" s="312">
        <v>41640</v>
      </c>
      <c r="U965" s="340">
        <v>44197</v>
      </c>
      <c r="V965" s="305"/>
      <c r="W965" s="318"/>
      <c r="X965" s="318"/>
      <c r="Y965" s="318"/>
      <c r="Z965" s="318"/>
      <c r="AA965" s="327"/>
      <c r="AB965" s="326">
        <v>1</v>
      </c>
      <c r="AC965" s="303">
        <v>1</v>
      </c>
      <c r="AD965" s="304">
        <v>1</v>
      </c>
      <c r="AE965" s="322"/>
      <c r="AF965" s="318"/>
      <c r="AG965" s="323"/>
      <c r="AH965" s="323"/>
      <c r="AI965" s="323"/>
      <c r="AJ965" s="323"/>
      <c r="AK965" s="323"/>
      <c r="AL965" s="323"/>
      <c r="AM965" s="323"/>
      <c r="AN965" s="323"/>
    </row>
    <row r="966" spans="1:40" ht="12.75">
      <c r="A966" s="328">
        <v>1224881301</v>
      </c>
      <c r="B966" s="311">
        <v>964</v>
      </c>
      <c r="C966" s="329" t="s">
        <v>16016</v>
      </c>
      <c r="D966" s="329" t="s">
        <v>15329</v>
      </c>
      <c r="E966" s="329" t="s">
        <v>15329</v>
      </c>
      <c r="F966" s="330" t="s">
        <v>2346</v>
      </c>
      <c r="G966" s="329" t="s">
        <v>12847</v>
      </c>
      <c r="H966" s="330" t="s">
        <v>2351</v>
      </c>
      <c r="I966" s="329" t="s">
        <v>9786</v>
      </c>
      <c r="J966" s="329" t="s">
        <v>12849</v>
      </c>
      <c r="K966" s="317"/>
      <c r="L966" s="304">
        <v>1</v>
      </c>
      <c r="M966" s="311">
        <v>85.827600000000004</v>
      </c>
      <c r="N966" s="311">
        <v>295</v>
      </c>
      <c r="O966" s="311" t="s">
        <v>16402</v>
      </c>
      <c r="P966" s="311" t="s">
        <v>14063</v>
      </c>
      <c r="Q966" s="311">
        <v>2012</v>
      </c>
      <c r="R966" s="324">
        <v>41269</v>
      </c>
      <c r="S966" s="311" t="s">
        <v>15351</v>
      </c>
      <c r="T966" s="312">
        <v>41640</v>
      </c>
      <c r="U966" s="340">
        <v>44197</v>
      </c>
      <c r="V966" s="305"/>
      <c r="W966" s="318"/>
      <c r="X966" s="318"/>
      <c r="Y966" s="318"/>
      <c r="Z966" s="318"/>
      <c r="AA966" s="327"/>
      <c r="AB966" s="326">
        <v>1</v>
      </c>
      <c r="AC966" s="303">
        <v>1</v>
      </c>
      <c r="AD966" s="304">
        <v>1</v>
      </c>
      <c r="AE966" s="322"/>
      <c r="AF966" s="318"/>
      <c r="AG966" s="323"/>
      <c r="AH966" s="323"/>
      <c r="AI966" s="323"/>
      <c r="AJ966" s="323"/>
      <c r="AK966" s="323"/>
      <c r="AL966" s="323"/>
      <c r="AM966" s="323"/>
      <c r="AN966" s="323"/>
    </row>
    <row r="967" spans="1:40" ht="12.75">
      <c r="A967" s="328">
        <v>1224881305</v>
      </c>
      <c r="B967" s="311">
        <v>965</v>
      </c>
      <c r="C967" s="329" t="s">
        <v>16016</v>
      </c>
      <c r="D967" s="329" t="s">
        <v>15329</v>
      </c>
      <c r="E967" s="329" t="s">
        <v>15329</v>
      </c>
      <c r="F967" s="330" t="s">
        <v>1696</v>
      </c>
      <c r="G967" s="329" t="s">
        <v>12847</v>
      </c>
      <c r="H967" s="330" t="s">
        <v>1698</v>
      </c>
      <c r="I967" s="329" t="s">
        <v>9786</v>
      </c>
      <c r="J967" s="329" t="s">
        <v>14098</v>
      </c>
      <c r="K967" s="317"/>
      <c r="L967" s="304">
        <v>1</v>
      </c>
      <c r="M967" s="311">
        <v>48.616300000000003</v>
      </c>
      <c r="N967" s="311">
        <v>166</v>
      </c>
      <c r="O967" s="311" t="s">
        <v>16243</v>
      </c>
      <c r="P967" s="311" t="s">
        <v>14063</v>
      </c>
      <c r="Q967" s="311">
        <v>2012</v>
      </c>
      <c r="R967" s="324">
        <v>41269</v>
      </c>
      <c r="S967" s="311" t="s">
        <v>15351</v>
      </c>
      <c r="T967" s="312">
        <v>41640</v>
      </c>
      <c r="U967" s="340">
        <v>44197</v>
      </c>
      <c r="V967" s="305"/>
      <c r="W967" s="318"/>
      <c r="X967" s="318"/>
      <c r="Y967" s="318"/>
      <c r="Z967" s="318"/>
      <c r="AA967" s="327"/>
      <c r="AB967" s="326">
        <v>1</v>
      </c>
      <c r="AC967" s="303">
        <v>1</v>
      </c>
      <c r="AD967" s="304">
        <v>1</v>
      </c>
      <c r="AE967" s="322"/>
      <c r="AF967" s="318"/>
      <c r="AG967" s="323"/>
      <c r="AH967" s="323"/>
      <c r="AI967" s="323"/>
      <c r="AJ967" s="323"/>
      <c r="AK967" s="323"/>
      <c r="AL967" s="323"/>
      <c r="AM967" s="323"/>
      <c r="AN967" s="323"/>
    </row>
    <row r="968" spans="1:40" ht="12.75">
      <c r="A968" s="328">
        <v>1224881306</v>
      </c>
      <c r="B968" s="311">
        <v>966</v>
      </c>
      <c r="C968" s="329" t="s">
        <v>16016</v>
      </c>
      <c r="D968" s="329" t="s">
        <v>15329</v>
      </c>
      <c r="E968" s="329" t="s">
        <v>15329</v>
      </c>
      <c r="F968" s="330" t="s">
        <v>2346</v>
      </c>
      <c r="G968" s="329" t="s">
        <v>12847</v>
      </c>
      <c r="H968" s="330" t="s">
        <v>2355</v>
      </c>
      <c r="I968" s="329" t="s">
        <v>9786</v>
      </c>
      <c r="J968" s="329" t="s">
        <v>15353</v>
      </c>
      <c r="K968" s="317"/>
      <c r="L968" s="304">
        <v>1</v>
      </c>
      <c r="M968" s="311">
        <v>17</v>
      </c>
      <c r="N968" s="311">
        <v>13</v>
      </c>
      <c r="O968" s="311" t="s">
        <v>16028</v>
      </c>
      <c r="P968" s="311" t="s">
        <v>14122</v>
      </c>
      <c r="Q968" s="311">
        <v>2012</v>
      </c>
      <c r="R968" s="324">
        <v>41269</v>
      </c>
      <c r="S968" s="311" t="s">
        <v>15351</v>
      </c>
      <c r="T968" s="312">
        <v>41640</v>
      </c>
      <c r="U968" s="340">
        <v>44197</v>
      </c>
      <c r="V968" s="305"/>
      <c r="W968" s="318"/>
      <c r="X968" s="318"/>
      <c r="Y968" s="318"/>
      <c r="Z968" s="318"/>
      <c r="AA968" s="327"/>
      <c r="AB968" s="326">
        <v>1</v>
      </c>
      <c r="AC968" s="303">
        <v>1</v>
      </c>
      <c r="AD968" s="304">
        <v>1</v>
      </c>
      <c r="AE968" s="322"/>
      <c r="AF968" s="318"/>
      <c r="AG968" s="323"/>
      <c r="AH968" s="323"/>
      <c r="AI968" s="323"/>
      <c r="AJ968" s="323"/>
      <c r="AK968" s="323"/>
      <c r="AL968" s="323"/>
      <c r="AM968" s="323"/>
      <c r="AN968" s="323"/>
    </row>
    <row r="969" spans="1:40" ht="12.75">
      <c r="A969" s="328">
        <v>1224881309</v>
      </c>
      <c r="B969" s="311">
        <v>967</v>
      </c>
      <c r="C969" s="329" t="s">
        <v>16016</v>
      </c>
      <c r="D969" s="329" t="s">
        <v>15329</v>
      </c>
      <c r="E969" s="329" t="s">
        <v>15329</v>
      </c>
      <c r="F969" s="330" t="s">
        <v>2346</v>
      </c>
      <c r="G969" s="329" t="s">
        <v>12847</v>
      </c>
      <c r="H969" s="330" t="s">
        <v>2362</v>
      </c>
      <c r="I969" s="329" t="s">
        <v>9786</v>
      </c>
      <c r="J969" s="329" t="s">
        <v>15354</v>
      </c>
      <c r="K969" s="317"/>
      <c r="L969" s="304">
        <v>1</v>
      </c>
      <c r="M969" s="311">
        <v>100.1571</v>
      </c>
      <c r="N969" s="311">
        <v>136</v>
      </c>
      <c r="O969" s="311" t="s">
        <v>15953</v>
      </c>
      <c r="P969" s="311" t="s">
        <v>14063</v>
      </c>
      <c r="Q969" s="311">
        <v>2012</v>
      </c>
      <c r="R969" s="324">
        <v>41269</v>
      </c>
      <c r="S969" s="311" t="s">
        <v>15351</v>
      </c>
      <c r="T969" s="312">
        <v>41640</v>
      </c>
      <c r="U969" s="340">
        <v>44197</v>
      </c>
      <c r="V969" s="305"/>
      <c r="W969" s="318"/>
      <c r="X969" s="318"/>
      <c r="Y969" s="318"/>
      <c r="Z969" s="318"/>
      <c r="AA969" s="327"/>
      <c r="AB969" s="326">
        <v>1</v>
      </c>
      <c r="AC969" s="303">
        <v>1</v>
      </c>
      <c r="AD969" s="304">
        <v>1</v>
      </c>
      <c r="AE969" s="322"/>
      <c r="AF969" s="318"/>
      <c r="AG969" s="323"/>
      <c r="AH969" s="323"/>
      <c r="AI969" s="323"/>
      <c r="AJ969" s="323"/>
      <c r="AK969" s="323"/>
      <c r="AL969" s="323"/>
      <c r="AM969" s="323"/>
      <c r="AN969" s="323"/>
    </row>
    <row r="970" spans="1:40" ht="12.75">
      <c r="A970" s="328">
        <v>1224881310</v>
      </c>
      <c r="B970" s="311">
        <v>968</v>
      </c>
      <c r="C970" s="329" t="s">
        <v>16016</v>
      </c>
      <c r="D970" s="329" t="s">
        <v>15329</v>
      </c>
      <c r="E970" s="329" t="s">
        <v>15329</v>
      </c>
      <c r="F970" s="330" t="s">
        <v>1635</v>
      </c>
      <c r="G970" s="329" t="s">
        <v>12847</v>
      </c>
      <c r="H970" s="330" t="s">
        <v>1651</v>
      </c>
      <c r="I970" s="329" t="s">
        <v>9786</v>
      </c>
      <c r="J970" s="329" t="s">
        <v>14911</v>
      </c>
      <c r="K970" s="317"/>
      <c r="L970" s="304">
        <v>1</v>
      </c>
      <c r="M970" s="311">
        <v>54.409100000000002</v>
      </c>
      <c r="N970" s="311">
        <v>100</v>
      </c>
      <c r="O970" s="311" t="s">
        <v>15953</v>
      </c>
      <c r="P970" s="311" t="s">
        <v>14063</v>
      </c>
      <c r="Q970" s="311">
        <v>2012</v>
      </c>
      <c r="R970" s="324">
        <v>41269</v>
      </c>
      <c r="S970" s="311" t="s">
        <v>15351</v>
      </c>
      <c r="T970" s="312">
        <v>41640</v>
      </c>
      <c r="U970" s="340">
        <v>44197</v>
      </c>
      <c r="V970" s="305"/>
      <c r="W970" s="318"/>
      <c r="X970" s="318"/>
      <c r="Y970" s="318"/>
      <c r="Z970" s="318"/>
      <c r="AA970" s="327"/>
      <c r="AB970" s="326">
        <v>1</v>
      </c>
      <c r="AC970" s="303">
        <v>1</v>
      </c>
      <c r="AD970" s="304">
        <v>1</v>
      </c>
      <c r="AE970" s="322"/>
      <c r="AF970" s="318"/>
      <c r="AG970" s="323"/>
      <c r="AH970" s="323"/>
      <c r="AI970" s="323"/>
      <c r="AJ970" s="323"/>
      <c r="AK970" s="323"/>
      <c r="AL970" s="323"/>
      <c r="AM970" s="323"/>
      <c r="AN970" s="323"/>
    </row>
    <row r="971" spans="1:40" ht="12.75">
      <c r="A971" s="328">
        <v>1224881501</v>
      </c>
      <c r="B971" s="311">
        <v>969</v>
      </c>
      <c r="C971" s="329" t="s">
        <v>16016</v>
      </c>
      <c r="D971" s="329" t="s">
        <v>15329</v>
      </c>
      <c r="E971" s="329" t="s">
        <v>15329</v>
      </c>
      <c r="F971" s="330" t="s">
        <v>2225</v>
      </c>
      <c r="G971" s="329" t="s">
        <v>15355</v>
      </c>
      <c r="H971" s="330" t="s">
        <v>2228</v>
      </c>
      <c r="I971" s="329" t="s">
        <v>9786</v>
      </c>
      <c r="J971" s="329" t="s">
        <v>15356</v>
      </c>
      <c r="K971" s="317"/>
      <c r="L971" s="304">
        <v>1</v>
      </c>
      <c r="M971" s="311">
        <v>569.3143</v>
      </c>
      <c r="N971" s="311">
        <v>773</v>
      </c>
      <c r="O971" s="311" t="s">
        <v>16064</v>
      </c>
      <c r="P971" s="311" t="s">
        <v>14122</v>
      </c>
      <c r="Q971" s="311">
        <v>2012</v>
      </c>
      <c r="R971" s="324">
        <v>41242</v>
      </c>
      <c r="S971" s="311" t="s">
        <v>15357</v>
      </c>
      <c r="T971" s="312">
        <v>41640</v>
      </c>
      <c r="U971" s="340">
        <v>44197</v>
      </c>
      <c r="V971" s="305"/>
      <c r="W971" s="318"/>
      <c r="X971" s="318"/>
      <c r="Y971" s="318"/>
      <c r="Z971" s="318"/>
      <c r="AA971" s="327"/>
      <c r="AB971" s="326">
        <v>1</v>
      </c>
      <c r="AC971" s="303">
        <v>1</v>
      </c>
      <c r="AD971" s="304">
        <v>1</v>
      </c>
      <c r="AE971" s="322"/>
      <c r="AF971" s="318"/>
      <c r="AG971" s="323"/>
      <c r="AH971" s="323"/>
      <c r="AI971" s="323"/>
      <c r="AJ971" s="323"/>
      <c r="AK971" s="323"/>
      <c r="AL971" s="323"/>
      <c r="AM971" s="323"/>
      <c r="AN971" s="323"/>
    </row>
    <row r="972" spans="1:40" ht="12.75">
      <c r="A972" s="328">
        <v>1224881502</v>
      </c>
      <c r="B972" s="311">
        <v>970</v>
      </c>
      <c r="C972" s="329" t="s">
        <v>16016</v>
      </c>
      <c r="D972" s="329" t="s">
        <v>15329</v>
      </c>
      <c r="E972" s="329" t="s">
        <v>15329</v>
      </c>
      <c r="F972" s="330" t="s">
        <v>1290</v>
      </c>
      <c r="G972" s="329" t="s">
        <v>15355</v>
      </c>
      <c r="H972" s="330" t="s">
        <v>1295</v>
      </c>
      <c r="I972" s="329" t="s">
        <v>9786</v>
      </c>
      <c r="J972" s="329" t="s">
        <v>14436</v>
      </c>
      <c r="K972" s="317"/>
      <c r="L972" s="304">
        <v>1</v>
      </c>
      <c r="M972" s="311">
        <v>117.99</v>
      </c>
      <c r="N972" s="311">
        <v>95</v>
      </c>
      <c r="O972" s="311" t="s">
        <v>16066</v>
      </c>
      <c r="P972" s="311" t="s">
        <v>14122</v>
      </c>
      <c r="Q972" s="311">
        <v>2012</v>
      </c>
      <c r="R972" s="324">
        <v>41242</v>
      </c>
      <c r="S972" s="311" t="s">
        <v>15358</v>
      </c>
      <c r="T972" s="312">
        <v>41640</v>
      </c>
      <c r="U972" s="340">
        <v>44197</v>
      </c>
      <c r="V972" s="305"/>
      <c r="W972" s="318"/>
      <c r="X972" s="318"/>
      <c r="Y972" s="318"/>
      <c r="Z972" s="318"/>
      <c r="AA972" s="327"/>
      <c r="AB972" s="326">
        <v>1</v>
      </c>
      <c r="AC972" s="303">
        <v>1</v>
      </c>
      <c r="AD972" s="304">
        <v>1</v>
      </c>
      <c r="AE972" s="322"/>
      <c r="AF972" s="318"/>
      <c r="AG972" s="323"/>
      <c r="AH972" s="323"/>
      <c r="AI972" s="323"/>
      <c r="AJ972" s="323"/>
      <c r="AK972" s="323"/>
      <c r="AL972" s="323"/>
      <c r="AM972" s="323"/>
      <c r="AN972" s="323"/>
    </row>
    <row r="973" spans="1:40" ht="12.75">
      <c r="A973" s="328">
        <v>1224881503</v>
      </c>
      <c r="B973" s="311">
        <v>971</v>
      </c>
      <c r="C973" s="329" t="s">
        <v>16016</v>
      </c>
      <c r="D973" s="329" t="s">
        <v>15329</v>
      </c>
      <c r="E973" s="329" t="s">
        <v>15329</v>
      </c>
      <c r="F973" s="330" t="s">
        <v>1576</v>
      </c>
      <c r="G973" s="329" t="s">
        <v>15355</v>
      </c>
      <c r="H973" s="330" t="s">
        <v>1587</v>
      </c>
      <c r="I973" s="329" t="s">
        <v>9786</v>
      </c>
      <c r="J973" s="329" t="s">
        <v>11715</v>
      </c>
      <c r="K973" s="317"/>
      <c r="L973" s="304">
        <v>1</v>
      </c>
      <c r="M973" s="311">
        <v>20.2</v>
      </c>
      <c r="N973" s="311">
        <v>9</v>
      </c>
      <c r="O973" s="311">
        <v>140</v>
      </c>
      <c r="P973" s="311" t="s">
        <v>14122</v>
      </c>
      <c r="Q973" s="311">
        <v>2012</v>
      </c>
      <c r="R973" s="324">
        <v>41242</v>
      </c>
      <c r="S973" s="311" t="s">
        <v>15358</v>
      </c>
      <c r="T973" s="312">
        <v>41640</v>
      </c>
      <c r="U973" s="340">
        <v>44197</v>
      </c>
      <c r="V973" s="305"/>
      <c r="W973" s="318"/>
      <c r="X973" s="318"/>
      <c r="Y973" s="318"/>
      <c r="Z973" s="318"/>
      <c r="AA973" s="327"/>
      <c r="AB973" s="326">
        <v>1</v>
      </c>
      <c r="AC973" s="303">
        <v>1</v>
      </c>
      <c r="AD973" s="304">
        <v>1</v>
      </c>
      <c r="AE973" s="322"/>
      <c r="AF973" s="318"/>
      <c r="AG973" s="323"/>
      <c r="AH973" s="323"/>
      <c r="AI973" s="323"/>
      <c r="AJ973" s="323"/>
      <c r="AK973" s="323"/>
      <c r="AL973" s="323"/>
      <c r="AM973" s="323"/>
      <c r="AN973" s="323"/>
    </row>
    <row r="974" spans="1:40" ht="12.75">
      <c r="A974" s="328">
        <v>1224881504</v>
      </c>
      <c r="B974" s="311">
        <v>972</v>
      </c>
      <c r="C974" s="329" t="s">
        <v>16016</v>
      </c>
      <c r="D974" s="329" t="s">
        <v>15329</v>
      </c>
      <c r="E974" s="329" t="s">
        <v>15329</v>
      </c>
      <c r="F974" s="330" t="s">
        <v>1266</v>
      </c>
      <c r="G974" s="329" t="s">
        <v>15355</v>
      </c>
      <c r="H974" s="330" t="s">
        <v>1273</v>
      </c>
      <c r="I974" s="329" t="s">
        <v>10299</v>
      </c>
      <c r="J974" s="329" t="s">
        <v>14462</v>
      </c>
      <c r="K974" s="317"/>
      <c r="L974" s="304">
        <v>1</v>
      </c>
      <c r="M974" s="311">
        <v>7.1</v>
      </c>
      <c r="N974" s="311">
        <v>8</v>
      </c>
      <c r="O974" s="311">
        <v>120</v>
      </c>
      <c r="P974" s="311" t="s">
        <v>14122</v>
      </c>
      <c r="Q974" s="311">
        <v>2012</v>
      </c>
      <c r="R974" s="324">
        <v>41242</v>
      </c>
      <c r="S974" s="311" t="s">
        <v>15358</v>
      </c>
      <c r="T974" s="312">
        <v>41640</v>
      </c>
      <c r="U974" s="340">
        <v>44197</v>
      </c>
      <c r="V974" s="305"/>
      <c r="W974" s="318"/>
      <c r="X974" s="318"/>
      <c r="Y974" s="318"/>
      <c r="Z974" s="318"/>
      <c r="AA974" s="327"/>
      <c r="AB974" s="326">
        <v>1</v>
      </c>
      <c r="AC974" s="303">
        <v>1</v>
      </c>
      <c r="AD974" s="304">
        <v>1</v>
      </c>
      <c r="AE974" s="322"/>
      <c r="AF974" s="318"/>
      <c r="AG974" s="323"/>
      <c r="AH974" s="323"/>
      <c r="AI974" s="323"/>
      <c r="AJ974" s="323"/>
      <c r="AK974" s="323"/>
      <c r="AL974" s="323"/>
      <c r="AM974" s="323"/>
      <c r="AN974" s="323"/>
    </row>
    <row r="975" spans="1:40" ht="12.75">
      <c r="A975" s="328">
        <v>1224881505</v>
      </c>
      <c r="B975" s="311">
        <v>973</v>
      </c>
      <c r="C975" s="329" t="s">
        <v>16016</v>
      </c>
      <c r="D975" s="329" t="s">
        <v>15329</v>
      </c>
      <c r="E975" s="329" t="s">
        <v>15329</v>
      </c>
      <c r="F975" s="330" t="s">
        <v>2225</v>
      </c>
      <c r="G975" s="329" t="s">
        <v>15355</v>
      </c>
      <c r="H975" s="330" t="s">
        <v>2234</v>
      </c>
      <c r="I975" s="329" t="s">
        <v>9786</v>
      </c>
      <c r="J975" s="329" t="s">
        <v>15359</v>
      </c>
      <c r="K975" s="317"/>
      <c r="L975" s="304">
        <v>1</v>
      </c>
      <c r="M975" s="311">
        <v>66.599999999999994</v>
      </c>
      <c r="N975" s="311">
        <v>121</v>
      </c>
      <c r="O975" s="311" t="s">
        <v>16538</v>
      </c>
      <c r="P975" s="311" t="s">
        <v>14122</v>
      </c>
      <c r="Q975" s="311">
        <v>2012</v>
      </c>
      <c r="R975" s="324">
        <v>41242</v>
      </c>
      <c r="S975" s="311" t="s">
        <v>15358</v>
      </c>
      <c r="T975" s="312">
        <v>41640</v>
      </c>
      <c r="U975" s="340">
        <v>44197</v>
      </c>
      <c r="V975" s="305"/>
      <c r="W975" s="318"/>
      <c r="X975" s="318"/>
      <c r="Y975" s="318"/>
      <c r="Z975" s="318"/>
      <c r="AA975" s="327"/>
      <c r="AB975" s="326">
        <v>1</v>
      </c>
      <c r="AC975" s="303">
        <v>1</v>
      </c>
      <c r="AD975" s="304">
        <v>1</v>
      </c>
      <c r="AE975" s="322"/>
      <c r="AF975" s="318"/>
      <c r="AG975" s="323"/>
      <c r="AH975" s="323"/>
      <c r="AI975" s="323"/>
      <c r="AJ975" s="323"/>
      <c r="AK975" s="323"/>
      <c r="AL975" s="323"/>
      <c r="AM975" s="323"/>
      <c r="AN975" s="323"/>
    </row>
    <row r="976" spans="1:40" ht="12.75">
      <c r="A976" s="328">
        <v>1224881702</v>
      </c>
      <c r="B976" s="311">
        <v>974</v>
      </c>
      <c r="C976" s="311" t="s">
        <v>16016</v>
      </c>
      <c r="D976" s="311" t="s">
        <v>14408</v>
      </c>
      <c r="E976" s="311" t="s">
        <v>15329</v>
      </c>
      <c r="F976" s="330" t="s">
        <v>1245</v>
      </c>
      <c r="G976" s="311" t="s">
        <v>16539</v>
      </c>
      <c r="H976" s="330" t="s">
        <v>1247</v>
      </c>
      <c r="I976" s="311" t="s">
        <v>9786</v>
      </c>
      <c r="J976" s="311" t="s">
        <v>12620</v>
      </c>
      <c r="K976" s="317"/>
      <c r="L976" s="304">
        <v>1</v>
      </c>
      <c r="M976" s="311">
        <v>72.8</v>
      </c>
      <c r="N976" s="311">
        <v>121</v>
      </c>
      <c r="O976" s="311" t="s">
        <v>16540</v>
      </c>
      <c r="P976" s="311" t="s">
        <v>15360</v>
      </c>
      <c r="Q976" s="311">
        <v>2012</v>
      </c>
      <c r="R976" s="324">
        <v>41267</v>
      </c>
      <c r="S976" s="311" t="s">
        <v>15361</v>
      </c>
      <c r="T976" s="312">
        <v>41640</v>
      </c>
      <c r="U976" s="340">
        <v>44197</v>
      </c>
      <c r="V976" s="305"/>
      <c r="W976" s="318"/>
      <c r="X976" s="318"/>
      <c r="Y976" s="318"/>
      <c r="Z976" s="318"/>
      <c r="AA976" s="327"/>
      <c r="AB976" s="326">
        <v>1</v>
      </c>
      <c r="AC976" s="303">
        <v>1</v>
      </c>
      <c r="AD976" s="304">
        <v>1</v>
      </c>
      <c r="AE976" s="322"/>
      <c r="AF976" s="318"/>
      <c r="AG976" s="323"/>
      <c r="AH976" s="323"/>
      <c r="AI976" s="323"/>
      <c r="AJ976" s="323"/>
      <c r="AK976" s="323"/>
      <c r="AL976" s="323"/>
      <c r="AM976" s="323"/>
      <c r="AN976" s="323"/>
    </row>
    <row r="977" spans="1:40" ht="12.75">
      <c r="A977" s="328">
        <v>1224881703</v>
      </c>
      <c r="B977" s="311">
        <v>975</v>
      </c>
      <c r="C977" s="311" t="s">
        <v>16016</v>
      </c>
      <c r="D977" s="311" t="s">
        <v>14408</v>
      </c>
      <c r="E977" s="311" t="s">
        <v>15329</v>
      </c>
      <c r="F977" s="330" t="s">
        <v>1245</v>
      </c>
      <c r="G977" s="311" t="s">
        <v>16539</v>
      </c>
      <c r="H977" s="330" t="s">
        <v>1248</v>
      </c>
      <c r="I977" s="311" t="s">
        <v>9786</v>
      </c>
      <c r="J977" s="311" t="s">
        <v>10785</v>
      </c>
      <c r="K977" s="317"/>
      <c r="L977" s="304">
        <v>1</v>
      </c>
      <c r="M977" s="311">
        <v>94.935900000000004</v>
      </c>
      <c r="N977" s="311">
        <v>218</v>
      </c>
      <c r="O977" s="311" t="s">
        <v>16058</v>
      </c>
      <c r="P977" s="311" t="s">
        <v>14063</v>
      </c>
      <c r="Q977" s="311">
        <v>2012</v>
      </c>
      <c r="R977" s="324">
        <v>41267</v>
      </c>
      <c r="S977" s="311" t="s">
        <v>15361</v>
      </c>
      <c r="T977" s="312">
        <v>41640</v>
      </c>
      <c r="U977" s="340">
        <v>44197</v>
      </c>
      <c r="V977" s="305"/>
      <c r="W977" s="318"/>
      <c r="X977" s="318"/>
      <c r="Y977" s="318"/>
      <c r="Z977" s="318"/>
      <c r="AA977" s="327"/>
      <c r="AB977" s="326">
        <v>1</v>
      </c>
      <c r="AC977" s="303">
        <v>1</v>
      </c>
      <c r="AD977" s="304">
        <v>1</v>
      </c>
      <c r="AE977" s="322"/>
      <c r="AF977" s="318"/>
      <c r="AG977" s="323"/>
      <c r="AH977" s="323"/>
      <c r="AI977" s="323"/>
      <c r="AJ977" s="323"/>
      <c r="AK977" s="323"/>
      <c r="AL977" s="323"/>
      <c r="AM977" s="323"/>
      <c r="AN977" s="323"/>
    </row>
    <row r="978" spans="1:40" ht="12.75">
      <c r="A978" s="328">
        <v>1224881701</v>
      </c>
      <c r="B978" s="311">
        <v>976</v>
      </c>
      <c r="C978" s="311" t="s">
        <v>16016</v>
      </c>
      <c r="D978" s="311" t="s">
        <v>14408</v>
      </c>
      <c r="E978" s="311" t="s">
        <v>15329</v>
      </c>
      <c r="F978" s="330" t="s">
        <v>1245</v>
      </c>
      <c r="G978" s="311" t="s">
        <v>16539</v>
      </c>
      <c r="H978" s="330" t="s">
        <v>1249</v>
      </c>
      <c r="I978" s="311" t="s">
        <v>9786</v>
      </c>
      <c r="J978" s="311" t="s">
        <v>11321</v>
      </c>
      <c r="K978" s="317"/>
      <c r="L978" s="304">
        <v>1</v>
      </c>
      <c r="M978" s="311">
        <v>87.3934</v>
      </c>
      <c r="N978" s="311">
        <v>239</v>
      </c>
      <c r="O978" s="311" t="s">
        <v>16340</v>
      </c>
      <c r="P978" s="311" t="s">
        <v>14063</v>
      </c>
      <c r="Q978" s="311">
        <v>2012</v>
      </c>
      <c r="R978" s="324">
        <v>41267</v>
      </c>
      <c r="S978" s="311" t="s">
        <v>15361</v>
      </c>
      <c r="T978" s="312">
        <v>41640</v>
      </c>
      <c r="U978" s="340">
        <v>44197</v>
      </c>
      <c r="V978" s="305"/>
      <c r="W978" s="318"/>
      <c r="X978" s="318"/>
      <c r="Y978" s="318"/>
      <c r="Z978" s="318"/>
      <c r="AA978" s="327"/>
      <c r="AB978" s="326">
        <v>1</v>
      </c>
      <c r="AC978" s="303">
        <v>1</v>
      </c>
      <c r="AD978" s="304">
        <v>1</v>
      </c>
      <c r="AE978" s="322"/>
      <c r="AF978" s="318"/>
      <c r="AG978" s="323"/>
      <c r="AH978" s="323"/>
      <c r="AI978" s="323"/>
      <c r="AJ978" s="323"/>
      <c r="AK978" s="323"/>
      <c r="AL978" s="323"/>
      <c r="AM978" s="323"/>
      <c r="AN978" s="323"/>
    </row>
    <row r="979" spans="1:40" ht="12.75">
      <c r="A979" s="328">
        <v>1224882001</v>
      </c>
      <c r="B979" s="311">
        <v>977</v>
      </c>
      <c r="C979" s="329" t="s">
        <v>16016</v>
      </c>
      <c r="D979" s="329" t="s">
        <v>15329</v>
      </c>
      <c r="E979" s="329" t="s">
        <v>15329</v>
      </c>
      <c r="F979" s="330" t="s">
        <v>2218</v>
      </c>
      <c r="G979" s="329" t="s">
        <v>15362</v>
      </c>
      <c r="H979" s="330" t="s">
        <v>2219</v>
      </c>
      <c r="I979" s="329" t="s">
        <v>9786</v>
      </c>
      <c r="J979" s="329" t="s">
        <v>15363</v>
      </c>
      <c r="K979" s="317"/>
      <c r="L979" s="304">
        <v>1</v>
      </c>
      <c r="M979" s="311">
        <v>189</v>
      </c>
      <c r="N979" s="311">
        <v>1109</v>
      </c>
      <c r="O979" s="311" t="s">
        <v>16541</v>
      </c>
      <c r="P979" s="311" t="s">
        <v>14063</v>
      </c>
      <c r="Q979" s="311">
        <v>2012</v>
      </c>
      <c r="R979" s="324">
        <v>41267</v>
      </c>
      <c r="S979" s="311" t="s">
        <v>15364</v>
      </c>
      <c r="T979" s="312">
        <v>41640</v>
      </c>
      <c r="U979" s="340">
        <v>44197</v>
      </c>
      <c r="V979" s="305"/>
      <c r="W979" s="318"/>
      <c r="X979" s="318"/>
      <c r="Y979" s="318"/>
      <c r="Z979" s="318"/>
      <c r="AA979" s="327"/>
      <c r="AB979" s="326">
        <v>1</v>
      </c>
      <c r="AC979" s="303">
        <v>1</v>
      </c>
      <c r="AD979" s="304">
        <v>1</v>
      </c>
      <c r="AE979" s="322"/>
      <c r="AF979" s="318"/>
      <c r="AG979" s="323"/>
      <c r="AH979" s="323"/>
      <c r="AI979" s="323"/>
      <c r="AJ979" s="323"/>
      <c r="AK979" s="323"/>
      <c r="AL979" s="323"/>
      <c r="AM979" s="323"/>
      <c r="AN979" s="323"/>
    </row>
    <row r="980" spans="1:40" ht="12.75">
      <c r="A980" s="328">
        <v>1224882002</v>
      </c>
      <c r="B980" s="311">
        <v>978</v>
      </c>
      <c r="C980" s="329" t="s">
        <v>16016</v>
      </c>
      <c r="D980" s="329" t="s">
        <v>15329</v>
      </c>
      <c r="E980" s="329" t="s">
        <v>15329</v>
      </c>
      <c r="F980" s="330" t="s">
        <v>1390</v>
      </c>
      <c r="G980" s="329" t="s">
        <v>15362</v>
      </c>
      <c r="H980" s="330" t="s">
        <v>1408</v>
      </c>
      <c r="I980" s="329" t="s">
        <v>9786</v>
      </c>
      <c r="J980" s="329" t="s">
        <v>10277</v>
      </c>
      <c r="K980" s="317"/>
      <c r="L980" s="304">
        <v>1</v>
      </c>
      <c r="M980" s="311">
        <v>139.19999999999999</v>
      </c>
      <c r="N980" s="311">
        <v>111</v>
      </c>
      <c r="O980" s="311" t="s">
        <v>16542</v>
      </c>
      <c r="P980" s="311" t="s">
        <v>14623</v>
      </c>
      <c r="Q980" s="311">
        <v>2013</v>
      </c>
      <c r="R980" s="324">
        <v>41634</v>
      </c>
      <c r="S980" s="311" t="s">
        <v>15365</v>
      </c>
      <c r="T980" s="312">
        <v>42005</v>
      </c>
      <c r="U980" s="340">
        <v>44562</v>
      </c>
      <c r="V980" s="305"/>
      <c r="W980" s="318"/>
      <c r="X980" s="318"/>
      <c r="Y980" s="318"/>
      <c r="Z980" s="318"/>
      <c r="AA980" s="327"/>
      <c r="AB980" s="326">
        <v>1</v>
      </c>
      <c r="AC980" s="303">
        <v>1</v>
      </c>
      <c r="AD980" s="304">
        <v>1</v>
      </c>
      <c r="AE980" s="322"/>
      <c r="AF980" s="318"/>
      <c r="AG980" s="323"/>
      <c r="AH980" s="323"/>
      <c r="AI980" s="323"/>
      <c r="AJ980" s="323"/>
      <c r="AK980" s="323"/>
      <c r="AL980" s="323"/>
      <c r="AM980" s="323"/>
      <c r="AN980" s="323"/>
    </row>
    <row r="981" spans="1:40" ht="12.75">
      <c r="A981" s="328">
        <v>1224882003</v>
      </c>
      <c r="B981" s="311">
        <v>979</v>
      </c>
      <c r="C981" s="329" t="s">
        <v>16016</v>
      </c>
      <c r="D981" s="329" t="s">
        <v>15329</v>
      </c>
      <c r="E981" s="329" t="s">
        <v>15329</v>
      </c>
      <c r="F981" s="330" t="s">
        <v>1846</v>
      </c>
      <c r="G981" s="329" t="s">
        <v>15362</v>
      </c>
      <c r="H981" s="330" t="s">
        <v>1860</v>
      </c>
      <c r="I981" s="329" t="s">
        <v>9786</v>
      </c>
      <c r="J981" s="329" t="s">
        <v>14125</v>
      </c>
      <c r="K981" s="317"/>
      <c r="L981" s="304">
        <v>1</v>
      </c>
      <c r="M981" s="311">
        <v>91.197500000000005</v>
      </c>
      <c r="N981" s="311">
        <v>238</v>
      </c>
      <c r="O981" s="311" t="s">
        <v>16058</v>
      </c>
      <c r="P981" s="311" t="s">
        <v>14063</v>
      </c>
      <c r="Q981" s="311">
        <v>2012</v>
      </c>
      <c r="R981" s="324">
        <v>41267</v>
      </c>
      <c r="S981" s="311" t="s">
        <v>15364</v>
      </c>
      <c r="T981" s="312">
        <v>41640</v>
      </c>
      <c r="U981" s="340">
        <v>44197</v>
      </c>
      <c r="V981" s="305"/>
      <c r="W981" s="318"/>
      <c r="X981" s="318"/>
      <c r="Y981" s="318"/>
      <c r="Z981" s="318"/>
      <c r="AA981" s="327"/>
      <c r="AB981" s="326">
        <v>1</v>
      </c>
      <c r="AC981" s="303">
        <v>1</v>
      </c>
      <c r="AD981" s="304">
        <v>1</v>
      </c>
      <c r="AE981" s="322"/>
      <c r="AF981" s="318"/>
      <c r="AG981" s="323"/>
      <c r="AH981" s="323"/>
      <c r="AI981" s="323"/>
      <c r="AJ981" s="323"/>
      <c r="AK981" s="323"/>
      <c r="AL981" s="323"/>
      <c r="AM981" s="323"/>
      <c r="AN981" s="323"/>
    </row>
    <row r="982" spans="1:40" ht="12.75">
      <c r="A982" s="328">
        <v>1224882004</v>
      </c>
      <c r="B982" s="311">
        <v>980</v>
      </c>
      <c r="C982" s="329" t="s">
        <v>16016</v>
      </c>
      <c r="D982" s="329" t="s">
        <v>15329</v>
      </c>
      <c r="E982" s="329" t="s">
        <v>15329</v>
      </c>
      <c r="F982" s="330" t="s">
        <v>2004</v>
      </c>
      <c r="G982" s="329" t="s">
        <v>15362</v>
      </c>
      <c r="H982" s="330" t="s">
        <v>2020</v>
      </c>
      <c r="I982" s="329" t="s">
        <v>9786</v>
      </c>
      <c r="J982" s="329" t="s">
        <v>14163</v>
      </c>
      <c r="K982" s="317"/>
      <c r="L982" s="304">
        <v>1</v>
      </c>
      <c r="M982" s="311">
        <v>16.5</v>
      </c>
      <c r="N982" s="311">
        <v>32</v>
      </c>
      <c r="O982" s="311" t="s">
        <v>16543</v>
      </c>
      <c r="P982" s="311" t="s">
        <v>14623</v>
      </c>
      <c r="Q982" s="311">
        <v>2013</v>
      </c>
      <c r="R982" s="324">
        <v>41634</v>
      </c>
      <c r="S982" s="311" t="s">
        <v>15366</v>
      </c>
      <c r="T982" s="312">
        <v>42005</v>
      </c>
      <c r="U982" s="340">
        <v>44562</v>
      </c>
      <c r="V982" s="305"/>
      <c r="W982" s="318"/>
      <c r="X982" s="318"/>
      <c r="Y982" s="318"/>
      <c r="Z982" s="318"/>
      <c r="AA982" s="327"/>
      <c r="AB982" s="326">
        <v>1</v>
      </c>
      <c r="AC982" s="303">
        <v>1</v>
      </c>
      <c r="AD982" s="304">
        <v>1</v>
      </c>
      <c r="AE982" s="322"/>
      <c r="AF982" s="318"/>
      <c r="AG982" s="323"/>
      <c r="AH982" s="323"/>
      <c r="AI982" s="323"/>
      <c r="AJ982" s="323"/>
      <c r="AK982" s="323"/>
      <c r="AL982" s="323"/>
      <c r="AM982" s="323"/>
      <c r="AN982" s="323"/>
    </row>
    <row r="983" spans="1:40" ht="12.75">
      <c r="A983" s="328">
        <v>1224882007</v>
      </c>
      <c r="B983" s="311">
        <v>981</v>
      </c>
      <c r="C983" s="329" t="s">
        <v>16016</v>
      </c>
      <c r="D983" s="329" t="s">
        <v>15329</v>
      </c>
      <c r="E983" s="329" t="s">
        <v>15329</v>
      </c>
      <c r="F983" s="330" t="s">
        <v>2187</v>
      </c>
      <c r="G983" s="329" t="s">
        <v>15362</v>
      </c>
      <c r="H983" s="330" t="s">
        <v>2197</v>
      </c>
      <c r="I983" s="329" t="s">
        <v>9786</v>
      </c>
      <c r="J983" s="329" t="s">
        <v>15280</v>
      </c>
      <c r="K983" s="317"/>
      <c r="L983" s="304">
        <v>1</v>
      </c>
      <c r="M983" s="311">
        <v>56.6</v>
      </c>
      <c r="N983" s="311">
        <v>72</v>
      </c>
      <c r="O983" s="311" t="s">
        <v>16155</v>
      </c>
      <c r="P983" s="311" t="s">
        <v>14623</v>
      </c>
      <c r="Q983" s="311">
        <v>2013</v>
      </c>
      <c r="R983" s="324">
        <v>41634</v>
      </c>
      <c r="S983" s="311" t="s">
        <v>15367</v>
      </c>
      <c r="T983" s="312">
        <v>42005</v>
      </c>
      <c r="U983" s="340">
        <v>44562</v>
      </c>
      <c r="V983" s="305"/>
      <c r="W983" s="318"/>
      <c r="X983" s="318"/>
      <c r="Y983" s="318"/>
      <c r="Z983" s="318"/>
      <c r="AA983" s="327"/>
      <c r="AB983" s="326">
        <v>1</v>
      </c>
      <c r="AC983" s="303">
        <v>1</v>
      </c>
      <c r="AD983" s="304">
        <v>1</v>
      </c>
      <c r="AE983" s="322"/>
      <c r="AF983" s="318"/>
      <c r="AG983" s="323"/>
      <c r="AH983" s="323"/>
      <c r="AI983" s="323"/>
      <c r="AJ983" s="323"/>
      <c r="AK983" s="323"/>
      <c r="AL983" s="323"/>
      <c r="AM983" s="323"/>
      <c r="AN983" s="323"/>
    </row>
    <row r="984" spans="1:40" ht="12.75">
      <c r="A984" s="328">
        <v>1224855301</v>
      </c>
      <c r="B984" s="311">
        <v>982</v>
      </c>
      <c r="C984" s="329" t="s">
        <v>16016</v>
      </c>
      <c r="D984" s="329" t="s">
        <v>15329</v>
      </c>
      <c r="E984" s="329" t="s">
        <v>15329</v>
      </c>
      <c r="F984" s="330" t="s">
        <v>2225</v>
      </c>
      <c r="G984" s="329" t="s">
        <v>15368</v>
      </c>
      <c r="H984" s="330" t="s">
        <v>2229</v>
      </c>
      <c r="I984" s="329" t="s">
        <v>9786</v>
      </c>
      <c r="J984" s="329" t="s">
        <v>15369</v>
      </c>
      <c r="K984" s="317"/>
      <c r="L984" s="304">
        <v>1</v>
      </c>
      <c r="M984" s="311">
        <v>67</v>
      </c>
      <c r="N984" s="311">
        <v>102</v>
      </c>
      <c r="O984" s="311" t="s">
        <v>16211</v>
      </c>
      <c r="P984" s="311" t="s">
        <v>15360</v>
      </c>
      <c r="Q984" s="311">
        <v>2013</v>
      </c>
      <c r="R984" s="312">
        <v>41451</v>
      </c>
      <c r="S984" s="311" t="s">
        <v>15370</v>
      </c>
      <c r="T984" s="312">
        <v>41640</v>
      </c>
      <c r="U984" s="340">
        <v>44197</v>
      </c>
      <c r="V984" s="305"/>
      <c r="W984" s="318"/>
      <c r="X984" s="318"/>
      <c r="Y984" s="318"/>
      <c r="Z984" s="318"/>
      <c r="AA984" s="327"/>
      <c r="AB984" s="326">
        <v>1</v>
      </c>
      <c r="AC984" s="308"/>
      <c r="AD984" s="305"/>
      <c r="AE984" s="322"/>
      <c r="AF984" s="318"/>
      <c r="AG984" s="323"/>
      <c r="AH984" s="323"/>
      <c r="AI984" s="323"/>
      <c r="AJ984" s="323"/>
      <c r="AK984" s="323"/>
      <c r="AL984" s="323"/>
      <c r="AM984" s="323"/>
      <c r="AN984" s="323"/>
    </row>
    <row r="985" spans="1:40" ht="12.75">
      <c r="A985" s="328">
        <v>1224855302</v>
      </c>
      <c r="B985" s="311">
        <v>983</v>
      </c>
      <c r="C985" s="329" t="s">
        <v>16016</v>
      </c>
      <c r="D985" s="329" t="s">
        <v>15329</v>
      </c>
      <c r="E985" s="329" t="s">
        <v>15329</v>
      </c>
      <c r="F985" s="330" t="s">
        <v>1339</v>
      </c>
      <c r="G985" s="329" t="s">
        <v>15368</v>
      </c>
      <c r="H985" s="330" t="s">
        <v>1343</v>
      </c>
      <c r="I985" s="329" t="s">
        <v>9786</v>
      </c>
      <c r="J985" s="329" t="s">
        <v>11339</v>
      </c>
      <c r="K985" s="317"/>
      <c r="L985" s="304">
        <v>1</v>
      </c>
      <c r="M985" s="311">
        <v>51</v>
      </c>
      <c r="N985" s="311">
        <v>149</v>
      </c>
      <c r="O985" s="311" t="s">
        <v>16067</v>
      </c>
      <c r="P985" s="311" t="s">
        <v>15360</v>
      </c>
      <c r="Q985" s="311">
        <v>2012</v>
      </c>
      <c r="R985" s="324">
        <v>41271</v>
      </c>
      <c r="S985" s="311" t="s">
        <v>15370</v>
      </c>
      <c r="T985" s="312">
        <v>41640</v>
      </c>
      <c r="U985" s="340">
        <v>44197</v>
      </c>
      <c r="V985" s="305"/>
      <c r="W985" s="318"/>
      <c r="X985" s="318"/>
      <c r="Y985" s="318"/>
      <c r="Z985" s="318"/>
      <c r="AA985" s="327"/>
      <c r="AB985" s="326">
        <v>1</v>
      </c>
      <c r="AC985" s="303">
        <v>1</v>
      </c>
      <c r="AD985" s="304">
        <v>1</v>
      </c>
      <c r="AE985" s="322"/>
      <c r="AF985" s="318"/>
      <c r="AG985" s="323"/>
      <c r="AH985" s="323"/>
      <c r="AI985" s="323"/>
      <c r="AJ985" s="323"/>
      <c r="AK985" s="323"/>
      <c r="AL985" s="323"/>
      <c r="AM985" s="323"/>
      <c r="AN985" s="323"/>
    </row>
    <row r="986" spans="1:40" ht="12.75">
      <c r="A986" s="328">
        <v>1224855300</v>
      </c>
      <c r="B986" s="311">
        <v>984</v>
      </c>
      <c r="C986" s="329" t="s">
        <v>16016</v>
      </c>
      <c r="D986" s="329" t="s">
        <v>15329</v>
      </c>
      <c r="E986" s="329" t="s">
        <v>15329</v>
      </c>
      <c r="F986" s="330" t="s">
        <v>2225</v>
      </c>
      <c r="G986" s="329" t="s">
        <v>15368</v>
      </c>
      <c r="H986" s="330" t="s">
        <v>2226</v>
      </c>
      <c r="I986" s="329" t="s">
        <v>10789</v>
      </c>
      <c r="J986" s="329" t="s">
        <v>15371</v>
      </c>
      <c r="K986" s="317"/>
      <c r="L986" s="304">
        <v>1</v>
      </c>
      <c r="M986" s="311">
        <v>629.64620000000002</v>
      </c>
      <c r="N986" s="311">
        <v>9138</v>
      </c>
      <c r="O986" s="311" t="s">
        <v>16544</v>
      </c>
      <c r="P986" s="311" t="s">
        <v>14063</v>
      </c>
      <c r="Q986" s="311">
        <v>2012</v>
      </c>
      <c r="R986" s="324">
        <v>41271</v>
      </c>
      <c r="S986" s="311" t="s">
        <v>15370</v>
      </c>
      <c r="T986" s="312">
        <v>41640</v>
      </c>
      <c r="U986" s="340">
        <v>44197</v>
      </c>
      <c r="V986" s="305"/>
      <c r="W986" s="318"/>
      <c r="X986" s="318"/>
      <c r="Y986" s="318"/>
      <c r="Z986" s="318"/>
      <c r="AA986" s="327"/>
      <c r="AB986" s="326">
        <v>1</v>
      </c>
      <c r="AC986" s="303">
        <v>1</v>
      </c>
      <c r="AD986" s="304">
        <v>1</v>
      </c>
      <c r="AE986" s="322"/>
      <c r="AF986" s="318"/>
      <c r="AG986" s="323"/>
      <c r="AH986" s="323"/>
      <c r="AI986" s="323"/>
      <c r="AJ986" s="323"/>
      <c r="AK986" s="323"/>
      <c r="AL986" s="323"/>
      <c r="AM986" s="323"/>
      <c r="AN986" s="323"/>
    </row>
    <row r="987" spans="1:40" ht="12.75">
      <c r="A987" s="328">
        <v>1224855303</v>
      </c>
      <c r="B987" s="311">
        <v>985</v>
      </c>
      <c r="C987" s="329" t="s">
        <v>16016</v>
      </c>
      <c r="D987" s="329" t="s">
        <v>15329</v>
      </c>
      <c r="E987" s="329" t="s">
        <v>15329</v>
      </c>
      <c r="F987" s="330" t="s">
        <v>1254</v>
      </c>
      <c r="G987" s="329" t="s">
        <v>15368</v>
      </c>
      <c r="H987" s="330" t="s">
        <v>1259</v>
      </c>
      <c r="I987" s="329" t="s">
        <v>9786</v>
      </c>
      <c r="J987" s="329" t="s">
        <v>14539</v>
      </c>
      <c r="K987" s="317"/>
      <c r="L987" s="304">
        <v>1</v>
      </c>
      <c r="M987" s="311">
        <v>144.4</v>
      </c>
      <c r="N987" s="311">
        <v>65</v>
      </c>
      <c r="O987" s="311" t="s">
        <v>16029</v>
      </c>
      <c r="P987" s="311" t="s">
        <v>15360</v>
      </c>
      <c r="Q987" s="311">
        <v>2013</v>
      </c>
      <c r="R987" s="312">
        <v>41451</v>
      </c>
      <c r="S987" s="311" t="s">
        <v>15370</v>
      </c>
      <c r="T987" s="312">
        <v>41640</v>
      </c>
      <c r="U987" s="340">
        <v>44197</v>
      </c>
      <c r="V987" s="305"/>
      <c r="W987" s="318"/>
      <c r="X987" s="318"/>
      <c r="Y987" s="318"/>
      <c r="Z987" s="318"/>
      <c r="AA987" s="327"/>
      <c r="AB987" s="326">
        <v>1</v>
      </c>
      <c r="AC987" s="303">
        <v>1</v>
      </c>
      <c r="AD987" s="304">
        <v>1</v>
      </c>
      <c r="AE987" s="322"/>
      <c r="AF987" s="318"/>
      <c r="AG987" s="323"/>
      <c r="AH987" s="323"/>
      <c r="AI987" s="323"/>
      <c r="AJ987" s="323"/>
      <c r="AK987" s="323"/>
      <c r="AL987" s="323"/>
      <c r="AM987" s="323"/>
      <c r="AN987" s="323"/>
    </row>
    <row r="988" spans="1:40" ht="12.75">
      <c r="A988" s="328">
        <v>1224855900</v>
      </c>
      <c r="B988" s="311">
        <v>986</v>
      </c>
      <c r="C988" s="329" t="s">
        <v>16016</v>
      </c>
      <c r="D988" s="329" t="s">
        <v>15329</v>
      </c>
      <c r="E988" s="329" t="s">
        <v>15329</v>
      </c>
      <c r="F988" s="330" t="s">
        <v>2225</v>
      </c>
      <c r="G988" s="329" t="s">
        <v>15368</v>
      </c>
      <c r="H988" s="330" t="s">
        <v>2227</v>
      </c>
      <c r="I988" s="329" t="s">
        <v>10789</v>
      </c>
      <c r="J988" s="329" t="s">
        <v>15372</v>
      </c>
      <c r="K988" s="317"/>
      <c r="L988" s="304">
        <v>1</v>
      </c>
      <c r="M988" s="311">
        <v>48.560699999999997</v>
      </c>
      <c r="N988" s="311">
        <v>439</v>
      </c>
      <c r="O988" s="311" t="s">
        <v>16545</v>
      </c>
      <c r="P988" s="311" t="s">
        <v>14063</v>
      </c>
      <c r="Q988" s="311">
        <v>2012</v>
      </c>
      <c r="R988" s="324">
        <v>41271</v>
      </c>
      <c r="S988" s="311" t="s">
        <v>15370</v>
      </c>
      <c r="T988" s="312">
        <v>41640</v>
      </c>
      <c r="U988" s="340">
        <v>44197</v>
      </c>
      <c r="V988" s="305"/>
      <c r="W988" s="318"/>
      <c r="X988" s="318"/>
      <c r="Y988" s="318"/>
      <c r="Z988" s="318"/>
      <c r="AA988" s="327"/>
      <c r="AB988" s="326">
        <v>1</v>
      </c>
      <c r="AC988" s="303">
        <v>1</v>
      </c>
      <c r="AD988" s="304">
        <v>1</v>
      </c>
      <c r="AE988" s="322"/>
      <c r="AF988" s="318"/>
      <c r="AG988" s="323"/>
      <c r="AH988" s="323"/>
      <c r="AI988" s="323"/>
      <c r="AJ988" s="323"/>
      <c r="AK988" s="323"/>
      <c r="AL988" s="323"/>
      <c r="AM988" s="323"/>
      <c r="AN988" s="323"/>
    </row>
    <row r="989" spans="1:40" ht="12.75">
      <c r="A989" s="328">
        <v>1224855304</v>
      </c>
      <c r="B989" s="311">
        <v>987</v>
      </c>
      <c r="C989" s="329" t="s">
        <v>16016</v>
      </c>
      <c r="D989" s="329" t="s">
        <v>15329</v>
      </c>
      <c r="E989" s="329" t="s">
        <v>15329</v>
      </c>
      <c r="F989" s="330" t="s">
        <v>2225</v>
      </c>
      <c r="G989" s="329" t="s">
        <v>15368</v>
      </c>
      <c r="H989" s="330" t="s">
        <v>2233</v>
      </c>
      <c r="I989" s="329" t="s">
        <v>9786</v>
      </c>
      <c r="J989" s="329" t="s">
        <v>15373</v>
      </c>
      <c r="K989" s="317"/>
      <c r="L989" s="304">
        <v>1</v>
      </c>
      <c r="M989" s="311">
        <v>180.3338</v>
      </c>
      <c r="N989" s="311">
        <v>232</v>
      </c>
      <c r="O989" s="311" t="s">
        <v>16533</v>
      </c>
      <c r="P989" s="311" t="s">
        <v>14063</v>
      </c>
      <c r="Q989" s="311">
        <v>2012</v>
      </c>
      <c r="R989" s="324">
        <v>41271</v>
      </c>
      <c r="S989" s="311" t="s">
        <v>15370</v>
      </c>
      <c r="T989" s="312">
        <v>41640</v>
      </c>
      <c r="U989" s="340">
        <v>44197</v>
      </c>
      <c r="V989" s="305"/>
      <c r="W989" s="318"/>
      <c r="X989" s="318"/>
      <c r="Y989" s="318"/>
      <c r="Z989" s="318"/>
      <c r="AA989" s="327"/>
      <c r="AB989" s="326">
        <v>1</v>
      </c>
      <c r="AC989" s="303">
        <v>1</v>
      </c>
      <c r="AD989" s="304">
        <v>1</v>
      </c>
      <c r="AE989" s="322"/>
      <c r="AF989" s="318"/>
      <c r="AG989" s="323"/>
      <c r="AH989" s="323"/>
      <c r="AI989" s="323"/>
      <c r="AJ989" s="323"/>
      <c r="AK989" s="323"/>
      <c r="AL989" s="323"/>
      <c r="AM989" s="323"/>
      <c r="AN989" s="323"/>
    </row>
    <row r="990" spans="1:40" ht="12.75">
      <c r="A990" s="328">
        <v>1224882005</v>
      </c>
      <c r="B990" s="311">
        <v>988</v>
      </c>
      <c r="C990" s="329" t="s">
        <v>16016</v>
      </c>
      <c r="D990" s="329" t="s">
        <v>15329</v>
      </c>
      <c r="E990" s="329" t="s">
        <v>15329</v>
      </c>
      <c r="F990" s="329" t="s">
        <v>2218</v>
      </c>
      <c r="G990" s="329" t="s">
        <v>15374</v>
      </c>
      <c r="H990" s="330" t="s">
        <v>2220</v>
      </c>
      <c r="I990" s="329" t="s">
        <v>9786</v>
      </c>
      <c r="J990" s="329" t="s">
        <v>15375</v>
      </c>
      <c r="K990" s="317"/>
      <c r="L990" s="304">
        <v>1</v>
      </c>
      <c r="M990" s="311">
        <v>81.408500000000004</v>
      </c>
      <c r="N990" s="311">
        <v>179</v>
      </c>
      <c r="O990" s="311" t="s">
        <v>16340</v>
      </c>
      <c r="P990" s="311" t="s">
        <v>14122</v>
      </c>
      <c r="Q990" s="311">
        <v>2012</v>
      </c>
      <c r="R990" s="324">
        <v>41243</v>
      </c>
      <c r="S990" s="311" t="s">
        <v>15376</v>
      </c>
      <c r="T990" s="312">
        <v>41640</v>
      </c>
      <c r="U990" s="340">
        <v>44197</v>
      </c>
      <c r="V990" s="305"/>
      <c r="W990" s="318"/>
      <c r="X990" s="318"/>
      <c r="Y990" s="318"/>
      <c r="Z990" s="318"/>
      <c r="AA990" s="327"/>
      <c r="AB990" s="326">
        <v>1</v>
      </c>
      <c r="AC990" s="303">
        <v>1</v>
      </c>
      <c r="AD990" s="304">
        <v>1</v>
      </c>
      <c r="AE990" s="322"/>
      <c r="AF990" s="318"/>
      <c r="AG990" s="323"/>
      <c r="AH990" s="323"/>
      <c r="AI990" s="323"/>
      <c r="AJ990" s="323"/>
      <c r="AK990" s="323"/>
      <c r="AL990" s="323"/>
      <c r="AM990" s="323"/>
      <c r="AN990" s="323"/>
    </row>
    <row r="991" spans="1:40" ht="12.75">
      <c r="A991" s="328">
        <v>1224882501</v>
      </c>
      <c r="B991" s="311">
        <v>989</v>
      </c>
      <c r="C991" s="329" t="s">
        <v>16016</v>
      </c>
      <c r="D991" s="329" t="s">
        <v>15329</v>
      </c>
      <c r="E991" s="329" t="s">
        <v>15329</v>
      </c>
      <c r="F991" s="330" t="s">
        <v>2218</v>
      </c>
      <c r="G991" s="329" t="s">
        <v>15374</v>
      </c>
      <c r="H991" s="330" t="s">
        <v>2221</v>
      </c>
      <c r="I991" s="329" t="s">
        <v>9786</v>
      </c>
      <c r="J991" s="329" t="s">
        <v>15377</v>
      </c>
      <c r="K991" s="317"/>
      <c r="L991" s="304">
        <v>1</v>
      </c>
      <c r="M991" s="311">
        <v>176.58930000000001</v>
      </c>
      <c r="N991" s="311">
        <v>496</v>
      </c>
      <c r="O991" s="311" t="s">
        <v>16546</v>
      </c>
      <c r="P991" s="311" t="s">
        <v>14122</v>
      </c>
      <c r="Q991" s="311">
        <v>2012</v>
      </c>
      <c r="R991" s="324">
        <v>41243</v>
      </c>
      <c r="S991" s="311" t="s">
        <v>15376</v>
      </c>
      <c r="T991" s="312">
        <v>41640</v>
      </c>
      <c r="U991" s="340">
        <v>44197</v>
      </c>
      <c r="V991" s="305"/>
      <c r="W991" s="318"/>
      <c r="X991" s="318"/>
      <c r="Y991" s="318"/>
      <c r="Z991" s="318"/>
      <c r="AA991" s="327"/>
      <c r="AB991" s="326">
        <v>1</v>
      </c>
      <c r="AC991" s="303">
        <v>1</v>
      </c>
      <c r="AD991" s="304">
        <v>1</v>
      </c>
      <c r="AE991" s="322"/>
      <c r="AF991" s="318"/>
      <c r="AG991" s="323"/>
      <c r="AH991" s="323"/>
      <c r="AI991" s="323"/>
      <c r="AJ991" s="323"/>
      <c r="AK991" s="323"/>
      <c r="AL991" s="323"/>
      <c r="AM991" s="323"/>
      <c r="AN991" s="323"/>
    </row>
    <row r="992" spans="1:40" ht="12.75">
      <c r="A992" s="328">
        <v>1224882504</v>
      </c>
      <c r="B992" s="311">
        <v>990</v>
      </c>
      <c r="C992" s="329" t="s">
        <v>16016</v>
      </c>
      <c r="D992" s="329" t="s">
        <v>15329</v>
      </c>
      <c r="E992" s="329" t="s">
        <v>15329</v>
      </c>
      <c r="F992" s="330" t="s">
        <v>1846</v>
      </c>
      <c r="G992" s="329" t="s">
        <v>15374</v>
      </c>
      <c r="H992" s="330" t="s">
        <v>1862</v>
      </c>
      <c r="I992" s="329" t="s">
        <v>9786</v>
      </c>
      <c r="J992" s="329" t="s">
        <v>14548</v>
      </c>
      <c r="K992" s="317"/>
      <c r="L992" s="304">
        <v>1</v>
      </c>
      <c r="M992" s="311">
        <v>75.503200000000007</v>
      </c>
      <c r="N992" s="311">
        <v>155</v>
      </c>
      <c r="O992" s="311" t="s">
        <v>16025</v>
      </c>
      <c r="P992" s="311" t="s">
        <v>14122</v>
      </c>
      <c r="Q992" s="311">
        <v>2012</v>
      </c>
      <c r="R992" s="324">
        <v>41243</v>
      </c>
      <c r="S992" s="311" t="s">
        <v>15376</v>
      </c>
      <c r="T992" s="312">
        <v>41640</v>
      </c>
      <c r="U992" s="340">
        <v>44197</v>
      </c>
      <c r="V992" s="305"/>
      <c r="W992" s="318"/>
      <c r="X992" s="318"/>
      <c r="Y992" s="318"/>
      <c r="Z992" s="318"/>
      <c r="AA992" s="327"/>
      <c r="AB992" s="326">
        <v>1</v>
      </c>
      <c r="AC992" s="303">
        <v>1</v>
      </c>
      <c r="AD992" s="304">
        <v>1</v>
      </c>
      <c r="AE992" s="322"/>
      <c r="AF992" s="318"/>
      <c r="AG992" s="323"/>
      <c r="AH992" s="323"/>
      <c r="AI992" s="323"/>
      <c r="AJ992" s="323"/>
      <c r="AK992" s="323"/>
      <c r="AL992" s="323"/>
      <c r="AM992" s="323"/>
      <c r="AN992" s="323"/>
    </row>
    <row r="993" spans="1:40" ht="12.75">
      <c r="A993" s="328">
        <v>1224882506</v>
      </c>
      <c r="B993" s="311">
        <v>991</v>
      </c>
      <c r="C993" s="329" t="s">
        <v>16016</v>
      </c>
      <c r="D993" s="329" t="s">
        <v>15329</v>
      </c>
      <c r="E993" s="329" t="s">
        <v>15329</v>
      </c>
      <c r="F993" s="330" t="s">
        <v>2218</v>
      </c>
      <c r="G993" s="329" t="s">
        <v>15374</v>
      </c>
      <c r="H993" s="330" t="s">
        <v>2224</v>
      </c>
      <c r="I993" s="329" t="s">
        <v>9786</v>
      </c>
      <c r="J993" s="329" t="s">
        <v>15378</v>
      </c>
      <c r="K993" s="317"/>
      <c r="L993" s="304">
        <v>1</v>
      </c>
      <c r="M993" s="311">
        <v>92.799000000000007</v>
      </c>
      <c r="N993" s="311">
        <v>195</v>
      </c>
      <c r="O993" s="311" t="s">
        <v>15953</v>
      </c>
      <c r="P993" s="311" t="s">
        <v>14122</v>
      </c>
      <c r="Q993" s="311">
        <v>2012</v>
      </c>
      <c r="R993" s="324">
        <v>41243</v>
      </c>
      <c r="S993" s="311" t="s">
        <v>15376</v>
      </c>
      <c r="T993" s="312">
        <v>41640</v>
      </c>
      <c r="U993" s="340">
        <v>44197</v>
      </c>
      <c r="V993" s="305"/>
      <c r="W993" s="318"/>
      <c r="X993" s="318"/>
      <c r="Y993" s="318"/>
      <c r="Z993" s="318"/>
      <c r="AA993" s="327"/>
      <c r="AB993" s="326">
        <v>1</v>
      </c>
      <c r="AC993" s="303">
        <v>1</v>
      </c>
      <c r="AD993" s="304">
        <v>1</v>
      </c>
      <c r="AE993" s="322"/>
      <c r="AF993" s="318"/>
      <c r="AG993" s="323"/>
      <c r="AH993" s="323"/>
      <c r="AI993" s="323"/>
      <c r="AJ993" s="323"/>
      <c r="AK993" s="323"/>
      <c r="AL993" s="323"/>
      <c r="AM993" s="323"/>
      <c r="AN993" s="323"/>
    </row>
    <row r="994" spans="1:40" ht="12.75">
      <c r="A994" s="328">
        <v>1224883002</v>
      </c>
      <c r="B994" s="311">
        <v>992</v>
      </c>
      <c r="C994" s="329" t="s">
        <v>16016</v>
      </c>
      <c r="D994" s="329" t="s">
        <v>15329</v>
      </c>
      <c r="E994" s="329" t="s">
        <v>15329</v>
      </c>
      <c r="F994" s="330" t="s">
        <v>2307</v>
      </c>
      <c r="G994" s="329" t="s">
        <v>15379</v>
      </c>
      <c r="H994" s="330" t="s">
        <v>2309</v>
      </c>
      <c r="I994" s="329" t="s">
        <v>9786</v>
      </c>
      <c r="J994" s="329" t="s">
        <v>15380</v>
      </c>
      <c r="K994" s="317"/>
      <c r="L994" s="304">
        <v>1</v>
      </c>
      <c r="M994" s="311">
        <v>75.599999999999994</v>
      </c>
      <c r="N994" s="311">
        <v>48</v>
      </c>
      <c r="O994" s="311" t="s">
        <v>16547</v>
      </c>
      <c r="P994" s="311" t="s">
        <v>14122</v>
      </c>
      <c r="Q994" s="311">
        <v>2012</v>
      </c>
      <c r="R994" s="324">
        <v>41269</v>
      </c>
      <c r="S994" s="311" t="s">
        <v>15381</v>
      </c>
      <c r="T994" s="312">
        <v>41640</v>
      </c>
      <c r="U994" s="340">
        <v>44197</v>
      </c>
      <c r="V994" s="305"/>
      <c r="W994" s="318"/>
      <c r="X994" s="318"/>
      <c r="Y994" s="318"/>
      <c r="Z994" s="318"/>
      <c r="AA994" s="327"/>
      <c r="AB994" s="326">
        <v>1</v>
      </c>
      <c r="AC994" s="303">
        <v>1</v>
      </c>
      <c r="AD994" s="304">
        <v>1</v>
      </c>
      <c r="AE994" s="322"/>
      <c r="AF994" s="318"/>
      <c r="AG994" s="323"/>
      <c r="AH994" s="323"/>
      <c r="AI994" s="323"/>
      <c r="AJ994" s="323"/>
      <c r="AK994" s="323"/>
      <c r="AL994" s="323"/>
      <c r="AM994" s="323"/>
      <c r="AN994" s="323"/>
    </row>
    <row r="995" spans="1:40" ht="12.75">
      <c r="A995" s="328">
        <v>1224883003</v>
      </c>
      <c r="B995" s="311">
        <v>993</v>
      </c>
      <c r="C995" s="329" t="s">
        <v>16016</v>
      </c>
      <c r="D995" s="329" t="s">
        <v>15329</v>
      </c>
      <c r="E995" s="329" t="s">
        <v>15329</v>
      </c>
      <c r="F995" s="330" t="s">
        <v>2187</v>
      </c>
      <c r="G995" s="329" t="s">
        <v>15379</v>
      </c>
      <c r="H995" s="330" t="s">
        <v>2191</v>
      </c>
      <c r="I995" s="329" t="s">
        <v>9786</v>
      </c>
      <c r="J995" s="329" t="s">
        <v>15278</v>
      </c>
      <c r="K995" s="317"/>
      <c r="L995" s="304">
        <v>1</v>
      </c>
      <c r="M995" s="311">
        <v>27.2</v>
      </c>
      <c r="N995" s="311">
        <v>50</v>
      </c>
      <c r="O995" s="311" t="s">
        <v>16065</v>
      </c>
      <c r="P995" s="311" t="s">
        <v>14122</v>
      </c>
      <c r="Q995" s="311">
        <v>2012</v>
      </c>
      <c r="R995" s="324">
        <v>41269</v>
      </c>
      <c r="S995" s="311" t="s">
        <v>15381</v>
      </c>
      <c r="T995" s="312">
        <v>41640</v>
      </c>
      <c r="U995" s="340">
        <v>44197</v>
      </c>
      <c r="V995" s="305"/>
      <c r="W995" s="318"/>
      <c r="X995" s="318"/>
      <c r="Y995" s="318"/>
      <c r="Z995" s="318"/>
      <c r="AA995" s="327"/>
      <c r="AB995" s="326">
        <v>1</v>
      </c>
      <c r="AC995" s="303">
        <v>1</v>
      </c>
      <c r="AD995" s="304">
        <v>1</v>
      </c>
      <c r="AE995" s="322"/>
      <c r="AF995" s="318"/>
      <c r="AG995" s="323"/>
      <c r="AH995" s="323"/>
      <c r="AI995" s="323"/>
      <c r="AJ995" s="323"/>
      <c r="AK995" s="323"/>
      <c r="AL995" s="323"/>
      <c r="AM995" s="323"/>
      <c r="AN995" s="323"/>
    </row>
    <row r="996" spans="1:40" ht="12.75">
      <c r="A996" s="328">
        <v>1224887125</v>
      </c>
      <c r="B996" s="311">
        <v>994</v>
      </c>
      <c r="C996" s="329" t="s">
        <v>16016</v>
      </c>
      <c r="D996" s="329" t="s">
        <v>15329</v>
      </c>
      <c r="E996" s="329" t="s">
        <v>15329</v>
      </c>
      <c r="F996" s="329" t="s">
        <v>2307</v>
      </c>
      <c r="G996" s="329" t="s">
        <v>15379</v>
      </c>
      <c r="H996" s="330" t="s">
        <v>2320</v>
      </c>
      <c r="I996" s="329" t="s">
        <v>9786</v>
      </c>
      <c r="J996" s="329" t="s">
        <v>15382</v>
      </c>
      <c r="K996" s="317"/>
      <c r="L996" s="304">
        <v>1</v>
      </c>
      <c r="M996" s="311">
        <v>148.39500000000001</v>
      </c>
      <c r="N996" s="311">
        <v>522</v>
      </c>
      <c r="O996" s="311" t="s">
        <v>16548</v>
      </c>
      <c r="P996" s="311" t="s">
        <v>14063</v>
      </c>
      <c r="Q996" s="311">
        <v>2012</v>
      </c>
      <c r="R996" s="324">
        <v>41269</v>
      </c>
      <c r="S996" s="311" t="s">
        <v>15381</v>
      </c>
      <c r="T996" s="312">
        <v>41640</v>
      </c>
      <c r="U996" s="340">
        <v>44197</v>
      </c>
      <c r="V996" s="305"/>
      <c r="W996" s="318"/>
      <c r="X996" s="318"/>
      <c r="Y996" s="318"/>
      <c r="Z996" s="318"/>
      <c r="AA996" s="327"/>
      <c r="AB996" s="326">
        <v>1</v>
      </c>
      <c r="AC996" s="303">
        <v>1</v>
      </c>
      <c r="AD996" s="304">
        <v>1</v>
      </c>
      <c r="AE996" s="322"/>
      <c r="AF996" s="318"/>
      <c r="AG996" s="323"/>
      <c r="AH996" s="323"/>
      <c r="AI996" s="323"/>
      <c r="AJ996" s="323"/>
      <c r="AK996" s="323"/>
      <c r="AL996" s="323"/>
      <c r="AM996" s="323"/>
      <c r="AN996" s="323"/>
    </row>
    <row r="997" spans="1:40" ht="12.75">
      <c r="A997" s="328">
        <v>1224883004</v>
      </c>
      <c r="B997" s="311">
        <v>995</v>
      </c>
      <c r="C997" s="329" t="s">
        <v>16016</v>
      </c>
      <c r="D997" s="329" t="s">
        <v>15329</v>
      </c>
      <c r="E997" s="329" t="s">
        <v>15329</v>
      </c>
      <c r="F997" s="330" t="s">
        <v>1708</v>
      </c>
      <c r="G997" s="329" t="s">
        <v>15379</v>
      </c>
      <c r="H997" s="330" t="s">
        <v>1720</v>
      </c>
      <c r="I997" s="329" t="s">
        <v>9786</v>
      </c>
      <c r="J997" s="329" t="s">
        <v>10650</v>
      </c>
      <c r="K997" s="317"/>
      <c r="L997" s="304">
        <v>1</v>
      </c>
      <c r="M997" s="311">
        <v>37</v>
      </c>
      <c r="N997" s="311">
        <v>47</v>
      </c>
      <c r="O997" s="311" t="s">
        <v>15954</v>
      </c>
      <c r="P997" s="311" t="s">
        <v>14122</v>
      </c>
      <c r="Q997" s="311">
        <v>2012</v>
      </c>
      <c r="R997" s="324">
        <v>41269</v>
      </c>
      <c r="S997" s="311" t="s">
        <v>15381</v>
      </c>
      <c r="T997" s="312">
        <v>41640</v>
      </c>
      <c r="U997" s="340">
        <v>44197</v>
      </c>
      <c r="V997" s="305"/>
      <c r="W997" s="318"/>
      <c r="X997" s="318"/>
      <c r="Y997" s="318"/>
      <c r="Z997" s="318"/>
      <c r="AA997" s="327"/>
      <c r="AB997" s="326">
        <v>1</v>
      </c>
      <c r="AC997" s="303">
        <v>1</v>
      </c>
      <c r="AD997" s="304">
        <v>1</v>
      </c>
      <c r="AE997" s="322"/>
      <c r="AF997" s="318"/>
      <c r="AG997" s="323"/>
      <c r="AH997" s="323"/>
      <c r="AI997" s="323"/>
      <c r="AJ997" s="323"/>
      <c r="AK997" s="323"/>
      <c r="AL997" s="323"/>
      <c r="AM997" s="323"/>
      <c r="AN997" s="323"/>
    </row>
    <row r="998" spans="1:40" ht="12.75">
      <c r="A998" s="328">
        <v>1224883005</v>
      </c>
      <c r="B998" s="311">
        <v>996</v>
      </c>
      <c r="C998" s="329" t="s">
        <v>16016</v>
      </c>
      <c r="D998" s="329" t="s">
        <v>15329</v>
      </c>
      <c r="E998" s="329" t="s">
        <v>15329</v>
      </c>
      <c r="F998" s="330" t="s">
        <v>2307</v>
      </c>
      <c r="G998" s="329" t="s">
        <v>15379</v>
      </c>
      <c r="H998" s="330" t="s">
        <v>2332</v>
      </c>
      <c r="I998" s="329" t="s">
        <v>9786</v>
      </c>
      <c r="J998" s="329" t="s">
        <v>15383</v>
      </c>
      <c r="K998" s="317"/>
      <c r="L998" s="304">
        <v>1</v>
      </c>
      <c r="M998" s="311">
        <v>46.903199999999998</v>
      </c>
      <c r="N998" s="311">
        <v>111</v>
      </c>
      <c r="O998" s="311" t="s">
        <v>16330</v>
      </c>
      <c r="P998" s="311" t="s">
        <v>14063</v>
      </c>
      <c r="Q998" s="311">
        <v>2012</v>
      </c>
      <c r="R998" s="324">
        <v>41269</v>
      </c>
      <c r="S998" s="311" t="s">
        <v>15381</v>
      </c>
      <c r="T998" s="312">
        <v>41640</v>
      </c>
      <c r="U998" s="340">
        <v>44197</v>
      </c>
      <c r="V998" s="305"/>
      <c r="W998" s="318"/>
      <c r="X998" s="318"/>
      <c r="Y998" s="318"/>
      <c r="Z998" s="318"/>
      <c r="AA998" s="327"/>
      <c r="AB998" s="326">
        <v>1</v>
      </c>
      <c r="AC998" s="303">
        <v>1</v>
      </c>
      <c r="AD998" s="304">
        <v>1</v>
      </c>
      <c r="AE998" s="322"/>
      <c r="AF998" s="318"/>
      <c r="AG998" s="323"/>
      <c r="AH998" s="323"/>
      <c r="AI998" s="323"/>
      <c r="AJ998" s="323"/>
      <c r="AK998" s="323"/>
      <c r="AL998" s="323"/>
      <c r="AM998" s="323"/>
      <c r="AN998" s="323"/>
    </row>
    <row r="999" spans="1:40" ht="12.75">
      <c r="A999" s="328">
        <v>1224883006</v>
      </c>
      <c r="B999" s="311">
        <v>997</v>
      </c>
      <c r="C999" s="329" t="s">
        <v>16016</v>
      </c>
      <c r="D999" s="329" t="s">
        <v>15329</v>
      </c>
      <c r="E999" s="329" t="s">
        <v>15329</v>
      </c>
      <c r="F999" s="330" t="s">
        <v>2307</v>
      </c>
      <c r="G999" s="329" t="s">
        <v>15379</v>
      </c>
      <c r="H999" s="330" t="s">
        <v>2333</v>
      </c>
      <c r="I999" s="329" t="s">
        <v>9786</v>
      </c>
      <c r="J999" s="329" t="s">
        <v>15384</v>
      </c>
      <c r="K999" s="317"/>
      <c r="L999" s="304">
        <v>1</v>
      </c>
      <c r="M999" s="311">
        <v>77.458100000000002</v>
      </c>
      <c r="N999" s="311">
        <v>219</v>
      </c>
      <c r="O999" s="311" t="s">
        <v>16407</v>
      </c>
      <c r="P999" s="311" t="s">
        <v>14063</v>
      </c>
      <c r="Q999" s="311">
        <v>2012</v>
      </c>
      <c r="R999" s="324">
        <v>41269</v>
      </c>
      <c r="S999" s="311" t="s">
        <v>15381</v>
      </c>
      <c r="T999" s="312">
        <v>41640</v>
      </c>
      <c r="U999" s="340">
        <v>44197</v>
      </c>
      <c r="V999" s="305"/>
      <c r="W999" s="318"/>
      <c r="X999" s="318"/>
      <c r="Y999" s="318"/>
      <c r="Z999" s="318"/>
      <c r="AA999" s="327"/>
      <c r="AB999" s="326">
        <v>1</v>
      </c>
      <c r="AC999" s="303">
        <v>1</v>
      </c>
      <c r="AD999" s="304">
        <v>1</v>
      </c>
      <c r="AE999" s="322"/>
      <c r="AF999" s="318"/>
      <c r="AG999" s="323"/>
      <c r="AH999" s="323"/>
      <c r="AI999" s="323"/>
      <c r="AJ999" s="323"/>
      <c r="AK999" s="323"/>
      <c r="AL999" s="323"/>
      <c r="AM999" s="323"/>
      <c r="AN999" s="323"/>
    </row>
    <row r="1000" spans="1:40" ht="12.75">
      <c r="A1000" s="328">
        <v>1224883007</v>
      </c>
      <c r="B1000" s="311">
        <v>998</v>
      </c>
      <c r="C1000" s="329" t="s">
        <v>16016</v>
      </c>
      <c r="D1000" s="329" t="s">
        <v>15329</v>
      </c>
      <c r="E1000" s="329" t="s">
        <v>15329</v>
      </c>
      <c r="F1000" s="330" t="s">
        <v>2307</v>
      </c>
      <c r="G1000" s="329" t="s">
        <v>15379</v>
      </c>
      <c r="H1000" s="330" t="s">
        <v>2334</v>
      </c>
      <c r="I1000" s="329" t="s">
        <v>9786</v>
      </c>
      <c r="J1000" s="329" t="s">
        <v>12963</v>
      </c>
      <c r="K1000" s="317"/>
      <c r="L1000" s="304">
        <v>1</v>
      </c>
      <c r="M1000" s="311">
        <v>58.5139</v>
      </c>
      <c r="N1000" s="311">
        <v>131</v>
      </c>
      <c r="O1000" s="311" t="s">
        <v>16549</v>
      </c>
      <c r="P1000" s="311" t="s">
        <v>14063</v>
      </c>
      <c r="Q1000" s="311">
        <v>2012</v>
      </c>
      <c r="R1000" s="324">
        <v>41269</v>
      </c>
      <c r="S1000" s="311" t="s">
        <v>15381</v>
      </c>
      <c r="T1000" s="312">
        <v>41640</v>
      </c>
      <c r="U1000" s="340">
        <v>44197</v>
      </c>
      <c r="V1000" s="305"/>
      <c r="W1000" s="318"/>
      <c r="X1000" s="318"/>
      <c r="Y1000" s="318"/>
      <c r="Z1000" s="318"/>
      <c r="AA1000" s="327"/>
      <c r="AB1000" s="326">
        <v>1</v>
      </c>
      <c r="AC1000" s="303">
        <v>1</v>
      </c>
      <c r="AD1000" s="304">
        <v>1</v>
      </c>
      <c r="AE1000" s="322"/>
      <c r="AF1000" s="318"/>
      <c r="AG1000" s="323"/>
      <c r="AH1000" s="323"/>
      <c r="AI1000" s="323"/>
      <c r="AJ1000" s="323"/>
      <c r="AK1000" s="323"/>
      <c r="AL1000" s="323"/>
      <c r="AM1000" s="323"/>
      <c r="AN1000" s="323"/>
    </row>
    <row r="1001" spans="1:40" ht="12.75">
      <c r="A1001" s="328">
        <v>1224883503</v>
      </c>
      <c r="B1001" s="311">
        <v>999</v>
      </c>
      <c r="C1001" s="329" t="s">
        <v>16016</v>
      </c>
      <c r="D1001" s="329" t="s">
        <v>15329</v>
      </c>
      <c r="E1001" s="329" t="s">
        <v>15329</v>
      </c>
      <c r="F1001" s="330" t="s">
        <v>2218</v>
      </c>
      <c r="G1001" s="329" t="s">
        <v>15385</v>
      </c>
      <c r="H1001" s="330" t="s">
        <v>2222</v>
      </c>
      <c r="I1001" s="329" t="s">
        <v>9786</v>
      </c>
      <c r="J1001" s="329" t="s">
        <v>15386</v>
      </c>
      <c r="K1001" s="317"/>
      <c r="L1001" s="304">
        <v>1</v>
      </c>
      <c r="M1001" s="311">
        <v>18.152000000000001</v>
      </c>
      <c r="N1001" s="311">
        <v>23</v>
      </c>
      <c r="O1001" s="311" t="s">
        <v>16065</v>
      </c>
      <c r="P1001" s="311" t="s">
        <v>14063</v>
      </c>
      <c r="Q1001" s="311">
        <v>2012</v>
      </c>
      <c r="R1001" s="324">
        <v>41270</v>
      </c>
      <c r="S1001" s="311" t="s">
        <v>15387</v>
      </c>
      <c r="T1001" s="312">
        <v>41640</v>
      </c>
      <c r="U1001" s="340">
        <v>44197</v>
      </c>
      <c r="V1001" s="305"/>
      <c r="W1001" s="318"/>
      <c r="X1001" s="318"/>
      <c r="Y1001" s="318"/>
      <c r="Z1001" s="318"/>
      <c r="AA1001" s="327"/>
      <c r="AB1001" s="326">
        <v>1</v>
      </c>
      <c r="AC1001" s="303">
        <v>1</v>
      </c>
      <c r="AD1001" s="304">
        <v>1</v>
      </c>
      <c r="AE1001" s="322"/>
      <c r="AF1001" s="318"/>
      <c r="AG1001" s="323"/>
      <c r="AH1001" s="323"/>
      <c r="AI1001" s="323"/>
      <c r="AJ1001" s="323"/>
      <c r="AK1001" s="323"/>
      <c r="AL1001" s="323"/>
      <c r="AM1001" s="323"/>
      <c r="AN1001" s="323"/>
    </row>
    <row r="1002" spans="1:40" ht="12.75">
      <c r="A1002" s="328">
        <v>1224883501</v>
      </c>
      <c r="B1002" s="311">
        <v>1000</v>
      </c>
      <c r="C1002" s="329" t="s">
        <v>16016</v>
      </c>
      <c r="D1002" s="329" t="s">
        <v>15329</v>
      </c>
      <c r="E1002" s="329" t="s">
        <v>15329</v>
      </c>
      <c r="F1002" s="330" t="s">
        <v>2218</v>
      </c>
      <c r="G1002" s="329" t="s">
        <v>15385</v>
      </c>
      <c r="H1002" s="330" t="s">
        <v>2223</v>
      </c>
      <c r="I1002" s="329" t="s">
        <v>9786</v>
      </c>
      <c r="J1002" s="329" t="s">
        <v>15388</v>
      </c>
      <c r="K1002" s="317"/>
      <c r="L1002" s="304">
        <v>1</v>
      </c>
      <c r="M1002" s="311">
        <v>232.56059999999999</v>
      </c>
      <c r="N1002" s="311">
        <v>664</v>
      </c>
      <c r="O1002" s="311" t="s">
        <v>16485</v>
      </c>
      <c r="P1002" s="311" t="s">
        <v>14063</v>
      </c>
      <c r="Q1002" s="311">
        <v>2012</v>
      </c>
      <c r="R1002" s="324">
        <v>41270</v>
      </c>
      <c r="S1002" s="311" t="s">
        <v>15387</v>
      </c>
      <c r="T1002" s="312">
        <v>41640</v>
      </c>
      <c r="U1002" s="340">
        <v>44197</v>
      </c>
      <c r="V1002" s="305"/>
      <c r="W1002" s="318"/>
      <c r="X1002" s="318"/>
      <c r="Y1002" s="318"/>
      <c r="Z1002" s="318"/>
      <c r="AA1002" s="327"/>
      <c r="AB1002" s="326">
        <v>1</v>
      </c>
      <c r="AC1002" s="303">
        <v>1</v>
      </c>
      <c r="AD1002" s="304">
        <v>1</v>
      </c>
      <c r="AE1002" s="322"/>
      <c r="AF1002" s="318"/>
      <c r="AG1002" s="323"/>
      <c r="AH1002" s="323"/>
      <c r="AI1002" s="323"/>
      <c r="AJ1002" s="323"/>
      <c r="AK1002" s="323"/>
      <c r="AL1002" s="323"/>
      <c r="AM1002" s="323"/>
      <c r="AN1002" s="323"/>
    </row>
    <row r="1003" spans="1:40" ht="12.75">
      <c r="A1003" s="328">
        <v>1224883509</v>
      </c>
      <c r="B1003" s="311">
        <v>1001</v>
      </c>
      <c r="C1003" s="329" t="s">
        <v>16016</v>
      </c>
      <c r="D1003" s="329" t="s">
        <v>15329</v>
      </c>
      <c r="E1003" s="329" t="s">
        <v>15329</v>
      </c>
      <c r="F1003" s="330" t="s">
        <v>1897</v>
      </c>
      <c r="G1003" s="329" t="s">
        <v>15385</v>
      </c>
      <c r="H1003" s="330" t="s">
        <v>1903</v>
      </c>
      <c r="I1003" s="329" t="s">
        <v>9786</v>
      </c>
      <c r="J1003" s="329" t="s">
        <v>10761</v>
      </c>
      <c r="K1003" s="317"/>
      <c r="L1003" s="304">
        <v>1</v>
      </c>
      <c r="M1003" s="311">
        <v>58.331699999999998</v>
      </c>
      <c r="N1003" s="311">
        <v>222</v>
      </c>
      <c r="O1003" s="311" t="s">
        <v>16548</v>
      </c>
      <c r="P1003" s="311" t="s">
        <v>14063</v>
      </c>
      <c r="Q1003" s="311">
        <v>2012</v>
      </c>
      <c r="R1003" s="324">
        <v>41270</v>
      </c>
      <c r="S1003" s="311" t="s">
        <v>15387</v>
      </c>
      <c r="T1003" s="312">
        <v>41640</v>
      </c>
      <c r="U1003" s="340">
        <v>44197</v>
      </c>
      <c r="V1003" s="305"/>
      <c r="W1003" s="318"/>
      <c r="X1003" s="318"/>
      <c r="Y1003" s="318"/>
      <c r="Z1003" s="318"/>
      <c r="AA1003" s="327"/>
      <c r="AB1003" s="326">
        <v>1</v>
      </c>
      <c r="AC1003" s="303">
        <v>1</v>
      </c>
      <c r="AD1003" s="304">
        <v>1</v>
      </c>
      <c r="AE1003" s="322"/>
      <c r="AF1003" s="318"/>
      <c r="AG1003" s="323"/>
      <c r="AH1003" s="323"/>
      <c r="AI1003" s="323"/>
      <c r="AJ1003" s="323"/>
      <c r="AK1003" s="323"/>
      <c r="AL1003" s="323"/>
      <c r="AM1003" s="323"/>
      <c r="AN1003" s="323"/>
    </row>
    <row r="1004" spans="1:40" ht="12.75">
      <c r="A1004" s="328">
        <v>1224883505</v>
      </c>
      <c r="B1004" s="311">
        <v>1002</v>
      </c>
      <c r="C1004" s="329" t="s">
        <v>16016</v>
      </c>
      <c r="D1004" s="329" t="s">
        <v>15329</v>
      </c>
      <c r="E1004" s="329" t="s">
        <v>15329</v>
      </c>
      <c r="F1004" s="330" t="s">
        <v>1266</v>
      </c>
      <c r="G1004" s="329" t="s">
        <v>15385</v>
      </c>
      <c r="H1004" s="330" t="s">
        <v>1270</v>
      </c>
      <c r="I1004" s="329" t="s">
        <v>9786</v>
      </c>
      <c r="J1004" s="329" t="s">
        <v>14412</v>
      </c>
      <c r="K1004" s="317"/>
      <c r="L1004" s="304">
        <v>1</v>
      </c>
      <c r="M1004" s="311">
        <v>42.393300000000004</v>
      </c>
      <c r="N1004" s="311">
        <v>109</v>
      </c>
      <c r="O1004" s="311" t="s">
        <v>15953</v>
      </c>
      <c r="P1004" s="311" t="s">
        <v>14063</v>
      </c>
      <c r="Q1004" s="311">
        <v>2012</v>
      </c>
      <c r="R1004" s="324">
        <v>41270</v>
      </c>
      <c r="S1004" s="311" t="s">
        <v>15387</v>
      </c>
      <c r="T1004" s="312">
        <v>41640</v>
      </c>
      <c r="U1004" s="340">
        <v>44197</v>
      </c>
      <c r="V1004" s="305"/>
      <c r="W1004" s="318"/>
      <c r="X1004" s="318"/>
      <c r="Y1004" s="318"/>
      <c r="Z1004" s="318"/>
      <c r="AA1004" s="327"/>
      <c r="AB1004" s="326">
        <v>1</v>
      </c>
      <c r="AC1004" s="303">
        <v>1</v>
      </c>
      <c r="AD1004" s="304">
        <v>1</v>
      </c>
      <c r="AE1004" s="322"/>
      <c r="AF1004" s="318"/>
      <c r="AG1004" s="323"/>
      <c r="AH1004" s="323"/>
      <c r="AI1004" s="323"/>
      <c r="AJ1004" s="323"/>
      <c r="AK1004" s="323"/>
      <c r="AL1004" s="323"/>
      <c r="AM1004" s="323"/>
      <c r="AN1004" s="323"/>
    </row>
    <row r="1005" spans="1:40" ht="12.75">
      <c r="A1005" s="328">
        <v>1224883507</v>
      </c>
      <c r="B1005" s="311">
        <v>1003</v>
      </c>
      <c r="C1005" s="329" t="s">
        <v>16016</v>
      </c>
      <c r="D1005" s="329" t="s">
        <v>15329</v>
      </c>
      <c r="E1005" s="329" t="s">
        <v>15329</v>
      </c>
      <c r="F1005" s="330" t="s">
        <v>1439</v>
      </c>
      <c r="G1005" s="329" t="s">
        <v>15385</v>
      </c>
      <c r="H1005" s="330" t="s">
        <v>1442</v>
      </c>
      <c r="I1005" s="329" t="s">
        <v>9786</v>
      </c>
      <c r="J1005" s="329" t="s">
        <v>10807</v>
      </c>
      <c r="K1005" s="317"/>
      <c r="L1005" s="304">
        <v>1</v>
      </c>
      <c r="M1005" s="311">
        <v>119.6495</v>
      </c>
      <c r="N1005" s="311">
        <v>39</v>
      </c>
      <c r="O1005" s="311" t="s">
        <v>16029</v>
      </c>
      <c r="P1005" s="311" t="s">
        <v>14063</v>
      </c>
      <c r="Q1005" s="311">
        <v>2012</v>
      </c>
      <c r="R1005" s="324">
        <v>41270</v>
      </c>
      <c r="S1005" s="311" t="s">
        <v>15387</v>
      </c>
      <c r="T1005" s="312">
        <v>41640</v>
      </c>
      <c r="U1005" s="340">
        <v>44197</v>
      </c>
      <c r="V1005" s="305"/>
      <c r="W1005" s="318"/>
      <c r="X1005" s="318"/>
      <c r="Y1005" s="318"/>
      <c r="Z1005" s="318"/>
      <c r="AA1005" s="327"/>
      <c r="AB1005" s="326">
        <v>1</v>
      </c>
      <c r="AC1005" s="303">
        <v>1</v>
      </c>
      <c r="AD1005" s="304">
        <v>1</v>
      </c>
      <c r="AE1005" s="322"/>
      <c r="AF1005" s="318"/>
      <c r="AG1005" s="323"/>
      <c r="AH1005" s="323"/>
      <c r="AI1005" s="323"/>
      <c r="AJ1005" s="323"/>
      <c r="AK1005" s="323"/>
      <c r="AL1005" s="323"/>
      <c r="AM1005" s="323"/>
      <c r="AN1005" s="323"/>
    </row>
    <row r="1006" spans="1:40" ht="12.75">
      <c r="A1006" s="328">
        <v>1224883511</v>
      </c>
      <c r="B1006" s="311">
        <v>1004</v>
      </c>
      <c r="C1006" s="329" t="s">
        <v>16016</v>
      </c>
      <c r="D1006" s="329" t="s">
        <v>15329</v>
      </c>
      <c r="E1006" s="329" t="s">
        <v>15329</v>
      </c>
      <c r="F1006" s="330" t="s">
        <v>1846</v>
      </c>
      <c r="G1006" s="329" t="s">
        <v>15385</v>
      </c>
      <c r="H1006" s="330" t="s">
        <v>1867</v>
      </c>
      <c r="I1006" s="329" t="s">
        <v>9786</v>
      </c>
      <c r="J1006" s="329" t="s">
        <v>11600</v>
      </c>
      <c r="K1006" s="317"/>
      <c r="L1006" s="304">
        <v>1</v>
      </c>
      <c r="M1006" s="311">
        <v>95.815299999999993</v>
      </c>
      <c r="N1006" s="311">
        <v>203</v>
      </c>
      <c r="O1006" s="311" t="s">
        <v>16336</v>
      </c>
      <c r="P1006" s="311" t="s">
        <v>14063</v>
      </c>
      <c r="Q1006" s="311">
        <v>2012</v>
      </c>
      <c r="R1006" s="324">
        <v>41270</v>
      </c>
      <c r="S1006" s="311" t="s">
        <v>15387</v>
      </c>
      <c r="T1006" s="312">
        <v>41640</v>
      </c>
      <c r="U1006" s="340">
        <v>44197</v>
      </c>
      <c r="V1006" s="305"/>
      <c r="W1006" s="318"/>
      <c r="X1006" s="318"/>
      <c r="Y1006" s="318"/>
      <c r="Z1006" s="318"/>
      <c r="AA1006" s="327"/>
      <c r="AB1006" s="326">
        <v>1</v>
      </c>
      <c r="AC1006" s="303">
        <v>1</v>
      </c>
      <c r="AD1006" s="304">
        <v>1</v>
      </c>
      <c r="AE1006" s="322"/>
      <c r="AF1006" s="318"/>
      <c r="AG1006" s="323"/>
      <c r="AH1006" s="323"/>
      <c r="AI1006" s="323"/>
      <c r="AJ1006" s="323"/>
      <c r="AK1006" s="323"/>
      <c r="AL1006" s="323"/>
      <c r="AM1006" s="323"/>
      <c r="AN1006" s="323"/>
    </row>
    <row r="1007" spans="1:40" ht="12.75">
      <c r="A1007" s="328">
        <v>1224855306</v>
      </c>
      <c r="B1007" s="311">
        <v>1005</v>
      </c>
      <c r="C1007" s="329" t="s">
        <v>16016</v>
      </c>
      <c r="D1007" s="329" t="s">
        <v>15329</v>
      </c>
      <c r="E1007" s="329" t="s">
        <v>15329</v>
      </c>
      <c r="F1007" s="329" t="s">
        <v>2225</v>
      </c>
      <c r="G1007" s="329" t="s">
        <v>15389</v>
      </c>
      <c r="H1007" s="330" t="s">
        <v>2230</v>
      </c>
      <c r="I1007" s="329" t="s">
        <v>9786</v>
      </c>
      <c r="J1007" s="329" t="s">
        <v>14752</v>
      </c>
      <c r="K1007" s="317"/>
      <c r="L1007" s="304">
        <v>1</v>
      </c>
      <c r="M1007" s="311">
        <v>389.07</v>
      </c>
      <c r="N1007" s="311">
        <v>457</v>
      </c>
      <c r="O1007" s="311" t="s">
        <v>16550</v>
      </c>
      <c r="P1007" s="311" t="s">
        <v>14122</v>
      </c>
      <c r="Q1007" s="311">
        <v>2012</v>
      </c>
      <c r="R1007" s="324">
        <v>41233</v>
      </c>
      <c r="S1007" s="311" t="s">
        <v>15390</v>
      </c>
      <c r="T1007" s="312">
        <v>41640</v>
      </c>
      <c r="U1007" s="340">
        <v>44197</v>
      </c>
      <c r="V1007" s="305"/>
      <c r="W1007" s="318"/>
      <c r="X1007" s="318"/>
      <c r="Y1007" s="318"/>
      <c r="Z1007" s="318"/>
      <c r="AA1007" s="327"/>
      <c r="AB1007" s="326">
        <v>1</v>
      </c>
      <c r="AC1007" s="303">
        <v>1</v>
      </c>
      <c r="AD1007" s="304">
        <v>1</v>
      </c>
      <c r="AE1007" s="322"/>
      <c r="AF1007" s="318"/>
      <c r="AG1007" s="323"/>
      <c r="AH1007" s="323"/>
      <c r="AI1007" s="323"/>
      <c r="AJ1007" s="323"/>
      <c r="AK1007" s="323"/>
      <c r="AL1007" s="323"/>
      <c r="AM1007" s="323"/>
      <c r="AN1007" s="323"/>
    </row>
    <row r="1008" spans="1:40" ht="12.75">
      <c r="A1008" s="328">
        <v>1224855307</v>
      </c>
      <c r="B1008" s="311">
        <v>1006</v>
      </c>
      <c r="C1008" s="329" t="s">
        <v>16016</v>
      </c>
      <c r="D1008" s="329" t="s">
        <v>15329</v>
      </c>
      <c r="E1008" s="329" t="s">
        <v>15329</v>
      </c>
      <c r="F1008" s="329" t="s">
        <v>2225</v>
      </c>
      <c r="G1008" s="329" t="s">
        <v>15389</v>
      </c>
      <c r="H1008" s="330" t="s">
        <v>2231</v>
      </c>
      <c r="I1008" s="329" t="s">
        <v>9786</v>
      </c>
      <c r="J1008" s="329" t="s">
        <v>15391</v>
      </c>
      <c r="K1008" s="317"/>
      <c r="L1008" s="304">
        <v>1</v>
      </c>
      <c r="M1008" s="311">
        <v>79.180000000000007</v>
      </c>
      <c r="N1008" s="311">
        <v>71</v>
      </c>
      <c r="O1008" s="311">
        <v>950</v>
      </c>
      <c r="P1008" s="311" t="s">
        <v>14122</v>
      </c>
      <c r="Q1008" s="311">
        <v>2012</v>
      </c>
      <c r="R1008" s="324">
        <v>41233</v>
      </c>
      <c r="S1008" s="311" t="s">
        <v>15390</v>
      </c>
      <c r="T1008" s="312">
        <v>41640</v>
      </c>
      <c r="U1008" s="340">
        <v>44197</v>
      </c>
      <c r="V1008" s="305"/>
      <c r="W1008" s="318"/>
      <c r="X1008" s="318"/>
      <c r="Y1008" s="318"/>
      <c r="Z1008" s="318"/>
      <c r="AA1008" s="327"/>
      <c r="AB1008" s="326">
        <v>1</v>
      </c>
      <c r="AC1008" s="303">
        <v>1</v>
      </c>
      <c r="AD1008" s="304">
        <v>1</v>
      </c>
      <c r="AE1008" s="322"/>
      <c r="AF1008" s="318"/>
      <c r="AG1008" s="323"/>
      <c r="AH1008" s="323"/>
      <c r="AI1008" s="323"/>
      <c r="AJ1008" s="323"/>
      <c r="AK1008" s="323"/>
      <c r="AL1008" s="323"/>
      <c r="AM1008" s="323"/>
      <c r="AN1008" s="323"/>
    </row>
    <row r="1009" spans="1:40" ht="12.75">
      <c r="A1009" s="328">
        <v>1224884006</v>
      </c>
      <c r="B1009" s="311">
        <v>1007</v>
      </c>
      <c r="C1009" s="329" t="s">
        <v>16016</v>
      </c>
      <c r="D1009" s="329" t="s">
        <v>15329</v>
      </c>
      <c r="E1009" s="329" t="s">
        <v>15329</v>
      </c>
      <c r="F1009" s="330" t="s">
        <v>1576</v>
      </c>
      <c r="G1009" s="329" t="s">
        <v>15389</v>
      </c>
      <c r="H1009" s="330" t="s">
        <v>1589</v>
      </c>
      <c r="I1009" s="329" t="s">
        <v>10299</v>
      </c>
      <c r="J1009" s="329" t="s">
        <v>14134</v>
      </c>
      <c r="K1009" s="317"/>
      <c r="L1009" s="304">
        <v>1</v>
      </c>
      <c r="M1009" s="311">
        <v>182.14</v>
      </c>
      <c r="N1009" s="311">
        <v>1375</v>
      </c>
      <c r="O1009" s="311" t="s">
        <v>16551</v>
      </c>
      <c r="P1009" s="311" t="s">
        <v>14122</v>
      </c>
      <c r="Q1009" s="311">
        <v>2012</v>
      </c>
      <c r="R1009" s="324">
        <v>41233</v>
      </c>
      <c r="S1009" s="311" t="s">
        <v>15390</v>
      </c>
      <c r="T1009" s="312">
        <v>41640</v>
      </c>
      <c r="U1009" s="340">
        <v>44197</v>
      </c>
      <c r="V1009" s="305"/>
      <c r="W1009" s="318"/>
      <c r="X1009" s="318"/>
      <c r="Y1009" s="318"/>
      <c r="Z1009" s="318"/>
      <c r="AA1009" s="327"/>
      <c r="AB1009" s="326">
        <v>1</v>
      </c>
      <c r="AC1009" s="303">
        <v>1</v>
      </c>
      <c r="AD1009" s="304">
        <v>1</v>
      </c>
      <c r="AE1009" s="322"/>
      <c r="AF1009" s="318"/>
      <c r="AG1009" s="323"/>
      <c r="AH1009" s="323"/>
      <c r="AI1009" s="323"/>
      <c r="AJ1009" s="323"/>
      <c r="AK1009" s="323"/>
      <c r="AL1009" s="323"/>
      <c r="AM1009" s="323"/>
      <c r="AN1009" s="323"/>
    </row>
    <row r="1010" spans="1:40" ht="12.75">
      <c r="A1010" s="328">
        <v>1224884007</v>
      </c>
      <c r="B1010" s="311">
        <v>1008</v>
      </c>
      <c r="C1010" s="329" t="s">
        <v>16016</v>
      </c>
      <c r="D1010" s="329" t="s">
        <v>15329</v>
      </c>
      <c r="E1010" s="329" t="s">
        <v>15329</v>
      </c>
      <c r="F1010" s="330" t="s">
        <v>2225</v>
      </c>
      <c r="G1010" s="329" t="s">
        <v>15389</v>
      </c>
      <c r="H1010" s="330" t="s">
        <v>2232</v>
      </c>
      <c r="I1010" s="329" t="s">
        <v>9786</v>
      </c>
      <c r="J1010" s="329" t="s">
        <v>15392</v>
      </c>
      <c r="K1010" s="317"/>
      <c r="L1010" s="304">
        <v>1</v>
      </c>
      <c r="M1010" s="311">
        <v>95.87</v>
      </c>
      <c r="N1010" s="311">
        <v>48</v>
      </c>
      <c r="O1010" s="311">
        <v>640</v>
      </c>
      <c r="P1010" s="311" t="s">
        <v>14122</v>
      </c>
      <c r="Q1010" s="311">
        <v>2012</v>
      </c>
      <c r="R1010" s="324">
        <v>41233</v>
      </c>
      <c r="S1010" s="311" t="s">
        <v>15390</v>
      </c>
      <c r="T1010" s="312">
        <v>41640</v>
      </c>
      <c r="U1010" s="340">
        <v>44197</v>
      </c>
      <c r="V1010" s="305"/>
      <c r="W1010" s="318"/>
      <c r="X1010" s="318"/>
      <c r="Y1010" s="318"/>
      <c r="Z1010" s="318"/>
      <c r="AA1010" s="327"/>
      <c r="AB1010" s="326">
        <v>1</v>
      </c>
      <c r="AC1010" s="303">
        <v>1</v>
      </c>
      <c r="AD1010" s="304">
        <v>1</v>
      </c>
      <c r="AE1010" s="322"/>
      <c r="AF1010" s="318"/>
      <c r="AG1010" s="323"/>
      <c r="AH1010" s="323"/>
      <c r="AI1010" s="323"/>
      <c r="AJ1010" s="323"/>
      <c r="AK1010" s="323"/>
      <c r="AL1010" s="323"/>
      <c r="AM1010" s="323"/>
      <c r="AN1010" s="323"/>
    </row>
    <row r="1011" spans="1:40" ht="12.75">
      <c r="A1011" s="328">
        <v>1224884008</v>
      </c>
      <c r="B1011" s="311">
        <v>1009</v>
      </c>
      <c r="C1011" s="329" t="s">
        <v>16016</v>
      </c>
      <c r="D1011" s="329" t="s">
        <v>15329</v>
      </c>
      <c r="E1011" s="329" t="s">
        <v>15329</v>
      </c>
      <c r="F1011" s="330" t="s">
        <v>2218</v>
      </c>
      <c r="G1011" s="329" t="s">
        <v>15389</v>
      </c>
      <c r="H1011" s="330" t="s">
        <v>2224</v>
      </c>
      <c r="I1011" s="329" t="s">
        <v>10299</v>
      </c>
      <c r="J1011" s="329" t="s">
        <v>15378</v>
      </c>
      <c r="K1011" s="317"/>
      <c r="L1011" s="304">
        <v>1</v>
      </c>
      <c r="M1011" s="311">
        <v>23.48</v>
      </c>
      <c r="N1011" s="311">
        <v>266</v>
      </c>
      <c r="O1011" s="311" t="s">
        <v>16522</v>
      </c>
      <c r="P1011" s="311" t="s">
        <v>14122</v>
      </c>
      <c r="Q1011" s="311">
        <v>2012</v>
      </c>
      <c r="R1011" s="324">
        <v>41233</v>
      </c>
      <c r="S1011" s="311" t="s">
        <v>15390</v>
      </c>
      <c r="T1011" s="312">
        <v>41640</v>
      </c>
      <c r="U1011" s="340">
        <v>44197</v>
      </c>
      <c r="V1011" s="305"/>
      <c r="W1011" s="318"/>
      <c r="X1011" s="318"/>
      <c r="Y1011" s="318"/>
      <c r="Z1011" s="318"/>
      <c r="AA1011" s="327"/>
      <c r="AB1011" s="326">
        <v>1</v>
      </c>
      <c r="AC1011" s="303">
        <v>1</v>
      </c>
      <c r="AD1011" s="304">
        <v>1</v>
      </c>
      <c r="AE1011" s="322"/>
      <c r="AF1011" s="318"/>
      <c r="AG1011" s="323"/>
      <c r="AH1011" s="323"/>
      <c r="AI1011" s="323"/>
      <c r="AJ1011" s="323"/>
      <c r="AK1011" s="323"/>
      <c r="AL1011" s="323"/>
      <c r="AM1011" s="323"/>
      <c r="AN1011" s="323"/>
    </row>
    <row r="1012" spans="1:40" ht="12.75">
      <c r="A1012" s="328">
        <v>1224884009</v>
      </c>
      <c r="B1012" s="311">
        <v>1010</v>
      </c>
      <c r="C1012" s="329" t="s">
        <v>16016</v>
      </c>
      <c r="D1012" s="329" t="s">
        <v>15329</v>
      </c>
      <c r="E1012" s="329" t="s">
        <v>15329</v>
      </c>
      <c r="F1012" s="330" t="s">
        <v>2064</v>
      </c>
      <c r="G1012" s="329" t="s">
        <v>15389</v>
      </c>
      <c r="H1012" s="330" t="s">
        <v>2072</v>
      </c>
      <c r="I1012" s="329" t="s">
        <v>10299</v>
      </c>
      <c r="J1012" s="329" t="s">
        <v>11572</v>
      </c>
      <c r="K1012" s="317"/>
      <c r="L1012" s="304">
        <v>1</v>
      </c>
      <c r="M1012" s="311">
        <v>21.88</v>
      </c>
      <c r="N1012" s="311">
        <v>784</v>
      </c>
      <c r="O1012" s="311" t="s">
        <v>16552</v>
      </c>
      <c r="P1012" s="311" t="s">
        <v>14122</v>
      </c>
      <c r="Q1012" s="311">
        <v>2012</v>
      </c>
      <c r="R1012" s="324">
        <v>41233</v>
      </c>
      <c r="S1012" s="311" t="s">
        <v>15393</v>
      </c>
      <c r="T1012" s="312">
        <v>41640</v>
      </c>
      <c r="U1012" s="340">
        <v>44197</v>
      </c>
      <c r="V1012" s="305"/>
      <c r="W1012" s="318"/>
      <c r="X1012" s="318"/>
      <c r="Y1012" s="318"/>
      <c r="Z1012" s="318"/>
      <c r="AA1012" s="327"/>
      <c r="AB1012" s="326">
        <v>1</v>
      </c>
      <c r="AC1012" s="303">
        <v>1</v>
      </c>
      <c r="AD1012" s="304">
        <v>1</v>
      </c>
      <c r="AE1012" s="322"/>
      <c r="AF1012" s="318"/>
      <c r="AG1012" s="323"/>
      <c r="AH1012" s="323"/>
      <c r="AI1012" s="323"/>
      <c r="AJ1012" s="323"/>
      <c r="AK1012" s="323"/>
      <c r="AL1012" s="323"/>
      <c r="AM1012" s="323"/>
      <c r="AN1012" s="323"/>
    </row>
    <row r="1013" spans="1:40" ht="12.75">
      <c r="A1013" s="328">
        <v>1224884902</v>
      </c>
      <c r="B1013" s="311">
        <v>1011</v>
      </c>
      <c r="C1013" s="329" t="s">
        <v>16016</v>
      </c>
      <c r="D1013" s="329" t="s">
        <v>15329</v>
      </c>
      <c r="E1013" s="329" t="s">
        <v>15329</v>
      </c>
      <c r="F1013" s="330" t="s">
        <v>1254</v>
      </c>
      <c r="G1013" s="329" t="s">
        <v>15394</v>
      </c>
      <c r="H1013" s="330" t="s">
        <v>1256</v>
      </c>
      <c r="I1013" s="329" t="s">
        <v>9786</v>
      </c>
      <c r="J1013" s="329" t="s">
        <v>14261</v>
      </c>
      <c r="K1013" s="317"/>
      <c r="L1013" s="304">
        <v>1</v>
      </c>
      <c r="M1013" s="311">
        <v>98.1875</v>
      </c>
      <c r="N1013" s="311">
        <v>145</v>
      </c>
      <c r="O1013" s="311" t="s">
        <v>16553</v>
      </c>
      <c r="P1013" s="311" t="s">
        <v>14063</v>
      </c>
      <c r="Q1013" s="311">
        <v>2012</v>
      </c>
      <c r="R1013" s="324">
        <v>41269</v>
      </c>
      <c r="S1013" s="311" t="s">
        <v>15395</v>
      </c>
      <c r="T1013" s="312">
        <v>41640</v>
      </c>
      <c r="U1013" s="340">
        <v>44197</v>
      </c>
      <c r="V1013" s="305"/>
      <c r="W1013" s="318"/>
      <c r="X1013" s="318"/>
      <c r="Y1013" s="318"/>
      <c r="Z1013" s="318"/>
      <c r="AA1013" s="327"/>
      <c r="AB1013" s="326">
        <v>1</v>
      </c>
      <c r="AC1013" s="303">
        <v>1</v>
      </c>
      <c r="AD1013" s="304">
        <v>1</v>
      </c>
      <c r="AE1013" s="322"/>
      <c r="AF1013" s="318"/>
      <c r="AG1013" s="323"/>
      <c r="AH1013" s="323"/>
      <c r="AI1013" s="323"/>
      <c r="AJ1013" s="323"/>
      <c r="AK1013" s="323"/>
      <c r="AL1013" s="323"/>
      <c r="AM1013" s="323"/>
      <c r="AN1013" s="323"/>
    </row>
    <row r="1014" spans="1:40" ht="12.75">
      <c r="A1014" s="328">
        <v>1224884901</v>
      </c>
      <c r="B1014" s="311">
        <v>1012</v>
      </c>
      <c r="C1014" s="329" t="s">
        <v>16016</v>
      </c>
      <c r="D1014" s="329" t="s">
        <v>15329</v>
      </c>
      <c r="E1014" s="329" t="s">
        <v>15329</v>
      </c>
      <c r="F1014" s="330" t="s">
        <v>1656</v>
      </c>
      <c r="G1014" s="329" t="s">
        <v>15394</v>
      </c>
      <c r="H1014" s="330" t="s">
        <v>1670</v>
      </c>
      <c r="I1014" s="329" t="s">
        <v>9786</v>
      </c>
      <c r="J1014" s="329" t="s">
        <v>14909</v>
      </c>
      <c r="K1014" s="317"/>
      <c r="L1014" s="304">
        <v>1</v>
      </c>
      <c r="M1014" s="311">
        <v>221.92750000000001</v>
      </c>
      <c r="N1014" s="311">
        <v>660</v>
      </c>
      <c r="O1014" s="311" t="s">
        <v>16012</v>
      </c>
      <c r="P1014" s="311" t="s">
        <v>14063</v>
      </c>
      <c r="Q1014" s="311">
        <v>2012</v>
      </c>
      <c r="R1014" s="324">
        <v>41269</v>
      </c>
      <c r="S1014" s="311" t="s">
        <v>15396</v>
      </c>
      <c r="T1014" s="312">
        <v>41640</v>
      </c>
      <c r="U1014" s="340">
        <v>44197</v>
      </c>
      <c r="V1014" s="305"/>
      <c r="W1014" s="318"/>
      <c r="X1014" s="318"/>
      <c r="Y1014" s="318"/>
      <c r="Z1014" s="318"/>
      <c r="AA1014" s="327"/>
      <c r="AB1014" s="326">
        <v>1</v>
      </c>
      <c r="AC1014" s="303">
        <v>1</v>
      </c>
      <c r="AD1014" s="304">
        <v>1</v>
      </c>
      <c r="AE1014" s="322"/>
      <c r="AF1014" s="318"/>
      <c r="AG1014" s="323"/>
      <c r="AH1014" s="323"/>
      <c r="AI1014" s="323"/>
      <c r="AJ1014" s="323"/>
      <c r="AK1014" s="323"/>
      <c r="AL1014" s="323"/>
      <c r="AM1014" s="323"/>
      <c r="AN1014" s="323"/>
    </row>
    <row r="1015" spans="1:40" ht="12.75">
      <c r="A1015" s="328">
        <v>1224884903</v>
      </c>
      <c r="B1015" s="311">
        <v>1013</v>
      </c>
      <c r="C1015" s="329" t="s">
        <v>16016</v>
      </c>
      <c r="D1015" s="329" t="s">
        <v>15329</v>
      </c>
      <c r="E1015" s="329" t="s">
        <v>15329</v>
      </c>
      <c r="F1015" s="330" t="s">
        <v>2307</v>
      </c>
      <c r="G1015" s="329" t="s">
        <v>15394</v>
      </c>
      <c r="H1015" s="330" t="s">
        <v>2324</v>
      </c>
      <c r="I1015" s="329" t="s">
        <v>9786</v>
      </c>
      <c r="J1015" s="329" t="s">
        <v>15397</v>
      </c>
      <c r="K1015" s="317"/>
      <c r="L1015" s="304">
        <v>1</v>
      </c>
      <c r="M1015" s="311">
        <v>99.717500000000001</v>
      </c>
      <c r="N1015" s="311">
        <v>264</v>
      </c>
      <c r="O1015" s="311" t="s">
        <v>16554</v>
      </c>
      <c r="P1015" s="311" t="s">
        <v>14063</v>
      </c>
      <c r="Q1015" s="311">
        <v>2012</v>
      </c>
      <c r="R1015" s="324">
        <v>41269</v>
      </c>
      <c r="S1015" s="311" t="s">
        <v>15395</v>
      </c>
      <c r="T1015" s="312">
        <v>41640</v>
      </c>
      <c r="U1015" s="340">
        <v>44197</v>
      </c>
      <c r="V1015" s="305"/>
      <c r="W1015" s="318"/>
      <c r="X1015" s="318"/>
      <c r="Y1015" s="318"/>
      <c r="Z1015" s="318"/>
      <c r="AA1015" s="327"/>
      <c r="AB1015" s="326">
        <v>1</v>
      </c>
      <c r="AC1015" s="303">
        <v>1</v>
      </c>
      <c r="AD1015" s="304">
        <v>1</v>
      </c>
      <c r="AE1015" s="322"/>
      <c r="AF1015" s="318"/>
      <c r="AG1015" s="323"/>
      <c r="AH1015" s="323"/>
      <c r="AI1015" s="323"/>
      <c r="AJ1015" s="323"/>
      <c r="AK1015" s="323"/>
      <c r="AL1015" s="323"/>
      <c r="AM1015" s="323"/>
      <c r="AN1015" s="323"/>
    </row>
    <row r="1016" spans="1:40" ht="12.75">
      <c r="A1016" s="328">
        <v>1224884904</v>
      </c>
      <c r="B1016" s="311">
        <v>1014</v>
      </c>
      <c r="C1016" s="329" t="s">
        <v>16016</v>
      </c>
      <c r="D1016" s="329" t="s">
        <v>15329</v>
      </c>
      <c r="E1016" s="329" t="s">
        <v>15329</v>
      </c>
      <c r="F1016" s="330" t="s">
        <v>2307</v>
      </c>
      <c r="G1016" s="329" t="s">
        <v>15394</v>
      </c>
      <c r="H1016" s="330" t="s">
        <v>2326</v>
      </c>
      <c r="I1016" s="329" t="s">
        <v>9786</v>
      </c>
      <c r="J1016" s="329" t="s">
        <v>15398</v>
      </c>
      <c r="K1016" s="317"/>
      <c r="L1016" s="304">
        <v>1</v>
      </c>
      <c r="M1016" s="311">
        <v>64.2102</v>
      </c>
      <c r="N1016" s="311">
        <v>130</v>
      </c>
      <c r="O1016" s="311" t="s">
        <v>16555</v>
      </c>
      <c r="P1016" s="311" t="s">
        <v>14063</v>
      </c>
      <c r="Q1016" s="311">
        <v>2012</v>
      </c>
      <c r="R1016" s="324">
        <v>41269</v>
      </c>
      <c r="S1016" s="311" t="s">
        <v>15395</v>
      </c>
      <c r="T1016" s="312">
        <v>41640</v>
      </c>
      <c r="U1016" s="340">
        <v>44197</v>
      </c>
      <c r="V1016" s="305"/>
      <c r="W1016" s="318"/>
      <c r="X1016" s="318"/>
      <c r="Y1016" s="318"/>
      <c r="Z1016" s="318"/>
      <c r="AA1016" s="327"/>
      <c r="AB1016" s="326">
        <v>1</v>
      </c>
      <c r="AC1016" s="303">
        <v>1</v>
      </c>
      <c r="AD1016" s="304">
        <v>1</v>
      </c>
      <c r="AE1016" s="322"/>
      <c r="AF1016" s="318"/>
      <c r="AG1016" s="323"/>
      <c r="AH1016" s="323"/>
      <c r="AI1016" s="323"/>
      <c r="AJ1016" s="323"/>
      <c r="AK1016" s="323"/>
      <c r="AL1016" s="323"/>
      <c r="AM1016" s="323"/>
      <c r="AN1016" s="323"/>
    </row>
    <row r="1017" spans="1:40" ht="12.75">
      <c r="A1017" s="328">
        <v>1224884905</v>
      </c>
      <c r="B1017" s="311">
        <v>1015</v>
      </c>
      <c r="C1017" s="329" t="s">
        <v>16016</v>
      </c>
      <c r="D1017" s="329" t="s">
        <v>15329</v>
      </c>
      <c r="E1017" s="329" t="s">
        <v>15329</v>
      </c>
      <c r="F1017" s="330" t="s">
        <v>2307</v>
      </c>
      <c r="G1017" s="329" t="s">
        <v>15394</v>
      </c>
      <c r="H1017" s="330" t="s">
        <v>2328</v>
      </c>
      <c r="I1017" s="329" t="s">
        <v>9786</v>
      </c>
      <c r="J1017" s="329" t="s">
        <v>15399</v>
      </c>
      <c r="K1017" s="317"/>
      <c r="L1017" s="304">
        <v>1</v>
      </c>
      <c r="M1017" s="311">
        <v>78.900000000000006</v>
      </c>
      <c r="N1017" s="311">
        <v>74</v>
      </c>
      <c r="O1017" s="311">
        <v>800</v>
      </c>
      <c r="P1017" s="311" t="s">
        <v>14122</v>
      </c>
      <c r="Q1017" s="311">
        <v>2012</v>
      </c>
      <c r="R1017" s="324">
        <v>41269</v>
      </c>
      <c r="S1017" s="311" t="s">
        <v>15396</v>
      </c>
      <c r="T1017" s="312">
        <v>41640</v>
      </c>
      <c r="U1017" s="340">
        <v>44197</v>
      </c>
      <c r="V1017" s="305"/>
      <c r="W1017" s="318"/>
      <c r="X1017" s="318"/>
      <c r="Y1017" s="318"/>
      <c r="Z1017" s="318"/>
      <c r="AA1017" s="327"/>
      <c r="AB1017" s="326">
        <v>1</v>
      </c>
      <c r="AC1017" s="303">
        <v>1</v>
      </c>
      <c r="AD1017" s="304">
        <v>1</v>
      </c>
      <c r="AE1017" s="322"/>
      <c r="AF1017" s="318"/>
      <c r="AG1017" s="323"/>
      <c r="AH1017" s="323"/>
      <c r="AI1017" s="323"/>
      <c r="AJ1017" s="323"/>
      <c r="AK1017" s="323"/>
      <c r="AL1017" s="323"/>
      <c r="AM1017" s="323"/>
      <c r="AN1017" s="323"/>
    </row>
    <row r="1018" spans="1:40" ht="12.75">
      <c r="A1018" s="328">
        <v>1224884906</v>
      </c>
      <c r="B1018" s="311">
        <v>1016</v>
      </c>
      <c r="C1018" s="329" t="s">
        <v>16016</v>
      </c>
      <c r="D1018" s="329" t="s">
        <v>15329</v>
      </c>
      <c r="E1018" s="329" t="s">
        <v>15329</v>
      </c>
      <c r="F1018" s="330" t="s">
        <v>2307</v>
      </c>
      <c r="G1018" s="329" t="s">
        <v>15394</v>
      </c>
      <c r="H1018" s="330" t="s">
        <v>2331</v>
      </c>
      <c r="I1018" s="329" t="s">
        <v>9786</v>
      </c>
      <c r="J1018" s="329" t="s">
        <v>15400</v>
      </c>
      <c r="K1018" s="317"/>
      <c r="L1018" s="304">
        <v>1</v>
      </c>
      <c r="M1018" s="311">
        <v>26.2</v>
      </c>
      <c r="N1018" s="311">
        <v>18</v>
      </c>
      <c r="O1018" s="311" t="s">
        <v>16065</v>
      </c>
      <c r="P1018" s="311" t="s">
        <v>14122</v>
      </c>
      <c r="Q1018" s="311">
        <v>2012</v>
      </c>
      <c r="R1018" s="324">
        <v>41269</v>
      </c>
      <c r="S1018" s="311" t="s">
        <v>15396</v>
      </c>
      <c r="T1018" s="312">
        <v>41640</v>
      </c>
      <c r="U1018" s="340">
        <v>44197</v>
      </c>
      <c r="V1018" s="305"/>
      <c r="W1018" s="318"/>
      <c r="X1018" s="318"/>
      <c r="Y1018" s="318"/>
      <c r="Z1018" s="318"/>
      <c r="AA1018" s="327"/>
      <c r="AB1018" s="326">
        <v>1</v>
      </c>
      <c r="AC1018" s="303">
        <v>1</v>
      </c>
      <c r="AD1018" s="304">
        <v>1</v>
      </c>
      <c r="AE1018" s="322"/>
      <c r="AF1018" s="318"/>
      <c r="AG1018" s="323"/>
      <c r="AH1018" s="323"/>
      <c r="AI1018" s="323"/>
      <c r="AJ1018" s="323"/>
      <c r="AK1018" s="323"/>
      <c r="AL1018" s="323"/>
      <c r="AM1018" s="323"/>
      <c r="AN1018" s="323"/>
    </row>
    <row r="1019" spans="1:40" ht="12.75">
      <c r="A1019" s="328">
        <v>1224885002</v>
      </c>
      <c r="B1019" s="311">
        <v>1017</v>
      </c>
      <c r="C1019" s="329" t="s">
        <v>16016</v>
      </c>
      <c r="D1019" s="329" t="s">
        <v>15329</v>
      </c>
      <c r="E1019" s="329" t="s">
        <v>15329</v>
      </c>
      <c r="F1019" s="330" t="s">
        <v>1385</v>
      </c>
      <c r="G1019" s="329" t="s">
        <v>14089</v>
      </c>
      <c r="H1019" s="330" t="s">
        <v>1388</v>
      </c>
      <c r="I1019" s="329" t="s">
        <v>9786</v>
      </c>
      <c r="J1019" s="329" t="s">
        <v>14339</v>
      </c>
      <c r="K1019" s="317"/>
      <c r="L1019" s="304">
        <v>1</v>
      </c>
      <c r="M1019" s="311">
        <v>74.150800000000004</v>
      </c>
      <c r="N1019" s="311">
        <v>185</v>
      </c>
      <c r="O1019" s="311" t="s">
        <v>16024</v>
      </c>
      <c r="P1019" s="311" t="s">
        <v>14063</v>
      </c>
      <c r="Q1019" s="311">
        <v>2012</v>
      </c>
      <c r="R1019" s="324">
        <v>41269</v>
      </c>
      <c r="S1019" s="311" t="s">
        <v>15401</v>
      </c>
      <c r="T1019" s="312">
        <v>41640</v>
      </c>
      <c r="U1019" s="340">
        <v>44197</v>
      </c>
      <c r="V1019" s="305"/>
      <c r="W1019" s="318"/>
      <c r="X1019" s="318"/>
      <c r="Y1019" s="318"/>
      <c r="Z1019" s="318"/>
      <c r="AA1019" s="327"/>
      <c r="AB1019" s="326">
        <v>1</v>
      </c>
      <c r="AC1019" s="303">
        <v>1</v>
      </c>
      <c r="AD1019" s="304">
        <v>1</v>
      </c>
      <c r="AE1019" s="322"/>
      <c r="AF1019" s="318"/>
      <c r="AG1019" s="323"/>
      <c r="AH1019" s="323"/>
      <c r="AI1019" s="323"/>
      <c r="AJ1019" s="323"/>
      <c r="AK1019" s="323"/>
      <c r="AL1019" s="323"/>
      <c r="AM1019" s="323"/>
      <c r="AN1019" s="323"/>
    </row>
    <row r="1020" spans="1:40" ht="12.75">
      <c r="A1020" s="328">
        <v>1224885001</v>
      </c>
      <c r="B1020" s="311">
        <v>1018</v>
      </c>
      <c r="C1020" s="329" t="s">
        <v>16016</v>
      </c>
      <c r="D1020" s="329" t="s">
        <v>15329</v>
      </c>
      <c r="E1020" s="329" t="s">
        <v>15329</v>
      </c>
      <c r="F1020" s="330" t="s">
        <v>1303</v>
      </c>
      <c r="G1020" s="329" t="s">
        <v>14089</v>
      </c>
      <c r="H1020" s="330" t="s">
        <v>1323</v>
      </c>
      <c r="I1020" s="329" t="s">
        <v>9786</v>
      </c>
      <c r="J1020" s="329" t="s">
        <v>10659</v>
      </c>
      <c r="K1020" s="317"/>
      <c r="L1020" s="304">
        <v>1</v>
      </c>
      <c r="M1020" s="311">
        <v>197.8185</v>
      </c>
      <c r="N1020" s="311">
        <v>727</v>
      </c>
      <c r="O1020" s="311" t="s">
        <v>16556</v>
      </c>
      <c r="P1020" s="311" t="s">
        <v>14063</v>
      </c>
      <c r="Q1020" s="311">
        <v>2012</v>
      </c>
      <c r="R1020" s="324">
        <v>41269</v>
      </c>
      <c r="S1020" s="311" t="s">
        <v>15401</v>
      </c>
      <c r="T1020" s="312">
        <v>41640</v>
      </c>
      <c r="U1020" s="340">
        <v>44197</v>
      </c>
      <c r="V1020" s="305"/>
      <c r="W1020" s="318"/>
      <c r="X1020" s="318"/>
      <c r="Y1020" s="318"/>
      <c r="Z1020" s="318"/>
      <c r="AA1020" s="327"/>
      <c r="AB1020" s="326">
        <v>1</v>
      </c>
      <c r="AC1020" s="303">
        <v>1</v>
      </c>
      <c r="AD1020" s="304">
        <v>1</v>
      </c>
      <c r="AE1020" s="322"/>
      <c r="AF1020" s="318"/>
      <c r="AG1020" s="323"/>
      <c r="AH1020" s="323"/>
      <c r="AI1020" s="323"/>
      <c r="AJ1020" s="323"/>
      <c r="AK1020" s="323"/>
      <c r="AL1020" s="323"/>
      <c r="AM1020" s="323"/>
      <c r="AN1020" s="323"/>
    </row>
    <row r="1021" spans="1:40" ht="12.75">
      <c r="A1021" s="328">
        <v>1224885005</v>
      </c>
      <c r="B1021" s="311">
        <v>1019</v>
      </c>
      <c r="C1021" s="329" t="s">
        <v>16016</v>
      </c>
      <c r="D1021" s="329" t="s">
        <v>15329</v>
      </c>
      <c r="E1021" s="329" t="s">
        <v>15329</v>
      </c>
      <c r="F1021" s="330" t="s">
        <v>1303</v>
      </c>
      <c r="G1021" s="329" t="s">
        <v>14089</v>
      </c>
      <c r="H1021" s="330" t="s">
        <v>1328</v>
      </c>
      <c r="I1021" s="329" t="s">
        <v>9786</v>
      </c>
      <c r="J1021" s="329" t="s">
        <v>11675</v>
      </c>
      <c r="K1021" s="317"/>
      <c r="L1021" s="304">
        <v>1</v>
      </c>
      <c r="M1021" s="311">
        <v>116.44280000000001</v>
      </c>
      <c r="N1021" s="311">
        <v>147</v>
      </c>
      <c r="O1021" s="311" t="s">
        <v>15953</v>
      </c>
      <c r="P1021" s="311" t="s">
        <v>14063</v>
      </c>
      <c r="Q1021" s="311">
        <v>2012</v>
      </c>
      <c r="R1021" s="324">
        <v>41269</v>
      </c>
      <c r="S1021" s="311" t="s">
        <v>15401</v>
      </c>
      <c r="T1021" s="312">
        <v>41640</v>
      </c>
      <c r="U1021" s="340">
        <v>44197</v>
      </c>
      <c r="V1021" s="305"/>
      <c r="W1021" s="318"/>
      <c r="X1021" s="318"/>
      <c r="Y1021" s="318"/>
      <c r="Z1021" s="318"/>
      <c r="AA1021" s="327"/>
      <c r="AB1021" s="326">
        <v>1</v>
      </c>
      <c r="AC1021" s="303">
        <v>1</v>
      </c>
      <c r="AD1021" s="304">
        <v>1</v>
      </c>
      <c r="AE1021" s="322"/>
      <c r="AF1021" s="318"/>
      <c r="AG1021" s="323"/>
      <c r="AH1021" s="323"/>
      <c r="AI1021" s="323"/>
      <c r="AJ1021" s="323"/>
      <c r="AK1021" s="323"/>
      <c r="AL1021" s="323"/>
      <c r="AM1021" s="323"/>
      <c r="AN1021" s="323"/>
    </row>
    <row r="1022" spans="1:40" ht="12.75">
      <c r="A1022" s="328">
        <v>1224886402</v>
      </c>
      <c r="B1022" s="311">
        <v>1020</v>
      </c>
      <c r="C1022" s="329" t="s">
        <v>16016</v>
      </c>
      <c r="D1022" s="329" t="s">
        <v>15329</v>
      </c>
      <c r="E1022" s="329" t="s">
        <v>15329</v>
      </c>
      <c r="F1022" s="330" t="s">
        <v>1445</v>
      </c>
      <c r="G1022" s="329" t="s">
        <v>15402</v>
      </c>
      <c r="H1022" s="330" t="s">
        <v>1448</v>
      </c>
      <c r="I1022" s="329" t="s">
        <v>9786</v>
      </c>
      <c r="J1022" s="329" t="s">
        <v>15175</v>
      </c>
      <c r="K1022" s="317"/>
      <c r="L1022" s="304">
        <v>1</v>
      </c>
      <c r="M1022" s="311">
        <v>28.432500000000001</v>
      </c>
      <c r="N1022" s="311">
        <v>211</v>
      </c>
      <c r="O1022" s="311" t="s">
        <v>16062</v>
      </c>
      <c r="P1022" s="311" t="s">
        <v>14063</v>
      </c>
      <c r="Q1022" s="311">
        <v>2012</v>
      </c>
      <c r="R1022" s="324">
        <v>41269</v>
      </c>
      <c r="S1022" s="311" t="s">
        <v>15403</v>
      </c>
      <c r="T1022" s="312">
        <v>41640</v>
      </c>
      <c r="U1022" s="340">
        <v>44197</v>
      </c>
      <c r="V1022" s="305"/>
      <c r="W1022" s="318"/>
      <c r="X1022" s="318"/>
      <c r="Y1022" s="318"/>
      <c r="Z1022" s="318"/>
      <c r="AA1022" s="327"/>
      <c r="AB1022" s="326">
        <v>1</v>
      </c>
      <c r="AC1022" s="303">
        <v>1</v>
      </c>
      <c r="AD1022" s="304">
        <v>1</v>
      </c>
      <c r="AE1022" s="322"/>
      <c r="AF1022" s="318"/>
      <c r="AG1022" s="323"/>
      <c r="AH1022" s="323"/>
      <c r="AI1022" s="323"/>
      <c r="AJ1022" s="323"/>
      <c r="AK1022" s="323"/>
      <c r="AL1022" s="323"/>
      <c r="AM1022" s="323"/>
      <c r="AN1022" s="323"/>
    </row>
    <row r="1023" spans="1:40" ht="12.75">
      <c r="A1023" s="328">
        <v>1224886403</v>
      </c>
      <c r="B1023" s="311">
        <v>1021</v>
      </c>
      <c r="C1023" s="329" t="s">
        <v>16016</v>
      </c>
      <c r="D1023" s="329" t="s">
        <v>15329</v>
      </c>
      <c r="E1023" s="329" t="s">
        <v>15329</v>
      </c>
      <c r="F1023" s="330" t="s">
        <v>2307</v>
      </c>
      <c r="G1023" s="329" t="s">
        <v>15402</v>
      </c>
      <c r="H1023" s="330" t="s">
        <v>2315</v>
      </c>
      <c r="I1023" s="329" t="s">
        <v>9786</v>
      </c>
      <c r="J1023" s="329" t="s">
        <v>15404</v>
      </c>
      <c r="K1023" s="317"/>
      <c r="L1023" s="304">
        <v>1</v>
      </c>
      <c r="M1023" s="311">
        <v>96.736599999999996</v>
      </c>
      <c r="N1023" s="311">
        <v>173</v>
      </c>
      <c r="O1023" s="311" t="s">
        <v>15953</v>
      </c>
      <c r="P1023" s="311" t="s">
        <v>14063</v>
      </c>
      <c r="Q1023" s="311">
        <v>2012</v>
      </c>
      <c r="R1023" s="324">
        <v>41269</v>
      </c>
      <c r="S1023" s="311" t="s">
        <v>15403</v>
      </c>
      <c r="T1023" s="312">
        <v>41640</v>
      </c>
      <c r="U1023" s="340">
        <v>44197</v>
      </c>
      <c r="V1023" s="305"/>
      <c r="W1023" s="318"/>
      <c r="X1023" s="318"/>
      <c r="Y1023" s="318"/>
      <c r="Z1023" s="318"/>
      <c r="AA1023" s="327"/>
      <c r="AB1023" s="326">
        <v>1</v>
      </c>
      <c r="AC1023" s="303">
        <v>1</v>
      </c>
      <c r="AD1023" s="304">
        <v>1</v>
      </c>
      <c r="AE1023" s="322"/>
      <c r="AF1023" s="318"/>
      <c r="AG1023" s="323"/>
      <c r="AH1023" s="323"/>
      <c r="AI1023" s="323"/>
      <c r="AJ1023" s="323"/>
      <c r="AK1023" s="323"/>
      <c r="AL1023" s="323"/>
      <c r="AM1023" s="323"/>
      <c r="AN1023" s="323"/>
    </row>
    <row r="1024" spans="1:40" ht="12.75">
      <c r="A1024" s="328">
        <v>1224886404</v>
      </c>
      <c r="B1024" s="311">
        <v>1022</v>
      </c>
      <c r="C1024" s="329" t="s">
        <v>16016</v>
      </c>
      <c r="D1024" s="329" t="s">
        <v>15329</v>
      </c>
      <c r="E1024" s="329" t="s">
        <v>15329</v>
      </c>
      <c r="F1024" s="330" t="s">
        <v>1445</v>
      </c>
      <c r="G1024" s="329" t="s">
        <v>15402</v>
      </c>
      <c r="H1024" s="330" t="s">
        <v>1451</v>
      </c>
      <c r="I1024" s="329" t="s">
        <v>9786</v>
      </c>
      <c r="J1024" s="329" t="s">
        <v>12239</v>
      </c>
      <c r="K1024" s="317"/>
      <c r="L1024" s="304">
        <v>1</v>
      </c>
      <c r="M1024" s="311">
        <v>37.197499999999998</v>
      </c>
      <c r="N1024" s="311">
        <v>128</v>
      </c>
      <c r="O1024" s="311" t="s">
        <v>16034</v>
      </c>
      <c r="P1024" s="311" t="s">
        <v>14063</v>
      </c>
      <c r="Q1024" s="311">
        <v>2012</v>
      </c>
      <c r="R1024" s="324">
        <v>41269</v>
      </c>
      <c r="S1024" s="311" t="s">
        <v>15403</v>
      </c>
      <c r="T1024" s="312">
        <v>41640</v>
      </c>
      <c r="U1024" s="340">
        <v>44197</v>
      </c>
      <c r="V1024" s="305"/>
      <c r="W1024" s="318"/>
      <c r="X1024" s="318"/>
      <c r="Y1024" s="318"/>
      <c r="Z1024" s="318"/>
      <c r="AA1024" s="327"/>
      <c r="AB1024" s="326">
        <v>1</v>
      </c>
      <c r="AC1024" s="303">
        <v>1</v>
      </c>
      <c r="AD1024" s="304">
        <v>1</v>
      </c>
      <c r="AE1024" s="322"/>
      <c r="AF1024" s="318"/>
      <c r="AG1024" s="323"/>
      <c r="AH1024" s="323"/>
      <c r="AI1024" s="323"/>
      <c r="AJ1024" s="323"/>
      <c r="AK1024" s="323"/>
      <c r="AL1024" s="323"/>
      <c r="AM1024" s="323"/>
      <c r="AN1024" s="323"/>
    </row>
    <row r="1025" spans="1:40" ht="12.75">
      <c r="A1025" s="328">
        <v>1224886405</v>
      </c>
      <c r="B1025" s="311">
        <v>1023</v>
      </c>
      <c r="C1025" s="329" t="s">
        <v>16016</v>
      </c>
      <c r="D1025" s="329" t="s">
        <v>15329</v>
      </c>
      <c r="E1025" s="329" t="s">
        <v>15329</v>
      </c>
      <c r="F1025" s="330" t="s">
        <v>1723</v>
      </c>
      <c r="G1025" s="329" t="s">
        <v>15402</v>
      </c>
      <c r="H1025" s="330" t="s">
        <v>1728</v>
      </c>
      <c r="I1025" s="329" t="s">
        <v>9786</v>
      </c>
      <c r="J1025" s="329" t="s">
        <v>14587</v>
      </c>
      <c r="K1025" s="317"/>
      <c r="L1025" s="304">
        <v>1</v>
      </c>
      <c r="M1025" s="311">
        <v>83.4</v>
      </c>
      <c r="N1025" s="311">
        <v>41</v>
      </c>
      <c r="O1025" s="311" t="s">
        <v>15996</v>
      </c>
      <c r="P1025" s="311" t="s">
        <v>14063</v>
      </c>
      <c r="Q1025" s="311">
        <v>2012</v>
      </c>
      <c r="R1025" s="324">
        <v>41269</v>
      </c>
      <c r="S1025" s="311" t="s">
        <v>15403</v>
      </c>
      <c r="T1025" s="312">
        <v>41640</v>
      </c>
      <c r="U1025" s="340">
        <v>44197</v>
      </c>
      <c r="V1025" s="305"/>
      <c r="W1025" s="318"/>
      <c r="X1025" s="318"/>
      <c r="Y1025" s="318"/>
      <c r="Z1025" s="318"/>
      <c r="AA1025" s="327"/>
      <c r="AB1025" s="326">
        <v>1</v>
      </c>
      <c r="AC1025" s="303">
        <v>1</v>
      </c>
      <c r="AD1025" s="304">
        <v>1</v>
      </c>
      <c r="AE1025" s="322"/>
      <c r="AF1025" s="318"/>
      <c r="AG1025" s="323"/>
      <c r="AH1025" s="323"/>
      <c r="AI1025" s="323"/>
      <c r="AJ1025" s="323"/>
      <c r="AK1025" s="323"/>
      <c r="AL1025" s="323"/>
      <c r="AM1025" s="323"/>
      <c r="AN1025" s="323"/>
    </row>
    <row r="1026" spans="1:40" ht="12.75">
      <c r="A1026" s="328">
        <v>1224886406</v>
      </c>
      <c r="B1026" s="311">
        <v>1024</v>
      </c>
      <c r="C1026" s="329" t="s">
        <v>16016</v>
      </c>
      <c r="D1026" s="329" t="s">
        <v>15329</v>
      </c>
      <c r="E1026" s="329" t="s">
        <v>15329</v>
      </c>
      <c r="F1026" s="330" t="s">
        <v>1339</v>
      </c>
      <c r="G1026" s="329" t="s">
        <v>15402</v>
      </c>
      <c r="H1026" s="330" t="s">
        <v>1343</v>
      </c>
      <c r="I1026" s="329" t="s">
        <v>9786</v>
      </c>
      <c r="J1026" s="329" t="s">
        <v>11339</v>
      </c>
      <c r="K1026" s="317"/>
      <c r="L1026" s="304">
        <v>1</v>
      </c>
      <c r="M1026" s="311">
        <v>49.545900000000003</v>
      </c>
      <c r="N1026" s="311">
        <v>118</v>
      </c>
      <c r="O1026" s="311" t="s">
        <v>16328</v>
      </c>
      <c r="P1026" s="311" t="s">
        <v>14063</v>
      </c>
      <c r="Q1026" s="311">
        <v>2012</v>
      </c>
      <c r="R1026" s="324">
        <v>41269</v>
      </c>
      <c r="S1026" s="311" t="s">
        <v>15403</v>
      </c>
      <c r="T1026" s="312">
        <v>41640</v>
      </c>
      <c r="U1026" s="340">
        <v>44197</v>
      </c>
      <c r="V1026" s="305"/>
      <c r="W1026" s="318"/>
      <c r="X1026" s="318"/>
      <c r="Y1026" s="318"/>
      <c r="Z1026" s="318"/>
      <c r="AA1026" s="327"/>
      <c r="AB1026" s="326">
        <v>1</v>
      </c>
      <c r="AC1026" s="303">
        <v>1</v>
      </c>
      <c r="AD1026" s="304">
        <v>1</v>
      </c>
      <c r="AE1026" s="322"/>
      <c r="AF1026" s="318"/>
      <c r="AG1026" s="323"/>
      <c r="AH1026" s="323"/>
      <c r="AI1026" s="323"/>
      <c r="AJ1026" s="323"/>
      <c r="AK1026" s="323"/>
      <c r="AL1026" s="323"/>
      <c r="AM1026" s="323"/>
      <c r="AN1026" s="323"/>
    </row>
    <row r="1027" spans="1:40" ht="12.75">
      <c r="A1027" s="328">
        <v>1224886401</v>
      </c>
      <c r="B1027" s="311">
        <v>1025</v>
      </c>
      <c r="C1027" s="329" t="s">
        <v>16016</v>
      </c>
      <c r="D1027" s="329" t="s">
        <v>15329</v>
      </c>
      <c r="E1027" s="329" t="s">
        <v>15329</v>
      </c>
      <c r="F1027" s="330" t="s">
        <v>2307</v>
      </c>
      <c r="G1027" s="329" t="s">
        <v>15402</v>
      </c>
      <c r="H1027" s="330" t="s">
        <v>2325</v>
      </c>
      <c r="I1027" s="329" t="s">
        <v>9786</v>
      </c>
      <c r="J1027" s="329" t="s">
        <v>15405</v>
      </c>
      <c r="K1027" s="317"/>
      <c r="L1027" s="304">
        <v>1</v>
      </c>
      <c r="M1027" s="311">
        <v>208.3562</v>
      </c>
      <c r="N1027" s="311">
        <v>702</v>
      </c>
      <c r="O1027" s="311" t="s">
        <v>16024</v>
      </c>
      <c r="P1027" s="311" t="s">
        <v>14063</v>
      </c>
      <c r="Q1027" s="311">
        <v>2012</v>
      </c>
      <c r="R1027" s="324">
        <v>41269</v>
      </c>
      <c r="S1027" s="311" t="s">
        <v>15403</v>
      </c>
      <c r="T1027" s="312">
        <v>41640</v>
      </c>
      <c r="U1027" s="340">
        <v>44197</v>
      </c>
      <c r="V1027" s="305"/>
      <c r="W1027" s="318"/>
      <c r="X1027" s="318"/>
      <c r="Y1027" s="318"/>
      <c r="Z1027" s="318"/>
      <c r="AA1027" s="327"/>
      <c r="AB1027" s="326">
        <v>1</v>
      </c>
      <c r="AC1027" s="303">
        <v>1</v>
      </c>
      <c r="AD1027" s="304">
        <v>1</v>
      </c>
      <c r="AE1027" s="322"/>
      <c r="AF1027" s="318"/>
      <c r="AG1027" s="323"/>
      <c r="AH1027" s="323"/>
      <c r="AI1027" s="323"/>
      <c r="AJ1027" s="323"/>
      <c r="AK1027" s="323"/>
      <c r="AL1027" s="323"/>
      <c r="AM1027" s="323"/>
      <c r="AN1027" s="323"/>
    </row>
    <row r="1028" spans="1:40" ht="12.75">
      <c r="A1028" s="328">
        <v>1224886407</v>
      </c>
      <c r="B1028" s="311">
        <v>1026</v>
      </c>
      <c r="C1028" s="329" t="s">
        <v>16016</v>
      </c>
      <c r="D1028" s="329" t="s">
        <v>15329</v>
      </c>
      <c r="E1028" s="329" t="s">
        <v>15329</v>
      </c>
      <c r="F1028" s="330" t="s">
        <v>2307</v>
      </c>
      <c r="G1028" s="329" t="s">
        <v>15402</v>
      </c>
      <c r="H1028" s="330" t="s">
        <v>2330</v>
      </c>
      <c r="I1028" s="329" t="s">
        <v>9786</v>
      </c>
      <c r="J1028" s="329" t="s">
        <v>15406</v>
      </c>
      <c r="K1028" s="317"/>
      <c r="L1028" s="304">
        <v>1</v>
      </c>
      <c r="M1028" s="311">
        <v>88.9</v>
      </c>
      <c r="N1028" s="311">
        <v>123</v>
      </c>
      <c r="O1028" s="317"/>
      <c r="P1028" s="311" t="s">
        <v>14063</v>
      </c>
      <c r="Q1028" s="311">
        <v>2012</v>
      </c>
      <c r="R1028" s="324">
        <v>41269</v>
      </c>
      <c r="S1028" s="311" t="s">
        <v>15403</v>
      </c>
      <c r="T1028" s="312">
        <v>41640</v>
      </c>
      <c r="U1028" s="340">
        <v>44197</v>
      </c>
      <c r="V1028" s="305"/>
      <c r="W1028" s="318"/>
      <c r="X1028" s="318"/>
      <c r="Y1028" s="318"/>
      <c r="Z1028" s="318"/>
      <c r="AA1028" s="327"/>
      <c r="AB1028" s="326">
        <v>1</v>
      </c>
      <c r="AC1028" s="303">
        <v>1</v>
      </c>
      <c r="AD1028" s="304">
        <v>1</v>
      </c>
      <c r="AE1028" s="322"/>
      <c r="AF1028" s="318"/>
      <c r="AG1028" s="323"/>
      <c r="AH1028" s="323"/>
      <c r="AI1028" s="323"/>
      <c r="AJ1028" s="323"/>
      <c r="AK1028" s="323"/>
      <c r="AL1028" s="323"/>
      <c r="AM1028" s="323"/>
      <c r="AN1028" s="323"/>
    </row>
    <row r="1029" spans="1:40" ht="12.75">
      <c r="A1029" s="328">
        <v>1224886008</v>
      </c>
      <c r="B1029" s="311">
        <v>1027</v>
      </c>
      <c r="C1029" s="329" t="s">
        <v>16016</v>
      </c>
      <c r="D1029" s="329" t="s">
        <v>15329</v>
      </c>
      <c r="E1029" s="329" t="s">
        <v>15329</v>
      </c>
      <c r="F1029" s="330" t="s">
        <v>2307</v>
      </c>
      <c r="G1029" s="329" t="s">
        <v>14398</v>
      </c>
      <c r="H1029" s="330" t="s">
        <v>2312</v>
      </c>
      <c r="I1029" s="329" t="s">
        <v>9786</v>
      </c>
      <c r="J1029" s="329" t="s">
        <v>15407</v>
      </c>
      <c r="K1029" s="317"/>
      <c r="L1029" s="304">
        <v>1</v>
      </c>
      <c r="M1029" s="311">
        <v>32.299999999999997</v>
      </c>
      <c r="N1029" s="311">
        <v>68</v>
      </c>
      <c r="O1029" s="311" t="s">
        <v>16557</v>
      </c>
      <c r="P1029" s="311" t="s">
        <v>14063</v>
      </c>
      <c r="Q1029" s="311">
        <v>2012</v>
      </c>
      <c r="R1029" s="324">
        <v>41269</v>
      </c>
      <c r="S1029" s="311" t="s">
        <v>14058</v>
      </c>
      <c r="T1029" s="312">
        <v>41640</v>
      </c>
      <c r="U1029" s="340">
        <v>44197</v>
      </c>
      <c r="V1029" s="305"/>
      <c r="W1029" s="318"/>
      <c r="X1029" s="318"/>
      <c r="Y1029" s="318"/>
      <c r="Z1029" s="318"/>
      <c r="AA1029" s="327"/>
      <c r="AB1029" s="326">
        <v>1</v>
      </c>
      <c r="AC1029" s="303">
        <v>1</v>
      </c>
      <c r="AD1029" s="304">
        <v>1</v>
      </c>
      <c r="AE1029" s="322"/>
      <c r="AF1029" s="318"/>
      <c r="AG1029" s="323"/>
      <c r="AH1029" s="323"/>
      <c r="AI1029" s="323"/>
      <c r="AJ1029" s="323"/>
      <c r="AK1029" s="323"/>
      <c r="AL1029" s="323"/>
      <c r="AM1029" s="323"/>
      <c r="AN1029" s="323"/>
    </row>
    <row r="1030" spans="1:40" ht="12.75">
      <c r="A1030" s="328">
        <v>1224886001</v>
      </c>
      <c r="B1030" s="311">
        <v>1028</v>
      </c>
      <c r="C1030" s="329" t="s">
        <v>16016</v>
      </c>
      <c r="D1030" s="329" t="s">
        <v>15329</v>
      </c>
      <c r="E1030" s="329" t="s">
        <v>15329</v>
      </c>
      <c r="F1030" s="330" t="s">
        <v>1290</v>
      </c>
      <c r="G1030" s="329" t="s">
        <v>14398</v>
      </c>
      <c r="H1030" s="330" t="s">
        <v>1291</v>
      </c>
      <c r="I1030" s="329" t="s">
        <v>9786</v>
      </c>
      <c r="J1030" s="329" t="s">
        <v>14441</v>
      </c>
      <c r="K1030" s="317"/>
      <c r="L1030" s="304">
        <v>1</v>
      </c>
      <c r="M1030" s="311">
        <v>230.1532</v>
      </c>
      <c r="N1030" s="311">
        <v>1020</v>
      </c>
      <c r="O1030" s="311" t="s">
        <v>16236</v>
      </c>
      <c r="P1030" s="311" t="s">
        <v>14063</v>
      </c>
      <c r="Q1030" s="311">
        <v>2012</v>
      </c>
      <c r="R1030" s="324">
        <v>41269</v>
      </c>
      <c r="S1030" s="311" t="s">
        <v>14058</v>
      </c>
      <c r="T1030" s="312">
        <v>41640</v>
      </c>
      <c r="U1030" s="340">
        <v>44197</v>
      </c>
      <c r="V1030" s="305"/>
      <c r="W1030" s="318"/>
      <c r="X1030" s="318"/>
      <c r="Y1030" s="318"/>
      <c r="Z1030" s="318"/>
      <c r="AA1030" s="327"/>
      <c r="AB1030" s="326">
        <v>1</v>
      </c>
      <c r="AC1030" s="303">
        <v>1</v>
      </c>
      <c r="AD1030" s="304">
        <v>1</v>
      </c>
      <c r="AE1030" s="322"/>
      <c r="AF1030" s="318"/>
      <c r="AG1030" s="323"/>
      <c r="AH1030" s="323"/>
      <c r="AI1030" s="323"/>
      <c r="AJ1030" s="323"/>
      <c r="AK1030" s="323"/>
      <c r="AL1030" s="323"/>
      <c r="AM1030" s="323"/>
      <c r="AN1030" s="323"/>
    </row>
    <row r="1031" spans="1:40" ht="12.75">
      <c r="A1031" s="328">
        <v>1224886007</v>
      </c>
      <c r="B1031" s="311">
        <v>1029</v>
      </c>
      <c r="C1031" s="329" t="s">
        <v>16016</v>
      </c>
      <c r="D1031" s="329" t="s">
        <v>15329</v>
      </c>
      <c r="E1031" s="329" t="s">
        <v>15329</v>
      </c>
      <c r="F1031" s="330" t="s">
        <v>2030</v>
      </c>
      <c r="G1031" s="329" t="s">
        <v>14398</v>
      </c>
      <c r="H1031" s="330" t="s">
        <v>2039</v>
      </c>
      <c r="I1031" s="329" t="s">
        <v>9786</v>
      </c>
      <c r="J1031" s="329" t="s">
        <v>14898</v>
      </c>
      <c r="K1031" s="317"/>
      <c r="L1031" s="304">
        <v>1</v>
      </c>
      <c r="M1031" s="311">
        <v>117.372</v>
      </c>
      <c r="N1031" s="311">
        <v>211</v>
      </c>
      <c r="O1031" s="311" t="s">
        <v>16023</v>
      </c>
      <c r="P1031" s="311" t="s">
        <v>14063</v>
      </c>
      <c r="Q1031" s="311">
        <v>2012</v>
      </c>
      <c r="R1031" s="324">
        <v>41269</v>
      </c>
      <c r="S1031" s="311" t="s">
        <v>14058</v>
      </c>
      <c r="T1031" s="312">
        <v>41640</v>
      </c>
      <c r="U1031" s="340">
        <v>44197</v>
      </c>
      <c r="V1031" s="305"/>
      <c r="W1031" s="318"/>
      <c r="X1031" s="318"/>
      <c r="Y1031" s="318"/>
      <c r="Z1031" s="318"/>
      <c r="AA1031" s="327"/>
      <c r="AB1031" s="326">
        <v>1</v>
      </c>
      <c r="AC1031" s="303">
        <v>1</v>
      </c>
      <c r="AD1031" s="304">
        <v>1</v>
      </c>
      <c r="AE1031" s="322"/>
      <c r="AF1031" s="318"/>
      <c r="AG1031" s="323"/>
      <c r="AH1031" s="323"/>
      <c r="AI1031" s="323"/>
      <c r="AJ1031" s="323"/>
      <c r="AK1031" s="323"/>
      <c r="AL1031" s="323"/>
      <c r="AM1031" s="323"/>
      <c r="AN1031" s="323"/>
    </row>
    <row r="1032" spans="1:40" ht="12.75">
      <c r="A1032" s="328">
        <v>1224886803</v>
      </c>
      <c r="B1032" s="311">
        <v>1030</v>
      </c>
      <c r="C1032" s="329" t="s">
        <v>16016</v>
      </c>
      <c r="D1032" s="329" t="s">
        <v>15109</v>
      </c>
      <c r="E1032" s="329" t="s">
        <v>15329</v>
      </c>
      <c r="F1032" s="330" t="s">
        <v>1439</v>
      </c>
      <c r="G1032" s="329" t="s">
        <v>16558</v>
      </c>
      <c r="H1032" s="330" t="s">
        <v>1441</v>
      </c>
      <c r="I1032" s="329" t="s">
        <v>9786</v>
      </c>
      <c r="J1032" s="329" t="s">
        <v>14167</v>
      </c>
      <c r="K1032" s="317"/>
      <c r="L1032" s="304">
        <v>1</v>
      </c>
      <c r="M1032" s="311">
        <v>24.7</v>
      </c>
      <c r="N1032" s="311">
        <v>50</v>
      </c>
      <c r="O1032" s="311" t="s">
        <v>16559</v>
      </c>
      <c r="P1032" s="311" t="s">
        <v>14063</v>
      </c>
      <c r="Q1032" s="311">
        <v>2012</v>
      </c>
      <c r="R1032" s="324">
        <v>41268</v>
      </c>
      <c r="S1032" s="311" t="s">
        <v>15408</v>
      </c>
      <c r="T1032" s="312">
        <v>41640</v>
      </c>
      <c r="U1032" s="340">
        <v>44197</v>
      </c>
      <c r="V1032" s="305"/>
      <c r="W1032" s="318"/>
      <c r="X1032" s="318"/>
      <c r="Y1032" s="318"/>
      <c r="Z1032" s="318"/>
      <c r="AA1032" s="327"/>
      <c r="AB1032" s="326">
        <v>1</v>
      </c>
      <c r="AC1032" s="303">
        <v>1</v>
      </c>
      <c r="AD1032" s="304">
        <v>1</v>
      </c>
      <c r="AE1032" s="322"/>
      <c r="AF1032" s="318"/>
      <c r="AG1032" s="323"/>
      <c r="AH1032" s="323"/>
      <c r="AI1032" s="323"/>
      <c r="AJ1032" s="323"/>
      <c r="AK1032" s="323"/>
      <c r="AL1032" s="323"/>
      <c r="AM1032" s="323"/>
      <c r="AN1032" s="323"/>
    </row>
    <row r="1033" spans="1:40" ht="12.75">
      <c r="A1033" s="328">
        <v>1224886805</v>
      </c>
      <c r="B1033" s="311">
        <v>1031</v>
      </c>
      <c r="C1033" s="329" t="s">
        <v>16016</v>
      </c>
      <c r="D1033" s="329" t="s">
        <v>15109</v>
      </c>
      <c r="E1033" s="329" t="s">
        <v>15329</v>
      </c>
      <c r="F1033" s="329" t="s">
        <v>2102</v>
      </c>
      <c r="G1033" s="329" t="s">
        <v>16558</v>
      </c>
      <c r="H1033" s="330" t="s">
        <v>2104</v>
      </c>
      <c r="I1033" s="329" t="s">
        <v>9786</v>
      </c>
      <c r="J1033" s="329" t="s">
        <v>14752</v>
      </c>
      <c r="K1033" s="317"/>
      <c r="L1033" s="304">
        <v>1</v>
      </c>
      <c r="M1033" s="311">
        <v>76.754800000000003</v>
      </c>
      <c r="N1033" s="311">
        <v>216</v>
      </c>
      <c r="O1033" s="311" t="s">
        <v>16340</v>
      </c>
      <c r="P1033" s="311" t="s">
        <v>14063</v>
      </c>
      <c r="Q1033" s="311">
        <v>2012</v>
      </c>
      <c r="R1033" s="324">
        <v>41268</v>
      </c>
      <c r="S1033" s="311" t="s">
        <v>15408</v>
      </c>
      <c r="T1033" s="312">
        <v>41640</v>
      </c>
      <c r="U1033" s="340">
        <v>44197</v>
      </c>
      <c r="V1033" s="305"/>
      <c r="W1033" s="318"/>
      <c r="X1033" s="318"/>
      <c r="Y1033" s="318"/>
      <c r="Z1033" s="318"/>
      <c r="AA1033" s="327"/>
      <c r="AB1033" s="326">
        <v>1</v>
      </c>
      <c r="AC1033" s="303">
        <v>1</v>
      </c>
      <c r="AD1033" s="304">
        <v>1</v>
      </c>
      <c r="AE1033" s="322"/>
      <c r="AF1033" s="318"/>
      <c r="AG1033" s="323"/>
      <c r="AH1033" s="323"/>
      <c r="AI1033" s="323"/>
      <c r="AJ1033" s="323"/>
      <c r="AK1033" s="323"/>
      <c r="AL1033" s="323"/>
      <c r="AM1033" s="323"/>
      <c r="AN1033" s="323"/>
    </row>
    <row r="1034" spans="1:40" ht="12.75">
      <c r="A1034" s="328">
        <v>1224886807</v>
      </c>
      <c r="B1034" s="311">
        <v>1032</v>
      </c>
      <c r="C1034" s="329" t="s">
        <v>16016</v>
      </c>
      <c r="D1034" s="329" t="s">
        <v>15109</v>
      </c>
      <c r="E1034" s="329" t="s">
        <v>15329</v>
      </c>
      <c r="F1034" s="330" t="s">
        <v>2102</v>
      </c>
      <c r="G1034" s="329" t="s">
        <v>16558</v>
      </c>
      <c r="H1034" s="330" t="s">
        <v>2105</v>
      </c>
      <c r="I1034" s="329" t="s">
        <v>9786</v>
      </c>
      <c r="J1034" s="329" t="s">
        <v>15409</v>
      </c>
      <c r="K1034" s="317"/>
      <c r="L1034" s="304">
        <v>1</v>
      </c>
      <c r="M1034" s="311">
        <v>59.157299999999999</v>
      </c>
      <c r="N1034" s="311">
        <v>150</v>
      </c>
      <c r="O1034" s="311" t="s">
        <v>16560</v>
      </c>
      <c r="P1034" s="311" t="s">
        <v>14063</v>
      </c>
      <c r="Q1034" s="311">
        <v>2012</v>
      </c>
      <c r="R1034" s="324">
        <v>41268</v>
      </c>
      <c r="S1034" s="311" t="s">
        <v>15408</v>
      </c>
      <c r="T1034" s="312">
        <v>41640</v>
      </c>
      <c r="U1034" s="340">
        <v>44197</v>
      </c>
      <c r="V1034" s="305"/>
      <c r="W1034" s="318"/>
      <c r="X1034" s="318"/>
      <c r="Y1034" s="318"/>
      <c r="Z1034" s="318"/>
      <c r="AA1034" s="327"/>
      <c r="AB1034" s="326">
        <v>1</v>
      </c>
      <c r="AC1034" s="303">
        <v>1</v>
      </c>
      <c r="AD1034" s="304">
        <v>1</v>
      </c>
      <c r="AE1034" s="322"/>
      <c r="AF1034" s="318"/>
      <c r="AG1034" s="323"/>
      <c r="AH1034" s="323"/>
      <c r="AI1034" s="323"/>
      <c r="AJ1034" s="323"/>
      <c r="AK1034" s="323"/>
      <c r="AL1034" s="323"/>
      <c r="AM1034" s="323"/>
      <c r="AN1034" s="323"/>
    </row>
    <row r="1035" spans="1:40" ht="12.75">
      <c r="A1035" s="328">
        <v>1224886801</v>
      </c>
      <c r="B1035" s="311">
        <v>1033</v>
      </c>
      <c r="C1035" s="329" t="s">
        <v>16016</v>
      </c>
      <c r="D1035" s="329" t="s">
        <v>15109</v>
      </c>
      <c r="E1035" s="329" t="s">
        <v>15329</v>
      </c>
      <c r="F1035" s="330" t="s">
        <v>2102</v>
      </c>
      <c r="G1035" s="329" t="s">
        <v>16558</v>
      </c>
      <c r="H1035" s="330" t="s">
        <v>2106</v>
      </c>
      <c r="I1035" s="329" t="s">
        <v>9786</v>
      </c>
      <c r="J1035" s="329" t="s">
        <v>15410</v>
      </c>
      <c r="K1035" s="317"/>
      <c r="L1035" s="304">
        <v>1</v>
      </c>
      <c r="M1035" s="311">
        <v>140.9025</v>
      </c>
      <c r="N1035" s="311">
        <v>483</v>
      </c>
      <c r="O1035" s="311" t="s">
        <v>16561</v>
      </c>
      <c r="P1035" s="311" t="s">
        <v>14063</v>
      </c>
      <c r="Q1035" s="311">
        <v>2012</v>
      </c>
      <c r="R1035" s="324">
        <v>41268</v>
      </c>
      <c r="S1035" s="311" t="s">
        <v>15408</v>
      </c>
      <c r="T1035" s="312">
        <v>41640</v>
      </c>
      <c r="U1035" s="340">
        <v>44197</v>
      </c>
      <c r="V1035" s="305"/>
      <c r="W1035" s="318"/>
      <c r="X1035" s="318"/>
      <c r="Y1035" s="318"/>
      <c r="Z1035" s="318"/>
      <c r="AA1035" s="327"/>
      <c r="AB1035" s="326">
        <v>1</v>
      </c>
      <c r="AC1035" s="303">
        <v>1</v>
      </c>
      <c r="AD1035" s="304">
        <v>1</v>
      </c>
      <c r="AE1035" s="322"/>
      <c r="AF1035" s="318"/>
      <c r="AG1035" s="323"/>
      <c r="AH1035" s="323"/>
      <c r="AI1035" s="323"/>
      <c r="AJ1035" s="323"/>
      <c r="AK1035" s="323"/>
      <c r="AL1035" s="323"/>
      <c r="AM1035" s="323"/>
      <c r="AN1035" s="323"/>
    </row>
    <row r="1036" spans="1:40" ht="12.75">
      <c r="A1036" s="328">
        <v>1224886809</v>
      </c>
      <c r="B1036" s="311">
        <v>1034</v>
      </c>
      <c r="C1036" s="329" t="s">
        <v>16016</v>
      </c>
      <c r="D1036" s="329" t="s">
        <v>15109</v>
      </c>
      <c r="E1036" s="329" t="s">
        <v>15329</v>
      </c>
      <c r="F1036" s="330" t="s">
        <v>2102</v>
      </c>
      <c r="G1036" s="329" t="s">
        <v>16558</v>
      </c>
      <c r="H1036" s="330" t="s">
        <v>2108</v>
      </c>
      <c r="I1036" s="329" t="s">
        <v>9786</v>
      </c>
      <c r="J1036" s="329" t="s">
        <v>15411</v>
      </c>
      <c r="K1036" s="317"/>
      <c r="L1036" s="304">
        <v>1</v>
      </c>
      <c r="M1036" s="311">
        <v>26.3</v>
      </c>
      <c r="N1036" s="311">
        <v>36</v>
      </c>
      <c r="O1036" s="311" t="s">
        <v>16065</v>
      </c>
      <c r="P1036" s="311" t="s">
        <v>14063</v>
      </c>
      <c r="Q1036" s="311">
        <v>2012</v>
      </c>
      <c r="R1036" s="324">
        <v>41268</v>
      </c>
      <c r="S1036" s="311" t="s">
        <v>15408</v>
      </c>
      <c r="T1036" s="312">
        <v>41640</v>
      </c>
      <c r="U1036" s="340">
        <v>44197</v>
      </c>
      <c r="V1036" s="305"/>
      <c r="W1036" s="318"/>
      <c r="X1036" s="318"/>
      <c r="Y1036" s="318"/>
      <c r="Z1036" s="318"/>
      <c r="AA1036" s="327"/>
      <c r="AB1036" s="326">
        <v>1</v>
      </c>
      <c r="AC1036" s="303">
        <v>1</v>
      </c>
      <c r="AD1036" s="304">
        <v>1</v>
      </c>
      <c r="AE1036" s="322"/>
      <c r="AF1036" s="318"/>
      <c r="AG1036" s="323"/>
      <c r="AH1036" s="323"/>
      <c r="AI1036" s="323"/>
      <c r="AJ1036" s="323"/>
      <c r="AK1036" s="323"/>
      <c r="AL1036" s="323"/>
      <c r="AM1036" s="323"/>
      <c r="AN1036" s="323"/>
    </row>
    <row r="1037" spans="1:40" ht="12.75">
      <c r="A1037" s="328">
        <v>1224887102</v>
      </c>
      <c r="B1037" s="311">
        <v>1035</v>
      </c>
      <c r="C1037" s="329" t="s">
        <v>16016</v>
      </c>
      <c r="D1037" s="329" t="s">
        <v>15329</v>
      </c>
      <c r="E1037" s="329" t="s">
        <v>15329</v>
      </c>
      <c r="F1037" s="330" t="s">
        <v>2307</v>
      </c>
      <c r="G1037" s="329" t="s">
        <v>15412</v>
      </c>
      <c r="H1037" s="330" t="s">
        <v>2310</v>
      </c>
      <c r="I1037" s="329" t="s">
        <v>9786</v>
      </c>
      <c r="J1037" s="329" t="s">
        <v>15413</v>
      </c>
      <c r="K1037" s="317"/>
      <c r="L1037" s="304">
        <v>1</v>
      </c>
      <c r="M1037" s="311">
        <v>37.9</v>
      </c>
      <c r="N1037" s="311">
        <v>17</v>
      </c>
      <c r="O1037" s="311" t="s">
        <v>16366</v>
      </c>
      <c r="P1037" s="311" t="s">
        <v>15414</v>
      </c>
      <c r="Q1037" s="311">
        <v>2012</v>
      </c>
      <c r="R1037" s="312">
        <v>41219</v>
      </c>
      <c r="S1037" s="311" t="s">
        <v>15415</v>
      </c>
      <c r="T1037" s="312">
        <v>41640</v>
      </c>
      <c r="U1037" s="340">
        <v>44197</v>
      </c>
      <c r="V1037" s="305"/>
      <c r="W1037" s="318"/>
      <c r="X1037" s="318"/>
      <c r="Y1037" s="318"/>
      <c r="Z1037" s="318"/>
      <c r="AA1037" s="327"/>
      <c r="AB1037" s="326">
        <v>1</v>
      </c>
      <c r="AC1037" s="303">
        <v>1</v>
      </c>
      <c r="AD1037" s="304">
        <v>1</v>
      </c>
      <c r="AE1037" s="322"/>
      <c r="AF1037" s="318"/>
      <c r="AG1037" s="323"/>
      <c r="AH1037" s="323"/>
      <c r="AI1037" s="323"/>
      <c r="AJ1037" s="323"/>
      <c r="AK1037" s="323"/>
      <c r="AL1037" s="323"/>
      <c r="AM1037" s="323"/>
      <c r="AN1037" s="323"/>
    </row>
    <row r="1038" spans="1:40" ht="12.75">
      <c r="A1038" s="328">
        <v>1224887103</v>
      </c>
      <c r="B1038" s="311">
        <v>1036</v>
      </c>
      <c r="C1038" s="329" t="s">
        <v>16016</v>
      </c>
      <c r="D1038" s="329" t="s">
        <v>15329</v>
      </c>
      <c r="E1038" s="329" t="s">
        <v>15329</v>
      </c>
      <c r="F1038" s="330" t="s">
        <v>1245</v>
      </c>
      <c r="G1038" s="329" t="s">
        <v>15412</v>
      </c>
      <c r="H1038" s="330" t="s">
        <v>1247</v>
      </c>
      <c r="I1038" s="329" t="s">
        <v>9786</v>
      </c>
      <c r="J1038" s="329" t="s">
        <v>12620</v>
      </c>
      <c r="K1038" s="317"/>
      <c r="L1038" s="304">
        <v>1</v>
      </c>
      <c r="M1038" s="311">
        <v>72.7</v>
      </c>
      <c r="N1038" s="311">
        <v>833</v>
      </c>
      <c r="O1038" s="311" t="s">
        <v>16330</v>
      </c>
      <c r="P1038" s="311" t="s">
        <v>15414</v>
      </c>
      <c r="Q1038" s="311">
        <v>2012</v>
      </c>
      <c r="R1038" s="312">
        <v>41219</v>
      </c>
      <c r="S1038" s="311" t="s">
        <v>15415</v>
      </c>
      <c r="T1038" s="312">
        <v>41640</v>
      </c>
      <c r="U1038" s="340">
        <v>44197</v>
      </c>
      <c r="V1038" s="305"/>
      <c r="W1038" s="318"/>
      <c r="X1038" s="318"/>
      <c r="Y1038" s="318"/>
      <c r="Z1038" s="318"/>
      <c r="AA1038" s="327"/>
      <c r="AB1038" s="326">
        <v>1</v>
      </c>
      <c r="AC1038" s="303">
        <v>1</v>
      </c>
      <c r="AD1038" s="304">
        <v>1</v>
      </c>
      <c r="AE1038" s="322"/>
      <c r="AF1038" s="318"/>
      <c r="AG1038" s="323"/>
      <c r="AH1038" s="323"/>
      <c r="AI1038" s="323"/>
      <c r="AJ1038" s="323"/>
      <c r="AK1038" s="323"/>
      <c r="AL1038" s="323"/>
      <c r="AM1038" s="323"/>
      <c r="AN1038" s="323"/>
    </row>
    <row r="1039" spans="1:40" ht="12.75">
      <c r="A1039" s="328">
        <v>1224887104</v>
      </c>
      <c r="B1039" s="311">
        <v>1037</v>
      </c>
      <c r="C1039" s="329" t="s">
        <v>16016</v>
      </c>
      <c r="D1039" s="329" t="s">
        <v>15329</v>
      </c>
      <c r="E1039" s="329" t="s">
        <v>15329</v>
      </c>
      <c r="F1039" s="330" t="s">
        <v>2307</v>
      </c>
      <c r="G1039" s="329" t="s">
        <v>15412</v>
      </c>
      <c r="H1039" s="330" t="s">
        <v>2314</v>
      </c>
      <c r="I1039" s="329" t="s">
        <v>9786</v>
      </c>
      <c r="J1039" s="329" t="s">
        <v>15416</v>
      </c>
      <c r="K1039" s="317"/>
      <c r="L1039" s="304">
        <v>1</v>
      </c>
      <c r="M1039" s="311">
        <v>69.400000000000006</v>
      </c>
      <c r="N1039" s="311">
        <v>176</v>
      </c>
      <c r="O1039" s="311" t="s">
        <v>16366</v>
      </c>
      <c r="P1039" s="311" t="s">
        <v>15414</v>
      </c>
      <c r="Q1039" s="311">
        <v>2012</v>
      </c>
      <c r="R1039" s="312">
        <v>41219</v>
      </c>
      <c r="S1039" s="311" t="s">
        <v>15415</v>
      </c>
      <c r="T1039" s="312">
        <v>41640</v>
      </c>
      <c r="U1039" s="340">
        <v>44197</v>
      </c>
      <c r="V1039" s="305"/>
      <c r="W1039" s="318"/>
      <c r="X1039" s="318"/>
      <c r="Y1039" s="318"/>
      <c r="Z1039" s="318"/>
      <c r="AA1039" s="327"/>
      <c r="AB1039" s="326">
        <v>1</v>
      </c>
      <c r="AC1039" s="303">
        <v>1</v>
      </c>
      <c r="AD1039" s="304">
        <v>1</v>
      </c>
      <c r="AE1039" s="322"/>
      <c r="AF1039" s="318"/>
      <c r="AG1039" s="323"/>
      <c r="AH1039" s="323"/>
      <c r="AI1039" s="323"/>
      <c r="AJ1039" s="323"/>
      <c r="AK1039" s="323"/>
      <c r="AL1039" s="323"/>
      <c r="AM1039" s="323"/>
      <c r="AN1039" s="323"/>
    </row>
    <row r="1040" spans="1:40" ht="12.75">
      <c r="A1040" s="328">
        <v>1224887105</v>
      </c>
      <c r="B1040" s="311">
        <v>1038</v>
      </c>
      <c r="C1040" s="329" t="s">
        <v>16016</v>
      </c>
      <c r="D1040" s="329" t="s">
        <v>15329</v>
      </c>
      <c r="E1040" s="329" t="s">
        <v>15329</v>
      </c>
      <c r="F1040" s="330" t="s">
        <v>2073</v>
      </c>
      <c r="G1040" s="329" t="s">
        <v>15412</v>
      </c>
      <c r="H1040" s="330" t="s">
        <v>2078</v>
      </c>
      <c r="I1040" s="329" t="s">
        <v>9786</v>
      </c>
      <c r="J1040" s="329" t="s">
        <v>14189</v>
      </c>
      <c r="K1040" s="317"/>
      <c r="L1040" s="304">
        <v>1</v>
      </c>
      <c r="M1040" s="311">
        <v>18.100000000000001</v>
      </c>
      <c r="N1040" s="311">
        <v>37</v>
      </c>
      <c r="O1040" s="311" t="s">
        <v>16366</v>
      </c>
      <c r="P1040" s="311" t="s">
        <v>15414</v>
      </c>
      <c r="Q1040" s="311">
        <v>2012</v>
      </c>
      <c r="R1040" s="312">
        <v>41219</v>
      </c>
      <c r="S1040" s="311" t="s">
        <v>15415</v>
      </c>
      <c r="T1040" s="312">
        <v>41640</v>
      </c>
      <c r="U1040" s="340">
        <v>44197</v>
      </c>
      <c r="V1040" s="305"/>
      <c r="W1040" s="318"/>
      <c r="X1040" s="318"/>
      <c r="Y1040" s="318"/>
      <c r="Z1040" s="318"/>
      <c r="AA1040" s="327"/>
      <c r="AB1040" s="326">
        <v>1</v>
      </c>
      <c r="AC1040" s="303">
        <v>1</v>
      </c>
      <c r="AD1040" s="304">
        <v>1</v>
      </c>
      <c r="AE1040" s="322"/>
      <c r="AF1040" s="318"/>
      <c r="AG1040" s="323"/>
      <c r="AH1040" s="323"/>
      <c r="AI1040" s="323"/>
      <c r="AJ1040" s="323"/>
      <c r="AK1040" s="323"/>
      <c r="AL1040" s="323"/>
      <c r="AM1040" s="323"/>
      <c r="AN1040" s="323"/>
    </row>
    <row r="1041" spans="1:40" ht="12.75">
      <c r="A1041" s="328">
        <v>1224887101</v>
      </c>
      <c r="B1041" s="311">
        <v>1039</v>
      </c>
      <c r="C1041" s="329" t="s">
        <v>16016</v>
      </c>
      <c r="D1041" s="329" t="s">
        <v>15329</v>
      </c>
      <c r="E1041" s="329" t="s">
        <v>15329</v>
      </c>
      <c r="F1041" s="330" t="s">
        <v>2307</v>
      </c>
      <c r="G1041" s="329" t="s">
        <v>15412</v>
      </c>
      <c r="H1041" s="330" t="s">
        <v>2308</v>
      </c>
      <c r="I1041" s="329" t="s">
        <v>9786</v>
      </c>
      <c r="J1041" s="329" t="s">
        <v>15417</v>
      </c>
      <c r="K1041" s="317"/>
      <c r="L1041" s="304">
        <v>1</v>
      </c>
      <c r="M1041" s="311">
        <v>157</v>
      </c>
      <c r="N1041" s="311">
        <v>1619</v>
      </c>
      <c r="O1041" s="311" t="s">
        <v>16562</v>
      </c>
      <c r="P1041" s="311" t="s">
        <v>15414</v>
      </c>
      <c r="Q1041" s="311">
        <v>2012</v>
      </c>
      <c r="R1041" s="312">
        <v>41219</v>
      </c>
      <c r="S1041" s="311" t="s">
        <v>15415</v>
      </c>
      <c r="T1041" s="312">
        <v>41640</v>
      </c>
      <c r="U1041" s="340">
        <v>44197</v>
      </c>
      <c r="V1041" s="305"/>
      <c r="W1041" s="318"/>
      <c r="X1041" s="318"/>
      <c r="Y1041" s="318"/>
      <c r="Z1041" s="318"/>
      <c r="AA1041" s="327"/>
      <c r="AB1041" s="326">
        <v>1</v>
      </c>
      <c r="AC1041" s="303">
        <v>1</v>
      </c>
      <c r="AD1041" s="304">
        <v>1</v>
      </c>
      <c r="AE1041" s="322"/>
      <c r="AF1041" s="318"/>
      <c r="AG1041" s="323"/>
      <c r="AH1041" s="323"/>
      <c r="AI1041" s="323"/>
      <c r="AJ1041" s="323"/>
      <c r="AK1041" s="323"/>
      <c r="AL1041" s="323"/>
      <c r="AM1041" s="323"/>
      <c r="AN1041" s="323"/>
    </row>
    <row r="1042" spans="1:40" ht="12.75">
      <c r="A1042" s="328">
        <v>1224855601</v>
      </c>
      <c r="B1042" s="311">
        <v>1040</v>
      </c>
      <c r="C1042" s="329" t="s">
        <v>16016</v>
      </c>
      <c r="D1042" s="329" t="s">
        <v>15329</v>
      </c>
      <c r="E1042" s="329" t="s">
        <v>15329</v>
      </c>
      <c r="F1042" s="330" t="s">
        <v>2335</v>
      </c>
      <c r="G1042" s="329" t="s">
        <v>15418</v>
      </c>
      <c r="H1042" s="330" t="s">
        <v>2336</v>
      </c>
      <c r="I1042" s="329" t="s">
        <v>9786</v>
      </c>
      <c r="J1042" s="329" t="s">
        <v>15419</v>
      </c>
      <c r="K1042" s="317"/>
      <c r="L1042" s="304">
        <v>1</v>
      </c>
      <c r="M1042" s="311">
        <v>31.2</v>
      </c>
      <c r="N1042" s="311">
        <v>23</v>
      </c>
      <c r="O1042" s="311" t="s">
        <v>15954</v>
      </c>
      <c r="P1042" s="311" t="s">
        <v>14122</v>
      </c>
      <c r="Q1042" s="311">
        <v>2012</v>
      </c>
      <c r="R1042" s="324">
        <v>41271</v>
      </c>
      <c r="S1042" s="311" t="s">
        <v>15420</v>
      </c>
      <c r="T1042" s="312">
        <v>41640</v>
      </c>
      <c r="U1042" s="340">
        <v>44197</v>
      </c>
      <c r="V1042" s="305"/>
      <c r="W1042" s="318"/>
      <c r="X1042" s="318"/>
      <c r="Y1042" s="318"/>
      <c r="Z1042" s="318"/>
      <c r="AA1042" s="327"/>
      <c r="AB1042" s="326">
        <v>1</v>
      </c>
      <c r="AC1042" s="303">
        <v>1</v>
      </c>
      <c r="AD1042" s="304">
        <v>1</v>
      </c>
      <c r="AE1042" s="322"/>
      <c r="AF1042" s="318"/>
      <c r="AG1042" s="323"/>
      <c r="AH1042" s="323"/>
      <c r="AI1042" s="323"/>
      <c r="AJ1042" s="323"/>
      <c r="AK1042" s="323"/>
      <c r="AL1042" s="323"/>
      <c r="AM1042" s="323"/>
      <c r="AN1042" s="323"/>
    </row>
    <row r="1043" spans="1:40" ht="12.75">
      <c r="A1043" s="328">
        <v>1224855605</v>
      </c>
      <c r="B1043" s="311">
        <v>1041</v>
      </c>
      <c r="C1043" s="329" t="s">
        <v>16016</v>
      </c>
      <c r="D1043" s="329" t="s">
        <v>15329</v>
      </c>
      <c r="E1043" s="329" t="s">
        <v>15329</v>
      </c>
      <c r="F1043" s="330" t="s">
        <v>2335</v>
      </c>
      <c r="G1043" s="329" t="s">
        <v>15418</v>
      </c>
      <c r="H1043" s="330" t="s">
        <v>2338</v>
      </c>
      <c r="I1043" s="329" t="s">
        <v>9786</v>
      </c>
      <c r="J1043" s="329" t="s">
        <v>15421</v>
      </c>
      <c r="K1043" s="317"/>
      <c r="L1043" s="304">
        <v>1</v>
      </c>
      <c r="M1043" s="311">
        <v>9.1999999999999993</v>
      </c>
      <c r="N1043" s="311">
        <v>65</v>
      </c>
      <c r="O1043" s="311" t="s">
        <v>16329</v>
      </c>
      <c r="P1043" s="311" t="s">
        <v>14122</v>
      </c>
      <c r="Q1043" s="311">
        <v>2012</v>
      </c>
      <c r="R1043" s="324">
        <v>41271</v>
      </c>
      <c r="S1043" s="311" t="s">
        <v>15420</v>
      </c>
      <c r="T1043" s="312">
        <v>41640</v>
      </c>
      <c r="U1043" s="340">
        <v>44197</v>
      </c>
      <c r="V1043" s="305"/>
      <c r="W1043" s="318"/>
      <c r="X1043" s="318"/>
      <c r="Y1043" s="318"/>
      <c r="Z1043" s="318"/>
      <c r="AA1043" s="327"/>
      <c r="AB1043" s="326">
        <v>1</v>
      </c>
      <c r="AC1043" s="303">
        <v>1</v>
      </c>
      <c r="AD1043" s="304">
        <v>1</v>
      </c>
      <c r="AE1043" s="322"/>
      <c r="AF1043" s="318"/>
      <c r="AG1043" s="323"/>
      <c r="AH1043" s="323"/>
      <c r="AI1043" s="323"/>
      <c r="AJ1043" s="323"/>
      <c r="AK1043" s="323"/>
      <c r="AL1043" s="323"/>
      <c r="AM1043" s="323"/>
      <c r="AN1043" s="323"/>
    </row>
    <row r="1044" spans="1:40" ht="12.75">
      <c r="A1044" s="328">
        <v>1224855608</v>
      </c>
      <c r="B1044" s="311">
        <v>1042</v>
      </c>
      <c r="C1044" s="329" t="s">
        <v>16016</v>
      </c>
      <c r="D1044" s="329" t="s">
        <v>15329</v>
      </c>
      <c r="E1044" s="329" t="s">
        <v>15329</v>
      </c>
      <c r="F1044" s="330" t="s">
        <v>2335</v>
      </c>
      <c r="G1044" s="329" t="s">
        <v>15418</v>
      </c>
      <c r="H1044" s="330" t="s">
        <v>2341</v>
      </c>
      <c r="I1044" s="329" t="s">
        <v>9786</v>
      </c>
      <c r="J1044" s="329" t="s">
        <v>15422</v>
      </c>
      <c r="K1044" s="317"/>
      <c r="L1044" s="304">
        <v>1</v>
      </c>
      <c r="M1044" s="311">
        <v>66.956699999999998</v>
      </c>
      <c r="N1044" s="311">
        <v>148</v>
      </c>
      <c r="O1044" s="311" t="s">
        <v>16032</v>
      </c>
      <c r="P1044" s="311" t="s">
        <v>14063</v>
      </c>
      <c r="Q1044" s="311">
        <v>2012</v>
      </c>
      <c r="R1044" s="324">
        <v>41271</v>
      </c>
      <c r="S1044" s="311" t="s">
        <v>15420</v>
      </c>
      <c r="T1044" s="312">
        <v>41640</v>
      </c>
      <c r="U1044" s="340">
        <v>44197</v>
      </c>
      <c r="V1044" s="305"/>
      <c r="W1044" s="318"/>
      <c r="X1044" s="318"/>
      <c r="Y1044" s="318"/>
      <c r="Z1044" s="318"/>
      <c r="AA1044" s="327"/>
      <c r="AB1044" s="326">
        <v>1</v>
      </c>
      <c r="AC1044" s="303">
        <v>1</v>
      </c>
      <c r="AD1044" s="304">
        <v>1</v>
      </c>
      <c r="AE1044" s="322"/>
      <c r="AF1044" s="318"/>
      <c r="AG1044" s="323"/>
      <c r="AH1044" s="323"/>
      <c r="AI1044" s="323"/>
      <c r="AJ1044" s="323"/>
      <c r="AK1044" s="323"/>
      <c r="AL1044" s="323"/>
      <c r="AM1044" s="323"/>
      <c r="AN1044" s="323"/>
    </row>
    <row r="1045" spans="1:40" ht="12.75">
      <c r="A1045" s="328">
        <v>1224855600</v>
      </c>
      <c r="B1045" s="311">
        <v>1043</v>
      </c>
      <c r="C1045" s="329" t="s">
        <v>16016</v>
      </c>
      <c r="D1045" s="329" t="s">
        <v>15329</v>
      </c>
      <c r="E1045" s="329" t="s">
        <v>15329</v>
      </c>
      <c r="F1045" s="330" t="s">
        <v>2275</v>
      </c>
      <c r="G1045" s="329" t="s">
        <v>15418</v>
      </c>
      <c r="H1045" s="330" t="s">
        <v>2279</v>
      </c>
      <c r="I1045" s="329" t="s">
        <v>10789</v>
      </c>
      <c r="J1045" s="329" t="s">
        <v>15236</v>
      </c>
      <c r="K1045" s="317"/>
      <c r="L1045" s="304">
        <v>1</v>
      </c>
      <c r="M1045" s="311">
        <v>295.9692</v>
      </c>
      <c r="N1045" s="311">
        <v>1783</v>
      </c>
      <c r="O1045" s="311" t="s">
        <v>16563</v>
      </c>
      <c r="P1045" s="311" t="s">
        <v>14063</v>
      </c>
      <c r="Q1045" s="311">
        <v>2012</v>
      </c>
      <c r="R1045" s="324">
        <v>41271</v>
      </c>
      <c r="S1045" s="311" t="s">
        <v>15420</v>
      </c>
      <c r="T1045" s="312">
        <v>41640</v>
      </c>
      <c r="U1045" s="340">
        <v>44197</v>
      </c>
      <c r="V1045" s="305"/>
      <c r="W1045" s="318"/>
      <c r="X1045" s="318"/>
      <c r="Y1045" s="318"/>
      <c r="Z1045" s="318"/>
      <c r="AA1045" s="327"/>
      <c r="AB1045" s="326">
        <v>1</v>
      </c>
      <c r="AC1045" s="303">
        <v>1</v>
      </c>
      <c r="AD1045" s="304">
        <v>1</v>
      </c>
      <c r="AE1045" s="322"/>
      <c r="AF1045" s="318"/>
      <c r="AG1045" s="323"/>
      <c r="AH1045" s="323"/>
      <c r="AI1045" s="323"/>
      <c r="AJ1045" s="323"/>
      <c r="AK1045" s="323"/>
      <c r="AL1045" s="323"/>
      <c r="AM1045" s="323"/>
      <c r="AN1045" s="323"/>
    </row>
    <row r="1046" spans="1:40" ht="12.75">
      <c r="A1046" s="328">
        <v>1224856201</v>
      </c>
      <c r="B1046" s="311">
        <v>1044</v>
      </c>
      <c r="C1046" s="329" t="s">
        <v>16016</v>
      </c>
      <c r="D1046" s="329" t="s">
        <v>15329</v>
      </c>
      <c r="E1046" s="329" t="s">
        <v>15329</v>
      </c>
      <c r="F1046" s="330" t="s">
        <v>2346</v>
      </c>
      <c r="G1046" s="329" t="s">
        <v>15423</v>
      </c>
      <c r="H1046" s="330" t="s">
        <v>2348</v>
      </c>
      <c r="I1046" s="329" t="s">
        <v>9786</v>
      </c>
      <c r="J1046" s="329" t="s">
        <v>15424</v>
      </c>
      <c r="K1046" s="317"/>
      <c r="L1046" s="304">
        <v>1</v>
      </c>
      <c r="M1046" s="311">
        <v>85.816400000000002</v>
      </c>
      <c r="N1046" s="311">
        <v>223</v>
      </c>
      <c r="O1046" s="311" t="s">
        <v>16564</v>
      </c>
      <c r="P1046" s="311" t="s">
        <v>14063</v>
      </c>
      <c r="Q1046" s="311">
        <v>2012</v>
      </c>
      <c r="R1046" s="324">
        <v>41269</v>
      </c>
      <c r="S1046" s="311" t="s">
        <v>15425</v>
      </c>
      <c r="T1046" s="312">
        <v>41640</v>
      </c>
      <c r="U1046" s="340">
        <v>44197</v>
      </c>
      <c r="V1046" s="305"/>
      <c r="W1046" s="318"/>
      <c r="X1046" s="318"/>
      <c r="Y1046" s="318"/>
      <c r="Z1046" s="318"/>
      <c r="AA1046" s="327"/>
      <c r="AB1046" s="326">
        <v>1</v>
      </c>
      <c r="AC1046" s="303">
        <v>1</v>
      </c>
      <c r="AD1046" s="304">
        <v>1</v>
      </c>
      <c r="AE1046" s="322"/>
      <c r="AF1046" s="318"/>
      <c r="AG1046" s="323"/>
      <c r="AH1046" s="323"/>
      <c r="AI1046" s="323"/>
      <c r="AJ1046" s="323"/>
      <c r="AK1046" s="323"/>
      <c r="AL1046" s="323"/>
      <c r="AM1046" s="323"/>
      <c r="AN1046" s="323"/>
    </row>
    <row r="1047" spans="1:40" ht="12.75">
      <c r="A1047" s="328">
        <v>1224856202</v>
      </c>
      <c r="B1047" s="311">
        <v>1045</v>
      </c>
      <c r="C1047" s="329" t="s">
        <v>16016</v>
      </c>
      <c r="D1047" s="329" t="s">
        <v>15329</v>
      </c>
      <c r="E1047" s="329" t="s">
        <v>15329</v>
      </c>
      <c r="F1047" s="330" t="s">
        <v>2087</v>
      </c>
      <c r="G1047" s="329" t="s">
        <v>15423</v>
      </c>
      <c r="H1047" s="330" t="s">
        <v>2094</v>
      </c>
      <c r="I1047" s="329" t="s">
        <v>9786</v>
      </c>
      <c r="J1047" s="329" t="s">
        <v>15192</v>
      </c>
      <c r="K1047" s="317"/>
      <c r="L1047" s="304">
        <v>1</v>
      </c>
      <c r="M1047" s="311">
        <v>63.8</v>
      </c>
      <c r="N1047" s="311">
        <v>57</v>
      </c>
      <c r="O1047" s="311">
        <v>340</v>
      </c>
      <c r="P1047" s="311" t="s">
        <v>14122</v>
      </c>
      <c r="Q1047" s="311">
        <v>2012</v>
      </c>
      <c r="R1047" s="324">
        <v>41269</v>
      </c>
      <c r="S1047" s="311" t="s">
        <v>15425</v>
      </c>
      <c r="T1047" s="312">
        <v>41640</v>
      </c>
      <c r="U1047" s="340">
        <v>44197</v>
      </c>
      <c r="V1047" s="305"/>
      <c r="W1047" s="318"/>
      <c r="X1047" s="318"/>
      <c r="Y1047" s="318"/>
      <c r="Z1047" s="318"/>
      <c r="AA1047" s="327"/>
      <c r="AB1047" s="326">
        <v>1</v>
      </c>
      <c r="AC1047" s="303">
        <v>1</v>
      </c>
      <c r="AD1047" s="304">
        <v>1</v>
      </c>
      <c r="AE1047" s="322"/>
      <c r="AF1047" s="318"/>
      <c r="AG1047" s="323"/>
      <c r="AH1047" s="323"/>
      <c r="AI1047" s="323"/>
      <c r="AJ1047" s="323"/>
      <c r="AK1047" s="323"/>
      <c r="AL1047" s="323"/>
      <c r="AM1047" s="323"/>
      <c r="AN1047" s="323"/>
    </row>
    <row r="1048" spans="1:40" ht="12.75">
      <c r="A1048" s="328">
        <v>1224856203</v>
      </c>
      <c r="B1048" s="311">
        <v>1046</v>
      </c>
      <c r="C1048" s="329" t="s">
        <v>16016</v>
      </c>
      <c r="D1048" s="329" t="s">
        <v>15329</v>
      </c>
      <c r="E1048" s="329" t="s">
        <v>15329</v>
      </c>
      <c r="F1048" s="330" t="s">
        <v>2346</v>
      </c>
      <c r="G1048" s="329" t="s">
        <v>15423</v>
      </c>
      <c r="H1048" s="330" t="s">
        <v>2356</v>
      </c>
      <c r="I1048" s="329" t="s">
        <v>9786</v>
      </c>
      <c r="J1048" s="329" t="s">
        <v>15426</v>
      </c>
      <c r="K1048" s="317"/>
      <c r="L1048" s="304">
        <v>1</v>
      </c>
      <c r="M1048" s="311">
        <v>55.6</v>
      </c>
      <c r="N1048" s="311">
        <v>64</v>
      </c>
      <c r="O1048" s="311">
        <v>770</v>
      </c>
      <c r="P1048" s="311" t="s">
        <v>14122</v>
      </c>
      <c r="Q1048" s="311">
        <v>2012</v>
      </c>
      <c r="R1048" s="324">
        <v>41269</v>
      </c>
      <c r="S1048" s="311" t="s">
        <v>15425</v>
      </c>
      <c r="T1048" s="312">
        <v>41640</v>
      </c>
      <c r="U1048" s="340">
        <v>44197</v>
      </c>
      <c r="V1048" s="305"/>
      <c r="W1048" s="318"/>
      <c r="X1048" s="318"/>
      <c r="Y1048" s="318"/>
      <c r="Z1048" s="318"/>
      <c r="AA1048" s="327"/>
      <c r="AB1048" s="326">
        <v>1</v>
      </c>
      <c r="AC1048" s="303">
        <v>1</v>
      </c>
      <c r="AD1048" s="304">
        <v>1</v>
      </c>
      <c r="AE1048" s="322"/>
      <c r="AF1048" s="318"/>
      <c r="AG1048" s="323"/>
      <c r="AH1048" s="323"/>
      <c r="AI1048" s="323"/>
      <c r="AJ1048" s="323"/>
      <c r="AK1048" s="323"/>
      <c r="AL1048" s="323"/>
      <c r="AM1048" s="323"/>
      <c r="AN1048" s="323"/>
    </row>
    <row r="1049" spans="1:40" ht="12.75">
      <c r="A1049" s="328">
        <v>1224856204</v>
      </c>
      <c r="B1049" s="311">
        <v>1047</v>
      </c>
      <c r="C1049" s="329" t="s">
        <v>16016</v>
      </c>
      <c r="D1049" s="329" t="s">
        <v>15329</v>
      </c>
      <c r="E1049" s="329" t="s">
        <v>15329</v>
      </c>
      <c r="F1049" s="330" t="s">
        <v>2346</v>
      </c>
      <c r="G1049" s="329" t="s">
        <v>15423</v>
      </c>
      <c r="H1049" s="330" t="s">
        <v>2359</v>
      </c>
      <c r="I1049" s="329" t="s">
        <v>9786</v>
      </c>
      <c r="J1049" s="329" t="s">
        <v>15427</v>
      </c>
      <c r="K1049" s="317"/>
      <c r="L1049" s="304">
        <v>1</v>
      </c>
      <c r="M1049" s="311">
        <v>55.886899999999997</v>
      </c>
      <c r="N1049" s="311">
        <v>157</v>
      </c>
      <c r="O1049" s="311" t="s">
        <v>15953</v>
      </c>
      <c r="P1049" s="311" t="s">
        <v>14063</v>
      </c>
      <c r="Q1049" s="311">
        <v>2012</v>
      </c>
      <c r="R1049" s="324">
        <v>41269</v>
      </c>
      <c r="S1049" s="311" t="s">
        <v>15428</v>
      </c>
      <c r="T1049" s="312">
        <v>41640</v>
      </c>
      <c r="U1049" s="340">
        <v>44197</v>
      </c>
      <c r="V1049" s="305"/>
      <c r="W1049" s="318"/>
      <c r="X1049" s="318"/>
      <c r="Y1049" s="318"/>
      <c r="Z1049" s="318"/>
      <c r="AA1049" s="327"/>
      <c r="AB1049" s="326">
        <v>1</v>
      </c>
      <c r="AC1049" s="303">
        <v>1</v>
      </c>
      <c r="AD1049" s="304">
        <v>1</v>
      </c>
      <c r="AE1049" s="322"/>
      <c r="AF1049" s="318"/>
      <c r="AG1049" s="323"/>
      <c r="AH1049" s="323"/>
      <c r="AI1049" s="323"/>
      <c r="AJ1049" s="323"/>
      <c r="AK1049" s="323"/>
      <c r="AL1049" s="323"/>
      <c r="AM1049" s="323"/>
      <c r="AN1049" s="323"/>
    </row>
    <row r="1050" spans="1:40" ht="12.75">
      <c r="A1050" s="328">
        <v>1224856205</v>
      </c>
      <c r="B1050" s="311">
        <v>1048</v>
      </c>
      <c r="C1050" s="329" t="s">
        <v>16016</v>
      </c>
      <c r="D1050" s="329" t="s">
        <v>15329</v>
      </c>
      <c r="E1050" s="329" t="s">
        <v>15329</v>
      </c>
      <c r="F1050" s="330" t="s">
        <v>2346</v>
      </c>
      <c r="G1050" s="329" t="s">
        <v>15423</v>
      </c>
      <c r="H1050" s="330" t="s">
        <v>2360</v>
      </c>
      <c r="I1050" s="329" t="s">
        <v>9786</v>
      </c>
      <c r="J1050" s="329" t="s">
        <v>15429</v>
      </c>
      <c r="K1050" s="317"/>
      <c r="L1050" s="304">
        <v>1</v>
      </c>
      <c r="M1050" s="311">
        <v>56.826700000000002</v>
      </c>
      <c r="N1050" s="311">
        <v>119</v>
      </c>
      <c r="O1050" s="311" t="s">
        <v>16565</v>
      </c>
      <c r="P1050" s="311" t="s">
        <v>14063</v>
      </c>
      <c r="Q1050" s="311">
        <v>2012</v>
      </c>
      <c r="R1050" s="324">
        <v>41269</v>
      </c>
      <c r="S1050" s="311" t="s">
        <v>15428</v>
      </c>
      <c r="T1050" s="312">
        <v>41640</v>
      </c>
      <c r="U1050" s="340">
        <v>44197</v>
      </c>
      <c r="V1050" s="305"/>
      <c r="W1050" s="318"/>
      <c r="X1050" s="318"/>
      <c r="Y1050" s="318"/>
      <c r="Z1050" s="318"/>
      <c r="AA1050" s="327"/>
      <c r="AB1050" s="326">
        <v>1</v>
      </c>
      <c r="AC1050" s="303">
        <v>1</v>
      </c>
      <c r="AD1050" s="304">
        <v>1</v>
      </c>
      <c r="AE1050" s="322"/>
      <c r="AF1050" s="318"/>
      <c r="AG1050" s="323"/>
      <c r="AH1050" s="323"/>
      <c r="AI1050" s="323"/>
      <c r="AJ1050" s="323"/>
      <c r="AK1050" s="323"/>
      <c r="AL1050" s="323"/>
      <c r="AM1050" s="323"/>
      <c r="AN1050" s="323"/>
    </row>
    <row r="1051" spans="1:40" ht="12.75">
      <c r="A1051" s="328">
        <v>1224856200</v>
      </c>
      <c r="B1051" s="311">
        <v>1049</v>
      </c>
      <c r="C1051" s="329" t="s">
        <v>16016</v>
      </c>
      <c r="D1051" s="329" t="s">
        <v>15329</v>
      </c>
      <c r="E1051" s="329" t="s">
        <v>15329</v>
      </c>
      <c r="F1051" s="330" t="s">
        <v>2346</v>
      </c>
      <c r="G1051" s="329" t="s">
        <v>15423</v>
      </c>
      <c r="H1051" s="330" t="s">
        <v>2347</v>
      </c>
      <c r="I1051" s="329" t="s">
        <v>10789</v>
      </c>
      <c r="J1051" s="329" t="s">
        <v>15430</v>
      </c>
      <c r="K1051" s="317"/>
      <c r="L1051" s="304">
        <v>1</v>
      </c>
      <c r="M1051" s="311">
        <v>322.01010000000002</v>
      </c>
      <c r="N1051" s="311">
        <v>3028</v>
      </c>
      <c r="O1051" s="311" t="s">
        <v>16566</v>
      </c>
      <c r="P1051" s="311" t="s">
        <v>14063</v>
      </c>
      <c r="Q1051" s="311">
        <v>2012</v>
      </c>
      <c r="R1051" s="324">
        <v>41269</v>
      </c>
      <c r="S1051" s="311" t="s">
        <v>15425</v>
      </c>
      <c r="T1051" s="312">
        <v>41640</v>
      </c>
      <c r="U1051" s="340">
        <v>44197</v>
      </c>
      <c r="V1051" s="305"/>
      <c r="W1051" s="318"/>
      <c r="X1051" s="318"/>
      <c r="Y1051" s="318"/>
      <c r="Z1051" s="318"/>
      <c r="AA1051" s="327"/>
      <c r="AB1051" s="326">
        <v>1</v>
      </c>
      <c r="AC1051" s="303">
        <v>1</v>
      </c>
      <c r="AD1051" s="304">
        <v>1</v>
      </c>
      <c r="AE1051" s="322"/>
      <c r="AF1051" s="318"/>
      <c r="AG1051" s="323"/>
      <c r="AH1051" s="323"/>
      <c r="AI1051" s="323"/>
      <c r="AJ1051" s="323"/>
      <c r="AK1051" s="323"/>
      <c r="AL1051" s="323"/>
      <c r="AM1051" s="323"/>
      <c r="AN1051" s="323"/>
    </row>
    <row r="1052" spans="1:40" ht="12.75">
      <c r="A1052" s="328">
        <v>1224856206</v>
      </c>
      <c r="B1052" s="311">
        <v>1050</v>
      </c>
      <c r="C1052" s="329" t="s">
        <v>16016</v>
      </c>
      <c r="D1052" s="329" t="s">
        <v>15329</v>
      </c>
      <c r="E1052" s="329" t="s">
        <v>15329</v>
      </c>
      <c r="F1052" s="330" t="s">
        <v>2346</v>
      </c>
      <c r="G1052" s="329" t="s">
        <v>15423</v>
      </c>
      <c r="H1052" s="330" t="s">
        <v>2363</v>
      </c>
      <c r="I1052" s="329" t="s">
        <v>9786</v>
      </c>
      <c r="J1052" s="329" t="s">
        <v>15431</v>
      </c>
      <c r="K1052" s="317"/>
      <c r="L1052" s="304">
        <v>1</v>
      </c>
      <c r="M1052" s="311">
        <v>97.874300000000005</v>
      </c>
      <c r="N1052" s="311">
        <v>465</v>
      </c>
      <c r="O1052" s="311" t="s">
        <v>16553</v>
      </c>
      <c r="P1052" s="311" t="s">
        <v>14063</v>
      </c>
      <c r="Q1052" s="311">
        <v>2012</v>
      </c>
      <c r="R1052" s="324">
        <v>41269</v>
      </c>
      <c r="S1052" s="311" t="s">
        <v>15428</v>
      </c>
      <c r="T1052" s="312">
        <v>41640</v>
      </c>
      <c r="U1052" s="340">
        <v>44197</v>
      </c>
      <c r="V1052" s="305"/>
      <c r="W1052" s="318"/>
      <c r="X1052" s="318"/>
      <c r="Y1052" s="318"/>
      <c r="Z1052" s="318"/>
      <c r="AA1052" s="327"/>
      <c r="AB1052" s="326">
        <v>1</v>
      </c>
      <c r="AC1052" s="303">
        <v>1</v>
      </c>
      <c r="AD1052" s="304">
        <v>1</v>
      </c>
      <c r="AE1052" s="322"/>
      <c r="AF1052" s="318"/>
      <c r="AG1052" s="323"/>
      <c r="AH1052" s="323"/>
      <c r="AI1052" s="323"/>
      <c r="AJ1052" s="323"/>
      <c r="AK1052" s="323"/>
      <c r="AL1052" s="323"/>
      <c r="AM1052" s="323"/>
      <c r="AN1052" s="323"/>
    </row>
    <row r="1053" spans="1:40" ht="12.75">
      <c r="A1053" s="328">
        <v>1224888206</v>
      </c>
      <c r="B1053" s="311">
        <v>1051</v>
      </c>
      <c r="C1053" s="329" t="s">
        <v>16016</v>
      </c>
      <c r="D1053" s="329" t="s">
        <v>15329</v>
      </c>
      <c r="E1053" s="329" t="s">
        <v>15329</v>
      </c>
      <c r="F1053" s="330" t="s">
        <v>2335</v>
      </c>
      <c r="G1053" s="329" t="s">
        <v>15432</v>
      </c>
      <c r="H1053" s="330" t="s">
        <v>2343</v>
      </c>
      <c r="I1053" s="329" t="s">
        <v>10299</v>
      </c>
      <c r="J1053" s="329" t="s">
        <v>15433</v>
      </c>
      <c r="K1053" s="317"/>
      <c r="L1053" s="304">
        <v>1</v>
      </c>
      <c r="M1053" s="311">
        <v>41.950299999999999</v>
      </c>
      <c r="N1053" s="311">
        <v>205</v>
      </c>
      <c r="O1053" s="311" t="s">
        <v>16567</v>
      </c>
      <c r="P1053" s="311" t="s">
        <v>14063</v>
      </c>
      <c r="Q1053" s="311">
        <v>2012</v>
      </c>
      <c r="R1053" s="324">
        <v>41270</v>
      </c>
      <c r="S1053" s="311" t="s">
        <v>15434</v>
      </c>
      <c r="T1053" s="312">
        <v>41640</v>
      </c>
      <c r="U1053" s="340">
        <v>44197</v>
      </c>
      <c r="V1053" s="305"/>
      <c r="W1053" s="318"/>
      <c r="X1053" s="318"/>
      <c r="Y1053" s="318"/>
      <c r="Z1053" s="318"/>
      <c r="AA1053" s="327"/>
      <c r="AB1053" s="326">
        <v>1</v>
      </c>
      <c r="AC1053" s="303">
        <v>1</v>
      </c>
      <c r="AD1053" s="304">
        <v>1</v>
      </c>
      <c r="AE1053" s="322"/>
      <c r="AF1053" s="318"/>
      <c r="AG1053" s="323"/>
      <c r="AH1053" s="323"/>
      <c r="AI1053" s="323"/>
      <c r="AJ1053" s="323"/>
      <c r="AK1053" s="323"/>
      <c r="AL1053" s="323"/>
      <c r="AM1053" s="323"/>
      <c r="AN1053" s="323"/>
    </row>
    <row r="1054" spans="1:40" ht="12.75">
      <c r="A1054" s="328">
        <v>1224888202</v>
      </c>
      <c r="B1054" s="311">
        <v>1052</v>
      </c>
      <c r="C1054" s="329" t="s">
        <v>16016</v>
      </c>
      <c r="D1054" s="329" t="s">
        <v>15329</v>
      </c>
      <c r="E1054" s="329" t="s">
        <v>15329</v>
      </c>
      <c r="F1054" s="330" t="s">
        <v>1303</v>
      </c>
      <c r="G1054" s="329" t="s">
        <v>15432</v>
      </c>
      <c r="H1054" s="330" t="s">
        <v>1308</v>
      </c>
      <c r="I1054" s="329" t="s">
        <v>9786</v>
      </c>
      <c r="J1054" s="329" t="s">
        <v>14264</v>
      </c>
      <c r="K1054" s="317"/>
      <c r="L1054" s="304">
        <v>1</v>
      </c>
      <c r="M1054" s="311">
        <v>80.586799999999997</v>
      </c>
      <c r="N1054" s="311">
        <v>188</v>
      </c>
      <c r="O1054" s="311" t="s">
        <v>16568</v>
      </c>
      <c r="P1054" s="311" t="s">
        <v>14063</v>
      </c>
      <c r="Q1054" s="311">
        <v>2012</v>
      </c>
      <c r="R1054" s="324">
        <v>41270</v>
      </c>
      <c r="S1054" s="311" t="s">
        <v>15434</v>
      </c>
      <c r="T1054" s="312">
        <v>41640</v>
      </c>
      <c r="U1054" s="340">
        <v>44197</v>
      </c>
      <c r="V1054" s="305"/>
      <c r="W1054" s="318"/>
      <c r="X1054" s="318"/>
      <c r="Y1054" s="318"/>
      <c r="Z1054" s="318"/>
      <c r="AA1054" s="327"/>
      <c r="AB1054" s="326">
        <v>1</v>
      </c>
      <c r="AC1054" s="303">
        <v>1</v>
      </c>
      <c r="AD1054" s="304">
        <v>1</v>
      </c>
      <c r="AE1054" s="322"/>
      <c r="AF1054" s="318"/>
      <c r="AG1054" s="323"/>
      <c r="AH1054" s="323"/>
      <c r="AI1054" s="323"/>
      <c r="AJ1054" s="323"/>
      <c r="AK1054" s="323"/>
      <c r="AL1054" s="323"/>
      <c r="AM1054" s="323"/>
      <c r="AN1054" s="323"/>
    </row>
    <row r="1055" spans="1:40" ht="12.75">
      <c r="A1055" s="328">
        <v>1224888203</v>
      </c>
      <c r="B1055" s="311">
        <v>1053</v>
      </c>
      <c r="C1055" s="329" t="s">
        <v>16016</v>
      </c>
      <c r="D1055" s="329" t="s">
        <v>15329</v>
      </c>
      <c r="E1055" s="329" t="s">
        <v>15329</v>
      </c>
      <c r="F1055" s="330" t="s">
        <v>2335</v>
      </c>
      <c r="G1055" s="329" t="s">
        <v>15432</v>
      </c>
      <c r="H1055" s="330" t="s">
        <v>2337</v>
      </c>
      <c r="I1055" s="329" t="s">
        <v>9786</v>
      </c>
      <c r="J1055" s="329" t="s">
        <v>15435</v>
      </c>
      <c r="K1055" s="317"/>
      <c r="L1055" s="304">
        <v>1</v>
      </c>
      <c r="M1055" s="311">
        <v>30.5</v>
      </c>
      <c r="N1055" s="311">
        <v>92</v>
      </c>
      <c r="O1055" s="311" t="s">
        <v>16569</v>
      </c>
      <c r="P1055" s="311" t="s">
        <v>14122</v>
      </c>
      <c r="Q1055" s="311">
        <v>2012</v>
      </c>
      <c r="R1055" s="324">
        <v>41270</v>
      </c>
      <c r="S1055" s="311" t="s">
        <v>15436</v>
      </c>
      <c r="T1055" s="312">
        <v>41640</v>
      </c>
      <c r="U1055" s="340">
        <v>44197</v>
      </c>
      <c r="V1055" s="305"/>
      <c r="W1055" s="318"/>
      <c r="X1055" s="318"/>
      <c r="Y1055" s="318"/>
      <c r="Z1055" s="318"/>
      <c r="AA1055" s="327"/>
      <c r="AB1055" s="326">
        <v>1</v>
      </c>
      <c r="AC1055" s="303">
        <v>1</v>
      </c>
      <c r="AD1055" s="304">
        <v>1</v>
      </c>
      <c r="AE1055" s="322"/>
      <c r="AF1055" s="318"/>
      <c r="AG1055" s="323"/>
      <c r="AH1055" s="323"/>
      <c r="AI1055" s="323"/>
      <c r="AJ1055" s="323"/>
      <c r="AK1055" s="323"/>
      <c r="AL1055" s="323"/>
      <c r="AM1055" s="323"/>
      <c r="AN1055" s="323"/>
    </row>
    <row r="1056" spans="1:40" ht="12.75">
      <c r="A1056" s="328">
        <v>1224888204</v>
      </c>
      <c r="B1056" s="311">
        <v>1054</v>
      </c>
      <c r="C1056" s="329" t="s">
        <v>16016</v>
      </c>
      <c r="D1056" s="329" t="s">
        <v>15329</v>
      </c>
      <c r="E1056" s="329" t="s">
        <v>15329</v>
      </c>
      <c r="F1056" s="330" t="s">
        <v>2335</v>
      </c>
      <c r="G1056" s="329" t="s">
        <v>15432</v>
      </c>
      <c r="H1056" s="330" t="s">
        <v>2339</v>
      </c>
      <c r="I1056" s="329" t="s">
        <v>9786</v>
      </c>
      <c r="J1056" s="329" t="s">
        <v>15437</v>
      </c>
      <c r="K1056" s="317"/>
      <c r="L1056" s="304">
        <v>1</v>
      </c>
      <c r="M1056" s="311">
        <v>41.8</v>
      </c>
      <c r="N1056" s="311">
        <v>21</v>
      </c>
      <c r="O1056" s="311" t="s">
        <v>15954</v>
      </c>
      <c r="P1056" s="311" t="s">
        <v>14122</v>
      </c>
      <c r="Q1056" s="311">
        <v>2012</v>
      </c>
      <c r="R1056" s="324">
        <v>41270</v>
      </c>
      <c r="S1056" s="311" t="s">
        <v>15436</v>
      </c>
      <c r="T1056" s="312">
        <v>41640</v>
      </c>
      <c r="U1056" s="340">
        <v>44197</v>
      </c>
      <c r="V1056" s="305"/>
      <c r="W1056" s="318"/>
      <c r="X1056" s="318"/>
      <c r="Y1056" s="318"/>
      <c r="Z1056" s="318"/>
      <c r="AA1056" s="327"/>
      <c r="AB1056" s="326">
        <v>1</v>
      </c>
      <c r="AC1056" s="303">
        <v>1</v>
      </c>
      <c r="AD1056" s="304">
        <v>1</v>
      </c>
      <c r="AE1056" s="322"/>
      <c r="AF1056" s="318"/>
      <c r="AG1056" s="323"/>
      <c r="AH1056" s="323"/>
      <c r="AI1056" s="323"/>
      <c r="AJ1056" s="323"/>
      <c r="AK1056" s="323"/>
      <c r="AL1056" s="323"/>
      <c r="AM1056" s="323"/>
      <c r="AN1056" s="323"/>
    </row>
    <row r="1057" spans="1:40" ht="12.75">
      <c r="A1057" s="328">
        <v>1224888205</v>
      </c>
      <c r="B1057" s="311">
        <v>1055</v>
      </c>
      <c r="C1057" s="329" t="s">
        <v>16016</v>
      </c>
      <c r="D1057" s="329" t="s">
        <v>15329</v>
      </c>
      <c r="E1057" s="329" t="s">
        <v>15329</v>
      </c>
      <c r="F1057" s="330" t="s">
        <v>2335</v>
      </c>
      <c r="G1057" s="329" t="s">
        <v>15432</v>
      </c>
      <c r="H1057" s="330" t="s">
        <v>2340</v>
      </c>
      <c r="I1057" s="329" t="s">
        <v>9786</v>
      </c>
      <c r="J1057" s="329" t="s">
        <v>15438</v>
      </c>
      <c r="K1057" s="317"/>
      <c r="L1057" s="304">
        <v>1</v>
      </c>
      <c r="M1057" s="311">
        <v>55.2</v>
      </c>
      <c r="N1057" s="311">
        <v>97</v>
      </c>
      <c r="O1057" s="311" t="s">
        <v>16032</v>
      </c>
      <c r="P1057" s="311" t="s">
        <v>14122</v>
      </c>
      <c r="Q1057" s="311">
        <v>2012</v>
      </c>
      <c r="R1057" s="324">
        <v>41270</v>
      </c>
      <c r="S1057" s="311" t="s">
        <v>15436</v>
      </c>
      <c r="T1057" s="312">
        <v>41640</v>
      </c>
      <c r="U1057" s="340">
        <v>44197</v>
      </c>
      <c r="V1057" s="305"/>
      <c r="W1057" s="318"/>
      <c r="X1057" s="318"/>
      <c r="Y1057" s="318"/>
      <c r="Z1057" s="318"/>
      <c r="AA1057" s="327"/>
      <c r="AB1057" s="326">
        <v>1</v>
      </c>
      <c r="AC1057" s="303">
        <v>1</v>
      </c>
      <c r="AD1057" s="304">
        <v>1</v>
      </c>
      <c r="AE1057" s="322"/>
      <c r="AF1057" s="318"/>
      <c r="AG1057" s="323"/>
      <c r="AH1057" s="323"/>
      <c r="AI1057" s="323"/>
      <c r="AJ1057" s="323"/>
      <c r="AK1057" s="323"/>
      <c r="AL1057" s="323"/>
      <c r="AM1057" s="323"/>
      <c r="AN1057" s="323"/>
    </row>
    <row r="1058" spans="1:40" ht="12.75">
      <c r="A1058" s="328">
        <v>1224888201</v>
      </c>
      <c r="B1058" s="311">
        <v>1056</v>
      </c>
      <c r="C1058" s="329" t="s">
        <v>16016</v>
      </c>
      <c r="D1058" s="329" t="s">
        <v>15329</v>
      </c>
      <c r="E1058" s="329" t="s">
        <v>15329</v>
      </c>
      <c r="F1058" s="330" t="s">
        <v>2335</v>
      </c>
      <c r="G1058" s="329" t="s">
        <v>15432</v>
      </c>
      <c r="H1058" s="330" t="s">
        <v>2342</v>
      </c>
      <c r="I1058" s="329" t="s">
        <v>9786</v>
      </c>
      <c r="J1058" s="329" t="s">
        <v>15439</v>
      </c>
      <c r="K1058" s="317"/>
      <c r="L1058" s="304">
        <v>1</v>
      </c>
      <c r="M1058" s="311">
        <v>245.31829999999999</v>
      </c>
      <c r="N1058" s="311">
        <v>723</v>
      </c>
      <c r="O1058" s="311" t="s">
        <v>16570</v>
      </c>
      <c r="P1058" s="311" t="s">
        <v>14063</v>
      </c>
      <c r="Q1058" s="311">
        <v>2012</v>
      </c>
      <c r="R1058" s="324">
        <v>41270</v>
      </c>
      <c r="S1058" s="311" t="s">
        <v>15434</v>
      </c>
      <c r="T1058" s="312">
        <v>41640</v>
      </c>
      <c r="U1058" s="340">
        <v>44197</v>
      </c>
      <c r="V1058" s="305"/>
      <c r="W1058" s="318"/>
      <c r="X1058" s="318"/>
      <c r="Y1058" s="318"/>
      <c r="Z1058" s="318"/>
      <c r="AA1058" s="327"/>
      <c r="AB1058" s="326">
        <v>1</v>
      </c>
      <c r="AC1058" s="303">
        <v>1</v>
      </c>
      <c r="AD1058" s="304">
        <v>1</v>
      </c>
      <c r="AE1058" s="322"/>
      <c r="AF1058" s="318"/>
      <c r="AG1058" s="323"/>
      <c r="AH1058" s="323"/>
      <c r="AI1058" s="323"/>
      <c r="AJ1058" s="323"/>
      <c r="AK1058" s="323"/>
      <c r="AL1058" s="323"/>
      <c r="AM1058" s="323"/>
      <c r="AN1058" s="323"/>
    </row>
    <row r="1059" spans="1:40" ht="12.75">
      <c r="A1059" s="328">
        <v>1224888502</v>
      </c>
      <c r="B1059" s="311">
        <v>1057</v>
      </c>
      <c r="C1059" s="329" t="s">
        <v>16016</v>
      </c>
      <c r="D1059" s="329" t="s">
        <v>15329</v>
      </c>
      <c r="E1059" s="329" t="s">
        <v>15329</v>
      </c>
      <c r="F1059" s="330" t="s">
        <v>1390</v>
      </c>
      <c r="G1059" s="329" t="s">
        <v>14215</v>
      </c>
      <c r="H1059" s="330" t="s">
        <v>1404</v>
      </c>
      <c r="I1059" s="329" t="s">
        <v>9786</v>
      </c>
      <c r="J1059" s="329" t="s">
        <v>14332</v>
      </c>
      <c r="K1059" s="317"/>
      <c r="L1059" s="304">
        <v>1</v>
      </c>
      <c r="M1059" s="311">
        <v>28.4</v>
      </c>
      <c r="N1059" s="311">
        <v>41</v>
      </c>
      <c r="O1059" s="311" t="s">
        <v>16571</v>
      </c>
      <c r="P1059" s="311" t="s">
        <v>14122</v>
      </c>
      <c r="Q1059" s="311">
        <v>2012</v>
      </c>
      <c r="R1059" s="324">
        <v>41269</v>
      </c>
      <c r="S1059" s="311" t="s">
        <v>15440</v>
      </c>
      <c r="T1059" s="312">
        <v>41640</v>
      </c>
      <c r="U1059" s="340">
        <v>44197</v>
      </c>
      <c r="V1059" s="305"/>
      <c r="W1059" s="318"/>
      <c r="X1059" s="318"/>
      <c r="Y1059" s="318"/>
      <c r="Z1059" s="318"/>
      <c r="AA1059" s="327"/>
      <c r="AB1059" s="326">
        <v>1</v>
      </c>
      <c r="AC1059" s="303">
        <v>1</v>
      </c>
      <c r="AD1059" s="304">
        <v>1</v>
      </c>
      <c r="AE1059" s="322"/>
      <c r="AF1059" s="318"/>
      <c r="AG1059" s="323"/>
      <c r="AH1059" s="323"/>
      <c r="AI1059" s="323"/>
      <c r="AJ1059" s="323"/>
      <c r="AK1059" s="323"/>
      <c r="AL1059" s="323"/>
      <c r="AM1059" s="323"/>
      <c r="AN1059" s="323"/>
    </row>
    <row r="1060" spans="1:40" ht="12.75">
      <c r="A1060" s="328">
        <v>1224888505</v>
      </c>
      <c r="B1060" s="311">
        <v>1058</v>
      </c>
      <c r="C1060" s="329" t="s">
        <v>16016</v>
      </c>
      <c r="D1060" s="329" t="s">
        <v>15329</v>
      </c>
      <c r="E1060" s="329" t="s">
        <v>15329</v>
      </c>
      <c r="F1060" s="330" t="s">
        <v>2307</v>
      </c>
      <c r="G1060" s="329" t="s">
        <v>14215</v>
      </c>
      <c r="H1060" s="330" t="s">
        <v>2319</v>
      </c>
      <c r="I1060" s="329" t="s">
        <v>9786</v>
      </c>
      <c r="J1060" s="329" t="s">
        <v>15441</v>
      </c>
      <c r="K1060" s="317"/>
      <c r="L1060" s="304">
        <v>1</v>
      </c>
      <c r="M1060" s="311">
        <v>50.466900000000003</v>
      </c>
      <c r="N1060" s="311">
        <v>127</v>
      </c>
      <c r="O1060" s="311" t="s">
        <v>15953</v>
      </c>
      <c r="P1060" s="311" t="s">
        <v>14063</v>
      </c>
      <c r="Q1060" s="311">
        <v>2012</v>
      </c>
      <c r="R1060" s="324">
        <v>41269</v>
      </c>
      <c r="S1060" s="311" t="s">
        <v>15442</v>
      </c>
      <c r="T1060" s="312">
        <v>41640</v>
      </c>
      <c r="U1060" s="340">
        <v>44197</v>
      </c>
      <c r="V1060" s="305"/>
      <c r="W1060" s="318"/>
      <c r="X1060" s="318"/>
      <c r="Y1060" s="318"/>
      <c r="Z1060" s="318"/>
      <c r="AA1060" s="327"/>
      <c r="AB1060" s="326">
        <v>1</v>
      </c>
      <c r="AC1060" s="303">
        <v>1</v>
      </c>
      <c r="AD1060" s="304">
        <v>1</v>
      </c>
      <c r="AE1060" s="322"/>
      <c r="AF1060" s="318"/>
      <c r="AG1060" s="323"/>
      <c r="AH1060" s="323"/>
      <c r="AI1060" s="323"/>
      <c r="AJ1060" s="323"/>
      <c r="AK1060" s="323"/>
      <c r="AL1060" s="323"/>
      <c r="AM1060" s="323"/>
      <c r="AN1060" s="323"/>
    </row>
    <row r="1061" spans="1:40" ht="12.75">
      <c r="A1061" s="328">
        <v>1224888507</v>
      </c>
      <c r="B1061" s="311">
        <v>1059</v>
      </c>
      <c r="C1061" s="329" t="s">
        <v>16016</v>
      </c>
      <c r="D1061" s="329" t="s">
        <v>15329</v>
      </c>
      <c r="E1061" s="329" t="s">
        <v>15329</v>
      </c>
      <c r="F1061" s="330" t="s">
        <v>2307</v>
      </c>
      <c r="G1061" s="329" t="s">
        <v>14215</v>
      </c>
      <c r="H1061" s="330" t="s">
        <v>2321</v>
      </c>
      <c r="I1061" s="329" t="s">
        <v>9786</v>
      </c>
      <c r="J1061" s="329" t="s">
        <v>15443</v>
      </c>
      <c r="K1061" s="317"/>
      <c r="L1061" s="304">
        <v>1</v>
      </c>
      <c r="M1061" s="311">
        <v>54.2</v>
      </c>
      <c r="N1061" s="311">
        <v>20</v>
      </c>
      <c r="O1061" s="311" t="s">
        <v>15954</v>
      </c>
      <c r="P1061" s="311" t="s">
        <v>14122</v>
      </c>
      <c r="Q1061" s="311">
        <v>2012</v>
      </c>
      <c r="R1061" s="324">
        <v>41269</v>
      </c>
      <c r="S1061" s="311" t="s">
        <v>15440</v>
      </c>
      <c r="T1061" s="312">
        <v>41640</v>
      </c>
      <c r="U1061" s="340">
        <v>44197</v>
      </c>
      <c r="V1061" s="305"/>
      <c r="W1061" s="318"/>
      <c r="X1061" s="318"/>
      <c r="Y1061" s="318"/>
      <c r="Z1061" s="318"/>
      <c r="AA1061" s="327"/>
      <c r="AB1061" s="326">
        <v>1</v>
      </c>
      <c r="AC1061" s="303">
        <v>1</v>
      </c>
      <c r="AD1061" s="304">
        <v>1</v>
      </c>
      <c r="AE1061" s="322"/>
      <c r="AF1061" s="318"/>
      <c r="AG1061" s="323"/>
      <c r="AH1061" s="323"/>
      <c r="AI1061" s="323"/>
      <c r="AJ1061" s="323"/>
      <c r="AK1061" s="323"/>
      <c r="AL1061" s="323"/>
      <c r="AM1061" s="323"/>
      <c r="AN1061" s="323"/>
    </row>
    <row r="1062" spans="1:40" ht="12.75">
      <c r="A1062" s="328">
        <v>1224888509</v>
      </c>
      <c r="B1062" s="311">
        <v>1060</v>
      </c>
      <c r="C1062" s="329" t="s">
        <v>16016</v>
      </c>
      <c r="D1062" s="329" t="s">
        <v>15329</v>
      </c>
      <c r="E1062" s="329" t="s">
        <v>15329</v>
      </c>
      <c r="F1062" s="330" t="s">
        <v>2307</v>
      </c>
      <c r="G1062" s="329" t="s">
        <v>14215</v>
      </c>
      <c r="H1062" s="330" t="s">
        <v>2329</v>
      </c>
      <c r="I1062" s="329" t="s">
        <v>9786</v>
      </c>
      <c r="J1062" s="329" t="s">
        <v>15444</v>
      </c>
      <c r="K1062" s="317"/>
      <c r="L1062" s="304">
        <v>1</v>
      </c>
      <c r="M1062" s="311">
        <v>18.8</v>
      </c>
      <c r="N1062" s="311">
        <v>49</v>
      </c>
      <c r="O1062" s="311" t="s">
        <v>16065</v>
      </c>
      <c r="P1062" s="311" t="s">
        <v>14122</v>
      </c>
      <c r="Q1062" s="311">
        <v>2012</v>
      </c>
      <c r="R1062" s="324">
        <v>41269</v>
      </c>
      <c r="S1062" s="311" t="s">
        <v>15440</v>
      </c>
      <c r="T1062" s="312">
        <v>41640</v>
      </c>
      <c r="U1062" s="340">
        <v>44197</v>
      </c>
      <c r="V1062" s="305"/>
      <c r="W1062" s="318"/>
      <c r="X1062" s="318"/>
      <c r="Y1062" s="318"/>
      <c r="Z1062" s="318"/>
      <c r="AA1062" s="327"/>
      <c r="AB1062" s="326">
        <v>1</v>
      </c>
      <c r="AC1062" s="303">
        <v>1</v>
      </c>
      <c r="AD1062" s="304">
        <v>1</v>
      </c>
      <c r="AE1062" s="322"/>
      <c r="AF1062" s="318"/>
      <c r="AG1062" s="323"/>
      <c r="AH1062" s="323"/>
      <c r="AI1062" s="323"/>
      <c r="AJ1062" s="323"/>
      <c r="AK1062" s="323"/>
      <c r="AL1062" s="323"/>
      <c r="AM1062" s="323"/>
      <c r="AN1062" s="323"/>
    </row>
    <row r="1063" spans="1:40" ht="12.75">
      <c r="A1063" s="328">
        <v>1224888501</v>
      </c>
      <c r="B1063" s="311">
        <v>1061</v>
      </c>
      <c r="C1063" s="329" t="s">
        <v>16016</v>
      </c>
      <c r="D1063" s="329" t="s">
        <v>15329</v>
      </c>
      <c r="E1063" s="329" t="s">
        <v>15329</v>
      </c>
      <c r="F1063" s="330" t="s">
        <v>1723</v>
      </c>
      <c r="G1063" s="329" t="s">
        <v>14215</v>
      </c>
      <c r="H1063" s="330" t="s">
        <v>1735</v>
      </c>
      <c r="I1063" s="329" t="s">
        <v>9786</v>
      </c>
      <c r="J1063" s="329" t="s">
        <v>14208</v>
      </c>
      <c r="K1063" s="317"/>
      <c r="L1063" s="304">
        <v>1</v>
      </c>
      <c r="M1063" s="311">
        <v>127.2437</v>
      </c>
      <c r="N1063" s="311">
        <v>276</v>
      </c>
      <c r="O1063" s="311" t="s">
        <v>16555</v>
      </c>
      <c r="P1063" s="311" t="s">
        <v>14063</v>
      </c>
      <c r="Q1063" s="311">
        <v>2012</v>
      </c>
      <c r="R1063" s="324">
        <v>41269</v>
      </c>
      <c r="S1063" s="311" t="s">
        <v>15442</v>
      </c>
      <c r="T1063" s="312">
        <v>41640</v>
      </c>
      <c r="U1063" s="340">
        <v>44197</v>
      </c>
      <c r="V1063" s="305"/>
      <c r="W1063" s="318"/>
      <c r="X1063" s="318"/>
      <c r="Y1063" s="318"/>
      <c r="Z1063" s="318"/>
      <c r="AA1063" s="327"/>
      <c r="AB1063" s="326">
        <v>1</v>
      </c>
      <c r="AC1063" s="303">
        <v>1</v>
      </c>
      <c r="AD1063" s="304">
        <v>1</v>
      </c>
      <c r="AE1063" s="322"/>
      <c r="AF1063" s="318"/>
      <c r="AG1063" s="323"/>
      <c r="AH1063" s="323"/>
      <c r="AI1063" s="323"/>
      <c r="AJ1063" s="323"/>
      <c r="AK1063" s="323"/>
      <c r="AL1063" s="323"/>
      <c r="AM1063" s="323"/>
      <c r="AN1063" s="323"/>
    </row>
    <row r="1064" spans="1:40" ht="12.75">
      <c r="A1064" s="328">
        <v>1225081001</v>
      </c>
      <c r="B1064" s="311">
        <v>1062</v>
      </c>
      <c r="C1064" s="311" t="s">
        <v>16129</v>
      </c>
      <c r="D1064" s="311" t="s">
        <v>14408</v>
      </c>
      <c r="E1064" s="311" t="s">
        <v>15451</v>
      </c>
      <c r="F1064" s="330" t="s">
        <v>1390</v>
      </c>
      <c r="G1064" s="311" t="s">
        <v>15936</v>
      </c>
      <c r="H1064" s="330" t="s">
        <v>1395</v>
      </c>
      <c r="I1064" s="311" t="s">
        <v>9786</v>
      </c>
      <c r="J1064" s="311" t="s">
        <v>15446</v>
      </c>
      <c r="K1064" s="317"/>
      <c r="L1064" s="304">
        <v>1</v>
      </c>
      <c r="M1064" s="311">
        <v>265.12810000000002</v>
      </c>
      <c r="N1064" s="311">
        <v>1301</v>
      </c>
      <c r="O1064" s="311" t="s">
        <v>16572</v>
      </c>
      <c r="P1064" s="311" t="s">
        <v>14604</v>
      </c>
      <c r="Q1064" s="311">
        <v>2012</v>
      </c>
      <c r="R1064" s="324">
        <v>41269</v>
      </c>
      <c r="S1064" s="311" t="s">
        <v>15937</v>
      </c>
      <c r="T1064" s="312">
        <v>41640</v>
      </c>
      <c r="U1064" s="340">
        <v>44197</v>
      </c>
      <c r="V1064" s="305"/>
      <c r="W1064" s="318"/>
      <c r="X1064" s="318"/>
      <c r="Y1064" s="318"/>
      <c r="Z1064" s="318"/>
      <c r="AA1064" s="327"/>
      <c r="AB1064" s="326">
        <v>1</v>
      </c>
      <c r="AC1064" s="308"/>
      <c r="AD1064" s="305"/>
      <c r="AE1064" s="322"/>
      <c r="AF1064" s="318"/>
      <c r="AG1064" s="323"/>
      <c r="AH1064" s="323"/>
      <c r="AI1064" s="323"/>
      <c r="AJ1064" s="323"/>
      <c r="AK1064" s="323"/>
      <c r="AL1064" s="323"/>
      <c r="AM1064" s="323"/>
      <c r="AN1064" s="323"/>
    </row>
    <row r="1065" spans="1:40" ht="12.75">
      <c r="A1065" s="328">
        <v>1225081002</v>
      </c>
      <c r="B1065" s="311">
        <v>1063</v>
      </c>
      <c r="C1065" s="311" t="s">
        <v>16129</v>
      </c>
      <c r="D1065" s="311" t="s">
        <v>14408</v>
      </c>
      <c r="E1065" s="311" t="s">
        <v>15451</v>
      </c>
      <c r="F1065" s="329" t="s">
        <v>1390</v>
      </c>
      <c r="G1065" s="311" t="s">
        <v>15936</v>
      </c>
      <c r="H1065" s="330" t="s">
        <v>1410</v>
      </c>
      <c r="I1065" s="311" t="s">
        <v>9786</v>
      </c>
      <c r="J1065" s="311" t="s">
        <v>15447</v>
      </c>
      <c r="K1065" s="317"/>
      <c r="L1065" s="304">
        <v>1</v>
      </c>
      <c r="M1065" s="311">
        <v>19</v>
      </c>
      <c r="N1065" s="311">
        <v>24</v>
      </c>
      <c r="O1065" s="311" t="s">
        <v>16496</v>
      </c>
      <c r="P1065" s="311" t="s">
        <v>14540</v>
      </c>
      <c r="Q1065" s="311">
        <v>2012</v>
      </c>
      <c r="R1065" s="324">
        <v>41269</v>
      </c>
      <c r="S1065" s="311" t="s">
        <v>15937</v>
      </c>
      <c r="T1065" s="312">
        <v>41640</v>
      </c>
      <c r="U1065" s="340">
        <v>44197</v>
      </c>
      <c r="V1065" s="305"/>
      <c r="W1065" s="318"/>
      <c r="X1065" s="318"/>
      <c r="Y1065" s="318"/>
      <c r="Z1065" s="318"/>
      <c r="AA1065" s="327"/>
      <c r="AB1065" s="326">
        <v>1</v>
      </c>
      <c r="AC1065" s="308"/>
      <c r="AD1065" s="305"/>
      <c r="AE1065" s="322"/>
      <c r="AF1065" s="318"/>
      <c r="AG1065" s="323"/>
      <c r="AH1065" s="323"/>
      <c r="AI1065" s="323"/>
      <c r="AJ1065" s="323"/>
      <c r="AK1065" s="323"/>
      <c r="AL1065" s="323"/>
      <c r="AM1065" s="323"/>
      <c r="AN1065" s="323"/>
    </row>
    <row r="1066" spans="1:40" ht="12.75">
      <c r="A1066" s="328">
        <v>1225081003</v>
      </c>
      <c r="B1066" s="311">
        <v>1064</v>
      </c>
      <c r="C1066" s="311" t="s">
        <v>16129</v>
      </c>
      <c r="D1066" s="311" t="s">
        <v>14408</v>
      </c>
      <c r="E1066" s="311" t="s">
        <v>15451</v>
      </c>
      <c r="F1066" s="330" t="s">
        <v>1245</v>
      </c>
      <c r="G1066" s="311" t="s">
        <v>15936</v>
      </c>
      <c r="H1066" s="330" t="s">
        <v>1246</v>
      </c>
      <c r="I1066" s="311" t="s">
        <v>9786</v>
      </c>
      <c r="J1066" s="311" t="s">
        <v>14419</v>
      </c>
      <c r="K1066" s="317"/>
      <c r="L1066" s="304">
        <v>1</v>
      </c>
      <c r="M1066" s="311">
        <v>71.918499999999995</v>
      </c>
      <c r="N1066" s="311">
        <v>219</v>
      </c>
      <c r="O1066" s="311" t="s">
        <v>15955</v>
      </c>
      <c r="P1066" s="311" t="s">
        <v>14604</v>
      </c>
      <c r="Q1066" s="311">
        <v>2012</v>
      </c>
      <c r="R1066" s="324">
        <v>41269</v>
      </c>
      <c r="S1066" s="311" t="s">
        <v>15937</v>
      </c>
      <c r="T1066" s="312">
        <v>41640</v>
      </c>
      <c r="U1066" s="340">
        <v>44197</v>
      </c>
      <c r="V1066" s="305"/>
      <c r="W1066" s="318"/>
      <c r="X1066" s="318"/>
      <c r="Y1066" s="318"/>
      <c r="Z1066" s="318"/>
      <c r="AA1066" s="327"/>
      <c r="AB1066" s="326">
        <v>1</v>
      </c>
      <c r="AC1066" s="308"/>
      <c r="AD1066" s="305"/>
      <c r="AE1066" s="322"/>
      <c r="AF1066" s="318"/>
      <c r="AG1066" s="323"/>
      <c r="AH1066" s="323"/>
      <c r="AI1066" s="323"/>
      <c r="AJ1066" s="323"/>
      <c r="AK1066" s="323"/>
      <c r="AL1066" s="323"/>
      <c r="AM1066" s="323"/>
      <c r="AN1066" s="323"/>
    </row>
    <row r="1067" spans="1:40" ht="12.75">
      <c r="A1067" s="328">
        <v>1225081004</v>
      </c>
      <c r="B1067" s="311">
        <v>1065</v>
      </c>
      <c r="C1067" s="311" t="s">
        <v>16129</v>
      </c>
      <c r="D1067" s="311" t="s">
        <v>14408</v>
      </c>
      <c r="E1067" s="311" t="s">
        <v>15451</v>
      </c>
      <c r="F1067" s="330" t="s">
        <v>1390</v>
      </c>
      <c r="G1067" s="311" t="s">
        <v>15936</v>
      </c>
      <c r="H1067" s="330" t="s">
        <v>1412</v>
      </c>
      <c r="I1067" s="311" t="s">
        <v>9786</v>
      </c>
      <c r="J1067" s="311" t="s">
        <v>15448</v>
      </c>
      <c r="K1067" s="317"/>
      <c r="L1067" s="304">
        <v>1</v>
      </c>
      <c r="M1067" s="311">
        <v>15</v>
      </c>
      <c r="N1067" s="311">
        <v>21</v>
      </c>
      <c r="O1067" s="311" t="s">
        <v>16362</v>
      </c>
      <c r="P1067" s="311" t="s">
        <v>14540</v>
      </c>
      <c r="Q1067" s="311">
        <v>2012</v>
      </c>
      <c r="R1067" s="324">
        <v>41269</v>
      </c>
      <c r="S1067" s="311" t="s">
        <v>15937</v>
      </c>
      <c r="T1067" s="312">
        <v>41640</v>
      </c>
      <c r="U1067" s="340">
        <v>44197</v>
      </c>
      <c r="V1067" s="305"/>
      <c r="W1067" s="318"/>
      <c r="X1067" s="318"/>
      <c r="Y1067" s="318"/>
      <c r="Z1067" s="318"/>
      <c r="AA1067" s="327"/>
      <c r="AB1067" s="326">
        <v>1</v>
      </c>
      <c r="AC1067" s="308"/>
      <c r="AD1067" s="305"/>
      <c r="AE1067" s="322"/>
      <c r="AF1067" s="318"/>
      <c r="AG1067" s="323"/>
      <c r="AH1067" s="323"/>
      <c r="AI1067" s="323"/>
      <c r="AJ1067" s="323"/>
      <c r="AK1067" s="323"/>
      <c r="AL1067" s="323"/>
      <c r="AM1067" s="323"/>
      <c r="AN1067" s="323"/>
    </row>
    <row r="1068" spans="1:40" ht="12.75">
      <c r="A1068" s="328">
        <v>1225081007</v>
      </c>
      <c r="B1068" s="311">
        <v>1066</v>
      </c>
      <c r="C1068" s="311" t="s">
        <v>16129</v>
      </c>
      <c r="D1068" s="311" t="s">
        <v>14408</v>
      </c>
      <c r="E1068" s="311" t="s">
        <v>15451</v>
      </c>
      <c r="F1068" s="330" t="s">
        <v>1390</v>
      </c>
      <c r="G1068" s="311" t="s">
        <v>15936</v>
      </c>
      <c r="H1068" s="330" t="s">
        <v>1422</v>
      </c>
      <c r="I1068" s="311" t="s">
        <v>9786</v>
      </c>
      <c r="J1068" s="311" t="s">
        <v>15449</v>
      </c>
      <c r="K1068" s="317"/>
      <c r="L1068" s="304">
        <v>1</v>
      </c>
      <c r="M1068" s="311">
        <v>66.152900000000002</v>
      </c>
      <c r="N1068" s="311">
        <v>153</v>
      </c>
      <c r="O1068" s="311" t="s">
        <v>15953</v>
      </c>
      <c r="P1068" s="311" t="s">
        <v>14604</v>
      </c>
      <c r="Q1068" s="311">
        <v>2012</v>
      </c>
      <c r="R1068" s="324">
        <v>41269</v>
      </c>
      <c r="S1068" s="311" t="s">
        <v>15937</v>
      </c>
      <c r="T1068" s="312">
        <v>41640</v>
      </c>
      <c r="U1068" s="340">
        <v>44197</v>
      </c>
      <c r="V1068" s="305"/>
      <c r="W1068" s="318"/>
      <c r="X1068" s="318"/>
      <c r="Y1068" s="318"/>
      <c r="Z1068" s="318"/>
      <c r="AA1068" s="327"/>
      <c r="AB1068" s="326">
        <v>1</v>
      </c>
      <c r="AC1068" s="308"/>
      <c r="AD1068" s="305"/>
      <c r="AE1068" s="322"/>
      <c r="AF1068" s="318"/>
      <c r="AG1068" s="323"/>
      <c r="AH1068" s="323"/>
      <c r="AI1068" s="323"/>
      <c r="AJ1068" s="323"/>
      <c r="AK1068" s="323"/>
      <c r="AL1068" s="323"/>
      <c r="AM1068" s="323"/>
      <c r="AN1068" s="323"/>
    </row>
    <row r="1069" spans="1:40" ht="12.75">
      <c r="A1069" s="328">
        <v>1225081005</v>
      </c>
      <c r="B1069" s="311">
        <v>1067</v>
      </c>
      <c r="C1069" s="311" t="s">
        <v>16129</v>
      </c>
      <c r="D1069" s="311" t="s">
        <v>14408</v>
      </c>
      <c r="E1069" s="311" t="s">
        <v>15451</v>
      </c>
      <c r="F1069" s="330" t="s">
        <v>1245</v>
      </c>
      <c r="G1069" s="311" t="s">
        <v>15936</v>
      </c>
      <c r="H1069" s="330" t="s">
        <v>1251</v>
      </c>
      <c r="I1069" s="311" t="s">
        <v>9786</v>
      </c>
      <c r="J1069" s="311" t="s">
        <v>14102</v>
      </c>
      <c r="K1069" s="317"/>
      <c r="L1069" s="304">
        <v>1</v>
      </c>
      <c r="M1069" s="311">
        <v>47.408299999999997</v>
      </c>
      <c r="N1069" s="311">
        <v>151</v>
      </c>
      <c r="O1069" s="311" t="s">
        <v>16560</v>
      </c>
      <c r="P1069" s="311" t="s">
        <v>14604</v>
      </c>
      <c r="Q1069" s="311">
        <v>2012</v>
      </c>
      <c r="R1069" s="324">
        <v>41269</v>
      </c>
      <c r="S1069" s="311" t="s">
        <v>15937</v>
      </c>
      <c r="T1069" s="312">
        <v>41640</v>
      </c>
      <c r="U1069" s="340">
        <v>44197</v>
      </c>
      <c r="V1069" s="305"/>
      <c r="W1069" s="318"/>
      <c r="X1069" s="318"/>
      <c r="Y1069" s="318"/>
      <c r="Z1069" s="318"/>
      <c r="AA1069" s="327"/>
      <c r="AB1069" s="326">
        <v>1</v>
      </c>
      <c r="AC1069" s="308"/>
      <c r="AD1069" s="305"/>
      <c r="AE1069" s="322"/>
      <c r="AF1069" s="318"/>
      <c r="AG1069" s="323"/>
      <c r="AH1069" s="323"/>
      <c r="AI1069" s="323"/>
      <c r="AJ1069" s="323"/>
      <c r="AK1069" s="323"/>
      <c r="AL1069" s="323"/>
      <c r="AM1069" s="323"/>
      <c r="AN1069" s="323"/>
    </row>
    <row r="1070" spans="1:40" ht="12.75">
      <c r="A1070" s="328">
        <v>1225081006</v>
      </c>
      <c r="B1070" s="311">
        <v>1068</v>
      </c>
      <c r="C1070" s="311" t="s">
        <v>16129</v>
      </c>
      <c r="D1070" s="311" t="s">
        <v>14408</v>
      </c>
      <c r="E1070" s="311" t="s">
        <v>15451</v>
      </c>
      <c r="F1070" s="330" t="s">
        <v>1390</v>
      </c>
      <c r="G1070" s="311" t="s">
        <v>15936</v>
      </c>
      <c r="H1070" s="330" t="s">
        <v>1437</v>
      </c>
      <c r="I1070" s="311" t="s">
        <v>9786</v>
      </c>
      <c r="J1070" s="311" t="s">
        <v>15450</v>
      </c>
      <c r="K1070" s="317"/>
      <c r="L1070" s="304">
        <v>1</v>
      </c>
      <c r="M1070" s="311">
        <v>38.214100000000002</v>
      </c>
      <c r="N1070" s="311">
        <v>118</v>
      </c>
      <c r="O1070" s="311" t="s">
        <v>16573</v>
      </c>
      <c r="P1070" s="311" t="s">
        <v>14604</v>
      </c>
      <c r="Q1070" s="311">
        <v>2012</v>
      </c>
      <c r="R1070" s="324">
        <v>41269</v>
      </c>
      <c r="S1070" s="311" t="s">
        <v>15937</v>
      </c>
      <c r="T1070" s="312">
        <v>41640</v>
      </c>
      <c r="U1070" s="340">
        <v>44197</v>
      </c>
      <c r="V1070" s="305"/>
      <c r="W1070" s="318"/>
      <c r="X1070" s="318"/>
      <c r="Y1070" s="318"/>
      <c r="Z1070" s="318"/>
      <c r="AA1070" s="327"/>
      <c r="AB1070" s="326">
        <v>1</v>
      </c>
      <c r="AC1070" s="308"/>
      <c r="AD1070" s="305"/>
      <c r="AE1070" s="322"/>
      <c r="AF1070" s="318"/>
      <c r="AG1070" s="323"/>
      <c r="AH1070" s="323"/>
      <c r="AI1070" s="323"/>
      <c r="AJ1070" s="323"/>
      <c r="AK1070" s="323"/>
      <c r="AL1070" s="323"/>
      <c r="AM1070" s="323"/>
      <c r="AN1070" s="323"/>
    </row>
    <row r="1071" spans="1:40" ht="12.75">
      <c r="A1071" s="328">
        <v>1225081201</v>
      </c>
      <c r="B1071" s="311">
        <v>1069</v>
      </c>
      <c r="C1071" s="311" t="s">
        <v>16129</v>
      </c>
      <c r="D1071" s="311" t="s">
        <v>14408</v>
      </c>
      <c r="E1071" s="311" t="s">
        <v>15451</v>
      </c>
      <c r="F1071" s="330" t="s">
        <v>1363</v>
      </c>
      <c r="G1071" s="311" t="s">
        <v>15452</v>
      </c>
      <c r="H1071" s="330" t="s">
        <v>1366</v>
      </c>
      <c r="I1071" s="311" t="s">
        <v>9786</v>
      </c>
      <c r="J1071" s="311" t="s">
        <v>15453</v>
      </c>
      <c r="K1071" s="302">
        <v>1</v>
      </c>
      <c r="L1071" s="316"/>
      <c r="M1071" s="311">
        <v>309</v>
      </c>
      <c r="N1071" s="311">
        <v>676</v>
      </c>
      <c r="O1071" s="317"/>
      <c r="P1071" s="311" t="s">
        <v>14235</v>
      </c>
      <c r="Q1071" s="311">
        <v>2021</v>
      </c>
      <c r="R1071" s="312">
        <v>44508</v>
      </c>
      <c r="S1071" s="311" t="s">
        <v>15454</v>
      </c>
      <c r="T1071" s="312">
        <v>44927</v>
      </c>
      <c r="U1071" s="340">
        <v>47484</v>
      </c>
      <c r="V1071" s="305"/>
      <c r="W1071" s="318"/>
      <c r="X1071" s="312">
        <v>44898</v>
      </c>
      <c r="Y1071" s="311" t="s">
        <v>15455</v>
      </c>
      <c r="Z1071" s="318"/>
      <c r="AA1071" s="320">
        <v>1</v>
      </c>
      <c r="AB1071" s="321"/>
      <c r="AC1071" s="303">
        <v>1</v>
      </c>
      <c r="AD1071" s="305"/>
      <c r="AE1071" s="322"/>
      <c r="AF1071" s="318"/>
      <c r="AG1071" s="323"/>
      <c r="AH1071" s="323"/>
      <c r="AI1071" s="323"/>
      <c r="AJ1071" s="323"/>
      <c r="AK1071" s="323"/>
      <c r="AL1071" s="323"/>
      <c r="AM1071" s="323"/>
      <c r="AN1071" s="323"/>
    </row>
    <row r="1072" spans="1:40" ht="12.75">
      <c r="A1072" s="328">
        <v>1225081202</v>
      </c>
      <c r="B1072" s="311">
        <v>1070</v>
      </c>
      <c r="C1072" s="311" t="s">
        <v>16129</v>
      </c>
      <c r="D1072" s="311" t="s">
        <v>14408</v>
      </c>
      <c r="E1072" s="311" t="s">
        <v>15451</v>
      </c>
      <c r="F1072" s="330" t="s">
        <v>1363</v>
      </c>
      <c r="G1072" s="311" t="s">
        <v>15452</v>
      </c>
      <c r="H1072" s="330" t="s">
        <v>1368</v>
      </c>
      <c r="I1072" s="311" t="s">
        <v>9786</v>
      </c>
      <c r="J1072" s="311" t="s">
        <v>12196</v>
      </c>
      <c r="K1072" s="317"/>
      <c r="L1072" s="304">
        <v>1</v>
      </c>
      <c r="M1072" s="311">
        <v>101.3</v>
      </c>
      <c r="N1072" s="311">
        <v>91</v>
      </c>
      <c r="O1072" s="311" t="s">
        <v>15954</v>
      </c>
      <c r="P1072" s="311" t="s">
        <v>14122</v>
      </c>
      <c r="Q1072" s="311">
        <v>2012</v>
      </c>
      <c r="R1072" s="324">
        <v>41234</v>
      </c>
      <c r="S1072" s="311" t="s">
        <v>15456</v>
      </c>
      <c r="T1072" s="312">
        <v>41640</v>
      </c>
      <c r="U1072" s="340">
        <v>44197</v>
      </c>
      <c r="V1072" s="305"/>
      <c r="W1072" s="318"/>
      <c r="X1072" s="318"/>
      <c r="Y1072" s="318"/>
      <c r="Z1072" s="318"/>
      <c r="AA1072" s="327"/>
      <c r="AB1072" s="326">
        <v>1</v>
      </c>
      <c r="AC1072" s="308"/>
      <c r="AD1072" s="305"/>
      <c r="AE1072" s="322"/>
      <c r="AF1072" s="318"/>
      <c r="AG1072" s="323"/>
      <c r="AH1072" s="323"/>
      <c r="AI1072" s="323"/>
      <c r="AJ1072" s="323"/>
      <c r="AK1072" s="323"/>
      <c r="AL1072" s="323"/>
      <c r="AM1072" s="323"/>
      <c r="AN1072" s="323"/>
    </row>
    <row r="1073" spans="1:40" ht="12.75">
      <c r="A1073" s="328">
        <v>1225081203</v>
      </c>
      <c r="B1073" s="311">
        <v>1071</v>
      </c>
      <c r="C1073" s="311" t="s">
        <v>16129</v>
      </c>
      <c r="D1073" s="311" t="s">
        <v>14408</v>
      </c>
      <c r="E1073" s="311" t="s">
        <v>15451</v>
      </c>
      <c r="F1073" s="330" t="s">
        <v>1363</v>
      </c>
      <c r="G1073" s="311" t="s">
        <v>15452</v>
      </c>
      <c r="H1073" s="330" t="s">
        <v>1371</v>
      </c>
      <c r="I1073" s="311" t="s">
        <v>9786</v>
      </c>
      <c r="J1073" s="311" t="s">
        <v>10983</v>
      </c>
      <c r="K1073" s="317"/>
      <c r="L1073" s="304">
        <v>1</v>
      </c>
      <c r="M1073" s="311">
        <v>107.6</v>
      </c>
      <c r="N1073" s="311">
        <v>59</v>
      </c>
      <c r="O1073" s="311" t="s">
        <v>15954</v>
      </c>
      <c r="P1073" s="311" t="s">
        <v>14122</v>
      </c>
      <c r="Q1073" s="311">
        <v>2012</v>
      </c>
      <c r="R1073" s="324">
        <v>41234</v>
      </c>
      <c r="S1073" s="311" t="s">
        <v>15456</v>
      </c>
      <c r="T1073" s="312">
        <v>41640</v>
      </c>
      <c r="U1073" s="340">
        <v>44197</v>
      </c>
      <c r="V1073" s="305"/>
      <c r="W1073" s="318"/>
      <c r="X1073" s="318"/>
      <c r="Y1073" s="318"/>
      <c r="Z1073" s="318"/>
      <c r="AA1073" s="327"/>
      <c r="AB1073" s="326">
        <v>1</v>
      </c>
      <c r="AC1073" s="308"/>
      <c r="AD1073" s="305"/>
      <c r="AE1073" s="322"/>
      <c r="AF1073" s="318"/>
      <c r="AG1073" s="323"/>
      <c r="AH1073" s="323"/>
      <c r="AI1073" s="323"/>
      <c r="AJ1073" s="323"/>
      <c r="AK1073" s="323"/>
      <c r="AL1073" s="323"/>
      <c r="AM1073" s="323"/>
      <c r="AN1073" s="323"/>
    </row>
    <row r="1074" spans="1:40" ht="12.75">
      <c r="A1074" s="328">
        <v>1225081204</v>
      </c>
      <c r="B1074" s="311">
        <v>1072</v>
      </c>
      <c r="C1074" s="311" t="s">
        <v>16129</v>
      </c>
      <c r="D1074" s="311" t="s">
        <v>14408</v>
      </c>
      <c r="E1074" s="311" t="s">
        <v>15451</v>
      </c>
      <c r="F1074" s="330" t="s">
        <v>1363</v>
      </c>
      <c r="G1074" s="311" t="s">
        <v>15452</v>
      </c>
      <c r="H1074" s="330" t="s">
        <v>1373</v>
      </c>
      <c r="I1074" s="311" t="s">
        <v>9786</v>
      </c>
      <c r="J1074" s="311" t="s">
        <v>15457</v>
      </c>
      <c r="K1074" s="317"/>
      <c r="L1074" s="304">
        <v>1</v>
      </c>
      <c r="M1074" s="311">
        <v>83.5</v>
      </c>
      <c r="N1074" s="311">
        <v>104</v>
      </c>
      <c r="O1074" s="311" t="s">
        <v>16032</v>
      </c>
      <c r="P1074" s="311" t="s">
        <v>14122</v>
      </c>
      <c r="Q1074" s="311">
        <v>2012</v>
      </c>
      <c r="R1074" s="324">
        <v>41234</v>
      </c>
      <c r="S1074" s="311" t="s">
        <v>15456</v>
      </c>
      <c r="T1074" s="312">
        <v>41640</v>
      </c>
      <c r="U1074" s="340">
        <v>44197</v>
      </c>
      <c r="V1074" s="305"/>
      <c r="W1074" s="318"/>
      <c r="X1074" s="318"/>
      <c r="Y1074" s="318"/>
      <c r="Z1074" s="318"/>
      <c r="AA1074" s="327"/>
      <c r="AB1074" s="326">
        <v>1</v>
      </c>
      <c r="AC1074" s="308"/>
      <c r="AD1074" s="305"/>
      <c r="AE1074" s="322"/>
      <c r="AF1074" s="318"/>
      <c r="AG1074" s="323"/>
      <c r="AH1074" s="323"/>
      <c r="AI1074" s="323"/>
      <c r="AJ1074" s="323"/>
      <c r="AK1074" s="323"/>
      <c r="AL1074" s="323"/>
      <c r="AM1074" s="323"/>
      <c r="AN1074" s="323"/>
    </row>
    <row r="1075" spans="1:40" ht="12.75">
      <c r="A1075" s="328">
        <v>1225081502</v>
      </c>
      <c r="B1075" s="311">
        <v>1073</v>
      </c>
      <c r="C1075" s="311" t="s">
        <v>16129</v>
      </c>
      <c r="D1075" s="311" t="s">
        <v>14408</v>
      </c>
      <c r="E1075" s="311" t="s">
        <v>15451</v>
      </c>
      <c r="F1075" s="330" t="s">
        <v>1390</v>
      </c>
      <c r="G1075" s="311" t="s">
        <v>14899</v>
      </c>
      <c r="H1075" s="330" t="s">
        <v>1393</v>
      </c>
      <c r="I1075" s="311" t="s">
        <v>9786</v>
      </c>
      <c r="J1075" s="311" t="s">
        <v>11473</v>
      </c>
      <c r="K1075" s="317"/>
      <c r="L1075" s="304">
        <v>1</v>
      </c>
      <c r="M1075" s="311">
        <v>20</v>
      </c>
      <c r="N1075" s="311">
        <v>32</v>
      </c>
      <c r="O1075" s="311" t="s">
        <v>16065</v>
      </c>
      <c r="P1075" s="311" t="s">
        <v>14540</v>
      </c>
      <c r="Q1075" s="311">
        <v>2012</v>
      </c>
      <c r="R1075" s="324">
        <v>41269</v>
      </c>
      <c r="S1075" s="311" t="s">
        <v>15466</v>
      </c>
      <c r="T1075" s="312">
        <v>41640</v>
      </c>
      <c r="U1075" s="340">
        <v>44197</v>
      </c>
      <c r="V1075" s="305"/>
      <c r="W1075" s="318"/>
      <c r="X1075" s="318"/>
      <c r="Y1075" s="318"/>
      <c r="Z1075" s="318"/>
      <c r="AA1075" s="327"/>
      <c r="AB1075" s="326">
        <v>1</v>
      </c>
      <c r="AC1075" s="308"/>
      <c r="AD1075" s="305"/>
      <c r="AE1075" s="322"/>
      <c r="AF1075" s="318"/>
      <c r="AG1075" s="323"/>
      <c r="AH1075" s="323"/>
      <c r="AI1075" s="323"/>
      <c r="AJ1075" s="323"/>
      <c r="AK1075" s="323"/>
      <c r="AL1075" s="323"/>
      <c r="AM1075" s="323"/>
      <c r="AN1075" s="323"/>
    </row>
    <row r="1076" spans="1:40" ht="12.75">
      <c r="A1076" s="328">
        <v>1225081501</v>
      </c>
      <c r="B1076" s="311">
        <v>1074</v>
      </c>
      <c r="C1076" s="311" t="s">
        <v>16129</v>
      </c>
      <c r="D1076" s="311" t="s">
        <v>14408</v>
      </c>
      <c r="E1076" s="311" t="s">
        <v>15451</v>
      </c>
      <c r="F1076" s="330" t="s">
        <v>1385</v>
      </c>
      <c r="G1076" s="311" t="s">
        <v>14899</v>
      </c>
      <c r="H1076" s="330" t="s">
        <v>1388</v>
      </c>
      <c r="I1076" s="311" t="s">
        <v>9786</v>
      </c>
      <c r="J1076" s="311" t="s">
        <v>14339</v>
      </c>
      <c r="K1076" s="317"/>
      <c r="L1076" s="304">
        <v>1</v>
      </c>
      <c r="M1076" s="311">
        <v>346.10169999999999</v>
      </c>
      <c r="N1076" s="311">
        <v>1021</v>
      </c>
      <c r="O1076" s="311" t="s">
        <v>16574</v>
      </c>
      <c r="P1076" s="311" t="s">
        <v>14604</v>
      </c>
      <c r="Q1076" s="311">
        <v>2012</v>
      </c>
      <c r="R1076" s="324">
        <v>41269</v>
      </c>
      <c r="S1076" s="311" t="s">
        <v>15466</v>
      </c>
      <c r="T1076" s="312">
        <v>41640</v>
      </c>
      <c r="U1076" s="340">
        <v>44197</v>
      </c>
      <c r="V1076" s="305"/>
      <c r="W1076" s="318"/>
      <c r="X1076" s="318"/>
      <c r="Y1076" s="318"/>
      <c r="Z1076" s="318"/>
      <c r="AA1076" s="327"/>
      <c r="AB1076" s="326">
        <v>1</v>
      </c>
      <c r="AC1076" s="308"/>
      <c r="AD1076" s="305"/>
      <c r="AE1076" s="322"/>
      <c r="AF1076" s="318"/>
      <c r="AG1076" s="323"/>
      <c r="AH1076" s="323"/>
      <c r="AI1076" s="323"/>
      <c r="AJ1076" s="323"/>
      <c r="AK1076" s="323"/>
      <c r="AL1076" s="323"/>
      <c r="AM1076" s="323"/>
      <c r="AN1076" s="323"/>
    </row>
    <row r="1077" spans="1:40" ht="12.75">
      <c r="A1077" s="328">
        <v>1225081504</v>
      </c>
      <c r="B1077" s="311">
        <v>1075</v>
      </c>
      <c r="C1077" s="311" t="s">
        <v>16129</v>
      </c>
      <c r="D1077" s="311" t="s">
        <v>14408</v>
      </c>
      <c r="E1077" s="311" t="s">
        <v>15451</v>
      </c>
      <c r="F1077" s="330" t="s">
        <v>1390</v>
      </c>
      <c r="G1077" s="311" t="s">
        <v>14899</v>
      </c>
      <c r="H1077" s="330" t="s">
        <v>1405</v>
      </c>
      <c r="I1077" s="311" t="s">
        <v>9786</v>
      </c>
      <c r="J1077" s="311" t="s">
        <v>15458</v>
      </c>
      <c r="K1077" s="317"/>
      <c r="L1077" s="304">
        <v>1</v>
      </c>
      <c r="M1077" s="311">
        <v>35.4</v>
      </c>
      <c r="N1077" s="311">
        <v>48</v>
      </c>
      <c r="O1077" s="311" t="s">
        <v>15954</v>
      </c>
      <c r="P1077" s="311" t="s">
        <v>14540</v>
      </c>
      <c r="Q1077" s="311">
        <v>2012</v>
      </c>
      <c r="R1077" s="324">
        <v>41269</v>
      </c>
      <c r="S1077" s="311" t="s">
        <v>15466</v>
      </c>
      <c r="T1077" s="312">
        <v>41640</v>
      </c>
      <c r="U1077" s="340">
        <v>44197</v>
      </c>
      <c r="V1077" s="305"/>
      <c r="W1077" s="318"/>
      <c r="X1077" s="318"/>
      <c r="Y1077" s="318"/>
      <c r="Z1077" s="318"/>
      <c r="AA1077" s="327"/>
      <c r="AB1077" s="326">
        <v>1</v>
      </c>
      <c r="AC1077" s="308"/>
      <c r="AD1077" s="305"/>
      <c r="AE1077" s="322"/>
      <c r="AF1077" s="318"/>
      <c r="AG1077" s="323"/>
      <c r="AH1077" s="323"/>
      <c r="AI1077" s="323"/>
      <c r="AJ1077" s="323"/>
      <c r="AK1077" s="323"/>
      <c r="AL1077" s="323"/>
      <c r="AM1077" s="323"/>
      <c r="AN1077" s="323"/>
    </row>
    <row r="1078" spans="1:40" ht="12.75">
      <c r="A1078" s="328">
        <v>1225055110</v>
      </c>
      <c r="B1078" s="311">
        <v>1076</v>
      </c>
      <c r="C1078" s="311" t="s">
        <v>16129</v>
      </c>
      <c r="D1078" s="311" t="s">
        <v>14408</v>
      </c>
      <c r="E1078" s="311" t="s">
        <v>15451</v>
      </c>
      <c r="F1078" s="329" t="s">
        <v>1390</v>
      </c>
      <c r="G1078" s="311" t="s">
        <v>14899</v>
      </c>
      <c r="H1078" s="330" t="s">
        <v>1409</v>
      </c>
      <c r="I1078" s="311" t="s">
        <v>9786</v>
      </c>
      <c r="J1078" s="311" t="s">
        <v>15079</v>
      </c>
      <c r="K1078" s="317"/>
      <c r="L1078" s="304">
        <v>1</v>
      </c>
      <c r="M1078" s="311">
        <v>143.85040000000001</v>
      </c>
      <c r="N1078" s="311">
        <v>532</v>
      </c>
      <c r="O1078" s="311" t="s">
        <v>16564</v>
      </c>
      <c r="P1078" s="311" t="s">
        <v>14604</v>
      </c>
      <c r="Q1078" s="311">
        <v>2012</v>
      </c>
      <c r="R1078" s="324">
        <v>41269</v>
      </c>
      <c r="S1078" s="311" t="s">
        <v>15466</v>
      </c>
      <c r="T1078" s="312">
        <v>41640</v>
      </c>
      <c r="U1078" s="340">
        <v>44197</v>
      </c>
      <c r="V1078" s="305"/>
      <c r="W1078" s="318"/>
      <c r="X1078" s="318"/>
      <c r="Y1078" s="318"/>
      <c r="Z1078" s="318"/>
      <c r="AA1078" s="327"/>
      <c r="AB1078" s="326">
        <v>1</v>
      </c>
      <c r="AC1078" s="308"/>
      <c r="AD1078" s="305"/>
      <c r="AE1078" s="322"/>
      <c r="AF1078" s="318"/>
      <c r="AG1078" s="323"/>
      <c r="AH1078" s="323"/>
      <c r="AI1078" s="323"/>
      <c r="AJ1078" s="323"/>
      <c r="AK1078" s="323"/>
      <c r="AL1078" s="323"/>
      <c r="AM1078" s="323"/>
      <c r="AN1078" s="323"/>
    </row>
    <row r="1079" spans="1:40" ht="12.75">
      <c r="A1079" s="328">
        <v>1225081506</v>
      </c>
      <c r="B1079" s="311">
        <v>1077</v>
      </c>
      <c r="C1079" s="311" t="s">
        <v>16129</v>
      </c>
      <c r="D1079" s="311" t="s">
        <v>14408</v>
      </c>
      <c r="E1079" s="311" t="s">
        <v>15451</v>
      </c>
      <c r="F1079" s="330" t="s">
        <v>1277</v>
      </c>
      <c r="G1079" s="311" t="s">
        <v>14899</v>
      </c>
      <c r="H1079" s="330" t="s">
        <v>1283</v>
      </c>
      <c r="I1079" s="311" t="s">
        <v>9786</v>
      </c>
      <c r="J1079" s="311" t="s">
        <v>10805</v>
      </c>
      <c r="K1079" s="317"/>
      <c r="L1079" s="304">
        <v>1</v>
      </c>
      <c r="M1079" s="311">
        <v>37</v>
      </c>
      <c r="N1079" s="311">
        <v>64</v>
      </c>
      <c r="O1079" s="311" t="s">
        <v>15954</v>
      </c>
      <c r="P1079" s="311" t="s">
        <v>14540</v>
      </c>
      <c r="Q1079" s="311">
        <v>2012</v>
      </c>
      <c r="R1079" s="324">
        <v>41269</v>
      </c>
      <c r="S1079" s="311" t="s">
        <v>15466</v>
      </c>
      <c r="T1079" s="312">
        <v>41640</v>
      </c>
      <c r="U1079" s="340">
        <v>44197</v>
      </c>
      <c r="V1079" s="305"/>
      <c r="W1079" s="318"/>
      <c r="X1079" s="318"/>
      <c r="Y1079" s="318"/>
      <c r="Z1079" s="318"/>
      <c r="AA1079" s="327"/>
      <c r="AB1079" s="326">
        <v>1</v>
      </c>
      <c r="AC1079" s="308"/>
      <c r="AD1079" s="305"/>
      <c r="AE1079" s="322"/>
      <c r="AF1079" s="318"/>
      <c r="AG1079" s="323"/>
      <c r="AH1079" s="323"/>
      <c r="AI1079" s="323"/>
      <c r="AJ1079" s="323"/>
      <c r="AK1079" s="323"/>
      <c r="AL1079" s="323"/>
      <c r="AM1079" s="323"/>
      <c r="AN1079" s="323"/>
    </row>
    <row r="1080" spans="1:40" ht="12.75">
      <c r="A1080" s="328">
        <v>1225055115</v>
      </c>
      <c r="B1080" s="311">
        <v>1078</v>
      </c>
      <c r="C1080" s="311" t="s">
        <v>16129</v>
      </c>
      <c r="D1080" s="311" t="s">
        <v>14408</v>
      </c>
      <c r="E1080" s="311" t="s">
        <v>15451</v>
      </c>
      <c r="F1080" s="329" t="s">
        <v>1390</v>
      </c>
      <c r="G1080" s="311" t="s">
        <v>14899</v>
      </c>
      <c r="H1080" s="330" t="s">
        <v>1434</v>
      </c>
      <c r="I1080" s="311" t="s">
        <v>9786</v>
      </c>
      <c r="J1080" s="311" t="s">
        <v>15459</v>
      </c>
      <c r="K1080" s="317"/>
      <c r="L1080" s="304">
        <v>1</v>
      </c>
      <c r="M1080" s="311">
        <v>16.8</v>
      </c>
      <c r="N1080" s="311">
        <v>302</v>
      </c>
      <c r="O1080" s="311" t="s">
        <v>16575</v>
      </c>
      <c r="P1080" s="311" t="s">
        <v>14540</v>
      </c>
      <c r="Q1080" s="311">
        <v>2012</v>
      </c>
      <c r="R1080" s="324">
        <v>41269</v>
      </c>
      <c r="S1080" s="311" t="s">
        <v>15466</v>
      </c>
      <c r="T1080" s="312">
        <v>41640</v>
      </c>
      <c r="U1080" s="340">
        <v>44197</v>
      </c>
      <c r="V1080" s="305"/>
      <c r="W1080" s="318"/>
      <c r="X1080" s="318"/>
      <c r="Y1080" s="318"/>
      <c r="Z1080" s="318"/>
      <c r="AA1080" s="327"/>
      <c r="AB1080" s="326">
        <v>1</v>
      </c>
      <c r="AC1080" s="308"/>
      <c r="AD1080" s="305"/>
      <c r="AE1080" s="322"/>
      <c r="AF1080" s="318"/>
      <c r="AG1080" s="323"/>
      <c r="AH1080" s="323"/>
      <c r="AI1080" s="323"/>
      <c r="AJ1080" s="323"/>
      <c r="AK1080" s="323"/>
      <c r="AL1080" s="323"/>
      <c r="AM1080" s="323"/>
      <c r="AN1080" s="323"/>
    </row>
    <row r="1081" spans="1:40" ht="12.75">
      <c r="A1081" s="328">
        <v>1225081901</v>
      </c>
      <c r="B1081" s="311">
        <v>1079</v>
      </c>
      <c r="C1081" s="311" t="s">
        <v>16129</v>
      </c>
      <c r="D1081" s="311" t="s">
        <v>14408</v>
      </c>
      <c r="E1081" s="311" t="s">
        <v>15451</v>
      </c>
      <c r="F1081" s="330" t="s">
        <v>1390</v>
      </c>
      <c r="G1081" s="311" t="s">
        <v>15938</v>
      </c>
      <c r="H1081" s="330" t="s">
        <v>1399</v>
      </c>
      <c r="I1081" s="311" t="s">
        <v>9786</v>
      </c>
      <c r="J1081" s="311" t="s">
        <v>15460</v>
      </c>
      <c r="K1081" s="317"/>
      <c r="L1081" s="304">
        <v>1</v>
      </c>
      <c r="M1081" s="311">
        <v>325.73579999999998</v>
      </c>
      <c r="N1081" s="311">
        <v>854</v>
      </c>
      <c r="O1081" s="311" t="s">
        <v>16289</v>
      </c>
      <c r="P1081" s="311" t="s">
        <v>14604</v>
      </c>
      <c r="Q1081" s="311">
        <v>2012</v>
      </c>
      <c r="R1081" s="324">
        <v>41271</v>
      </c>
      <c r="S1081" s="311" t="s">
        <v>15939</v>
      </c>
      <c r="T1081" s="312">
        <v>41640</v>
      </c>
      <c r="U1081" s="340">
        <v>44197</v>
      </c>
      <c r="V1081" s="305"/>
      <c r="W1081" s="318"/>
      <c r="X1081" s="318"/>
      <c r="Y1081" s="318"/>
      <c r="Z1081" s="318"/>
      <c r="AA1081" s="327"/>
      <c r="AB1081" s="326">
        <v>1</v>
      </c>
      <c r="AC1081" s="308"/>
      <c r="AD1081" s="305"/>
      <c r="AE1081" s="322"/>
      <c r="AF1081" s="318"/>
      <c r="AG1081" s="323"/>
      <c r="AH1081" s="323"/>
      <c r="AI1081" s="323"/>
      <c r="AJ1081" s="323"/>
      <c r="AK1081" s="323"/>
      <c r="AL1081" s="323"/>
      <c r="AM1081" s="323"/>
      <c r="AN1081" s="323"/>
    </row>
    <row r="1082" spans="1:40" ht="12.75">
      <c r="A1082" s="328">
        <v>1225081902</v>
      </c>
      <c r="B1082" s="311">
        <v>1080</v>
      </c>
      <c r="C1082" s="311" t="s">
        <v>16129</v>
      </c>
      <c r="D1082" s="311" t="s">
        <v>14408</v>
      </c>
      <c r="E1082" s="311" t="s">
        <v>15451</v>
      </c>
      <c r="F1082" s="330" t="s">
        <v>1390</v>
      </c>
      <c r="G1082" s="311" t="s">
        <v>15938</v>
      </c>
      <c r="H1082" s="330" t="s">
        <v>1400</v>
      </c>
      <c r="I1082" s="311" t="s">
        <v>9786</v>
      </c>
      <c r="J1082" s="311" t="s">
        <v>15461</v>
      </c>
      <c r="K1082" s="317"/>
      <c r="L1082" s="304">
        <v>1</v>
      </c>
      <c r="M1082" s="311">
        <v>66.534599999999998</v>
      </c>
      <c r="N1082" s="311">
        <v>177</v>
      </c>
      <c r="O1082" s="311" t="s">
        <v>16045</v>
      </c>
      <c r="P1082" s="311" t="s">
        <v>14604</v>
      </c>
      <c r="Q1082" s="311">
        <v>2012</v>
      </c>
      <c r="R1082" s="324">
        <v>41271</v>
      </c>
      <c r="S1082" s="311" t="s">
        <v>15939</v>
      </c>
      <c r="T1082" s="312">
        <v>41640</v>
      </c>
      <c r="U1082" s="340">
        <v>44197</v>
      </c>
      <c r="V1082" s="305"/>
      <c r="W1082" s="318"/>
      <c r="X1082" s="318"/>
      <c r="Y1082" s="318"/>
      <c r="Z1082" s="318"/>
      <c r="AA1082" s="327"/>
      <c r="AB1082" s="326">
        <v>1</v>
      </c>
      <c r="AC1082" s="308"/>
      <c r="AD1082" s="305"/>
      <c r="AE1082" s="322"/>
      <c r="AF1082" s="318"/>
      <c r="AG1082" s="323"/>
      <c r="AH1082" s="323"/>
      <c r="AI1082" s="323"/>
      <c r="AJ1082" s="323"/>
      <c r="AK1082" s="323"/>
      <c r="AL1082" s="323"/>
      <c r="AM1082" s="323"/>
      <c r="AN1082" s="323"/>
    </row>
    <row r="1083" spans="1:40" ht="12.75">
      <c r="A1083" s="328">
        <v>1225081903</v>
      </c>
      <c r="B1083" s="311">
        <v>1081</v>
      </c>
      <c r="C1083" s="311" t="s">
        <v>16129</v>
      </c>
      <c r="D1083" s="311" t="s">
        <v>14408</v>
      </c>
      <c r="E1083" s="311" t="s">
        <v>15451</v>
      </c>
      <c r="F1083" s="330" t="s">
        <v>1390</v>
      </c>
      <c r="G1083" s="311" t="s">
        <v>15938</v>
      </c>
      <c r="H1083" s="330" t="s">
        <v>1403</v>
      </c>
      <c r="I1083" s="311" t="s">
        <v>9786</v>
      </c>
      <c r="J1083" s="311" t="s">
        <v>15462</v>
      </c>
      <c r="K1083" s="317"/>
      <c r="L1083" s="304">
        <v>1</v>
      </c>
      <c r="M1083" s="311">
        <v>42.3</v>
      </c>
      <c r="N1083" s="311">
        <v>43</v>
      </c>
      <c r="O1083" s="311" t="s">
        <v>16514</v>
      </c>
      <c r="P1083" s="311" t="s">
        <v>14122</v>
      </c>
      <c r="Q1083" s="311">
        <v>2012</v>
      </c>
      <c r="R1083" s="324">
        <v>41271</v>
      </c>
      <c r="S1083" s="311" t="s">
        <v>15940</v>
      </c>
      <c r="T1083" s="312">
        <v>41640</v>
      </c>
      <c r="U1083" s="340">
        <v>44197</v>
      </c>
      <c r="V1083" s="305"/>
      <c r="W1083" s="318"/>
      <c r="X1083" s="318"/>
      <c r="Y1083" s="318"/>
      <c r="Z1083" s="318"/>
      <c r="AA1083" s="327"/>
      <c r="AB1083" s="326">
        <v>1</v>
      </c>
      <c r="AC1083" s="308"/>
      <c r="AD1083" s="305"/>
      <c r="AE1083" s="322"/>
      <c r="AF1083" s="318"/>
      <c r="AG1083" s="323"/>
      <c r="AH1083" s="323"/>
      <c r="AI1083" s="323"/>
      <c r="AJ1083" s="323"/>
      <c r="AK1083" s="323"/>
      <c r="AL1083" s="323"/>
      <c r="AM1083" s="323"/>
      <c r="AN1083" s="323"/>
    </row>
    <row r="1084" spans="1:40" ht="12.75">
      <c r="A1084" s="328">
        <v>1225081904</v>
      </c>
      <c r="B1084" s="311">
        <v>1082</v>
      </c>
      <c r="C1084" s="311" t="s">
        <v>16129</v>
      </c>
      <c r="D1084" s="311" t="s">
        <v>14408</v>
      </c>
      <c r="E1084" s="311" t="s">
        <v>15451</v>
      </c>
      <c r="F1084" s="330" t="s">
        <v>1390</v>
      </c>
      <c r="G1084" s="311" t="s">
        <v>15938</v>
      </c>
      <c r="H1084" s="330" t="s">
        <v>1408</v>
      </c>
      <c r="I1084" s="311" t="s">
        <v>9786</v>
      </c>
      <c r="J1084" s="311" t="s">
        <v>10277</v>
      </c>
      <c r="K1084" s="317"/>
      <c r="L1084" s="304">
        <v>1</v>
      </c>
      <c r="M1084" s="311">
        <v>113.2585</v>
      </c>
      <c r="N1084" s="311">
        <v>462</v>
      </c>
      <c r="O1084" s="311" t="s">
        <v>16340</v>
      </c>
      <c r="P1084" s="311" t="s">
        <v>14604</v>
      </c>
      <c r="Q1084" s="311">
        <v>2012</v>
      </c>
      <c r="R1084" s="324">
        <v>41271</v>
      </c>
      <c r="S1084" s="311" t="s">
        <v>15939</v>
      </c>
      <c r="T1084" s="312">
        <v>41640</v>
      </c>
      <c r="U1084" s="340">
        <v>44197</v>
      </c>
      <c r="V1084" s="305"/>
      <c r="W1084" s="318"/>
      <c r="X1084" s="318"/>
      <c r="Y1084" s="318"/>
      <c r="Z1084" s="318"/>
      <c r="AA1084" s="327"/>
      <c r="AB1084" s="326">
        <v>1</v>
      </c>
      <c r="AC1084" s="308"/>
      <c r="AD1084" s="305"/>
      <c r="AE1084" s="322"/>
      <c r="AF1084" s="318"/>
      <c r="AG1084" s="323"/>
      <c r="AH1084" s="323"/>
      <c r="AI1084" s="323"/>
      <c r="AJ1084" s="323"/>
      <c r="AK1084" s="323"/>
      <c r="AL1084" s="323"/>
      <c r="AM1084" s="323"/>
      <c r="AN1084" s="323"/>
    </row>
    <row r="1085" spans="1:40" ht="12.75">
      <c r="A1085" s="328">
        <v>1225081905</v>
      </c>
      <c r="B1085" s="311">
        <v>1083</v>
      </c>
      <c r="C1085" s="311" t="s">
        <v>16129</v>
      </c>
      <c r="D1085" s="311" t="s">
        <v>14408</v>
      </c>
      <c r="E1085" s="311" t="s">
        <v>15451</v>
      </c>
      <c r="F1085" s="330" t="s">
        <v>1390</v>
      </c>
      <c r="G1085" s="311" t="s">
        <v>15938</v>
      </c>
      <c r="H1085" s="330" t="s">
        <v>1424</v>
      </c>
      <c r="I1085" s="311" t="s">
        <v>9786</v>
      </c>
      <c r="J1085" s="311" t="s">
        <v>15463</v>
      </c>
      <c r="K1085" s="317"/>
      <c r="L1085" s="304">
        <v>1</v>
      </c>
      <c r="M1085" s="311">
        <v>6.9</v>
      </c>
      <c r="N1085" s="311">
        <v>7</v>
      </c>
      <c r="O1085" s="311" t="s">
        <v>15996</v>
      </c>
      <c r="P1085" s="311" t="s">
        <v>14122</v>
      </c>
      <c r="Q1085" s="311">
        <v>2012</v>
      </c>
      <c r="R1085" s="324">
        <v>41271</v>
      </c>
      <c r="S1085" s="311" t="s">
        <v>15940</v>
      </c>
      <c r="T1085" s="312">
        <v>41640</v>
      </c>
      <c r="U1085" s="340">
        <v>44197</v>
      </c>
      <c r="V1085" s="305"/>
      <c r="W1085" s="318"/>
      <c r="X1085" s="318"/>
      <c r="Y1085" s="318"/>
      <c r="Z1085" s="318"/>
      <c r="AA1085" s="327"/>
      <c r="AB1085" s="326">
        <v>1</v>
      </c>
      <c r="AC1085" s="308"/>
      <c r="AD1085" s="305"/>
      <c r="AE1085" s="322"/>
      <c r="AF1085" s="318"/>
      <c r="AG1085" s="323"/>
      <c r="AH1085" s="323"/>
      <c r="AI1085" s="323"/>
      <c r="AJ1085" s="323"/>
      <c r="AK1085" s="323"/>
      <c r="AL1085" s="323"/>
      <c r="AM1085" s="323"/>
      <c r="AN1085" s="323"/>
    </row>
    <row r="1086" spans="1:40" ht="12.75">
      <c r="A1086" s="328">
        <v>1225083009</v>
      </c>
      <c r="B1086" s="311">
        <v>1084</v>
      </c>
      <c r="C1086" s="311" t="s">
        <v>16129</v>
      </c>
      <c r="D1086" s="311" t="s">
        <v>14408</v>
      </c>
      <c r="E1086" s="311" t="s">
        <v>15451</v>
      </c>
      <c r="F1086" s="330" t="s">
        <v>1303</v>
      </c>
      <c r="G1086" s="311" t="s">
        <v>15464</v>
      </c>
      <c r="H1086" s="330" t="s">
        <v>1309</v>
      </c>
      <c r="I1086" s="311" t="s">
        <v>9786</v>
      </c>
      <c r="J1086" s="311" t="s">
        <v>15465</v>
      </c>
      <c r="K1086" s="317"/>
      <c r="L1086" s="304">
        <v>1</v>
      </c>
      <c r="M1086" s="311">
        <v>95.017600000000002</v>
      </c>
      <c r="N1086" s="311">
        <v>247</v>
      </c>
      <c r="O1086" s="311" t="s">
        <v>16243</v>
      </c>
      <c r="P1086" s="311" t="s">
        <v>14604</v>
      </c>
      <c r="Q1086" s="311">
        <v>2012</v>
      </c>
      <c r="R1086" s="324">
        <v>41269</v>
      </c>
      <c r="S1086" s="311" t="s">
        <v>15466</v>
      </c>
      <c r="T1086" s="312">
        <v>41640</v>
      </c>
      <c r="U1086" s="340">
        <v>44197</v>
      </c>
      <c r="V1086" s="305"/>
      <c r="W1086" s="318"/>
      <c r="X1086" s="318"/>
      <c r="Y1086" s="318"/>
      <c r="Z1086" s="318"/>
      <c r="AA1086" s="327"/>
      <c r="AB1086" s="326">
        <v>1</v>
      </c>
      <c r="AC1086" s="308"/>
      <c r="AD1086" s="305"/>
      <c r="AE1086" s="322"/>
      <c r="AF1086" s="318"/>
      <c r="AG1086" s="323"/>
      <c r="AH1086" s="323"/>
      <c r="AI1086" s="323"/>
      <c r="AJ1086" s="323"/>
      <c r="AK1086" s="323"/>
      <c r="AL1086" s="323"/>
      <c r="AM1086" s="323"/>
      <c r="AN1086" s="323"/>
    </row>
    <row r="1087" spans="1:40" ht="12.75">
      <c r="A1087" s="328">
        <v>1225083001</v>
      </c>
      <c r="B1087" s="311">
        <v>1085</v>
      </c>
      <c r="C1087" s="311" t="s">
        <v>16129</v>
      </c>
      <c r="D1087" s="311" t="s">
        <v>14408</v>
      </c>
      <c r="E1087" s="311" t="s">
        <v>15451</v>
      </c>
      <c r="F1087" s="330" t="s">
        <v>1303</v>
      </c>
      <c r="G1087" s="311" t="s">
        <v>15464</v>
      </c>
      <c r="H1087" s="330" t="s">
        <v>1313</v>
      </c>
      <c r="I1087" s="311" t="s">
        <v>9786</v>
      </c>
      <c r="J1087" s="311" t="s">
        <v>15467</v>
      </c>
      <c r="K1087" s="317"/>
      <c r="L1087" s="304">
        <v>1</v>
      </c>
      <c r="M1087" s="311">
        <v>126.59950000000001</v>
      </c>
      <c r="N1087" s="311">
        <v>316</v>
      </c>
      <c r="O1087" s="311" t="s">
        <v>16236</v>
      </c>
      <c r="P1087" s="311" t="s">
        <v>14604</v>
      </c>
      <c r="Q1087" s="311">
        <v>2012</v>
      </c>
      <c r="R1087" s="324">
        <v>41269</v>
      </c>
      <c r="S1087" s="311" t="s">
        <v>15466</v>
      </c>
      <c r="T1087" s="312">
        <v>41640</v>
      </c>
      <c r="U1087" s="340">
        <v>44197</v>
      </c>
      <c r="V1087" s="305"/>
      <c r="W1087" s="318"/>
      <c r="X1087" s="318"/>
      <c r="Y1087" s="318"/>
      <c r="Z1087" s="318"/>
      <c r="AA1087" s="327"/>
      <c r="AB1087" s="326">
        <v>1</v>
      </c>
      <c r="AC1087" s="308"/>
      <c r="AD1087" s="305"/>
      <c r="AE1087" s="322"/>
      <c r="AF1087" s="318"/>
      <c r="AG1087" s="323"/>
      <c r="AH1087" s="323"/>
      <c r="AI1087" s="323"/>
      <c r="AJ1087" s="323"/>
      <c r="AK1087" s="323"/>
      <c r="AL1087" s="323"/>
      <c r="AM1087" s="323"/>
      <c r="AN1087" s="323"/>
    </row>
    <row r="1088" spans="1:40" ht="12.75">
      <c r="A1088" s="328">
        <v>1225083002</v>
      </c>
      <c r="B1088" s="311">
        <v>1086</v>
      </c>
      <c r="C1088" s="311" t="s">
        <v>16129</v>
      </c>
      <c r="D1088" s="311" t="s">
        <v>14408</v>
      </c>
      <c r="E1088" s="311" t="s">
        <v>15451</v>
      </c>
      <c r="F1088" s="330" t="s">
        <v>1303</v>
      </c>
      <c r="G1088" s="311" t="s">
        <v>15464</v>
      </c>
      <c r="H1088" s="330" t="s">
        <v>1314</v>
      </c>
      <c r="I1088" s="311" t="s">
        <v>9786</v>
      </c>
      <c r="J1088" s="311" t="s">
        <v>15468</v>
      </c>
      <c r="K1088" s="317"/>
      <c r="L1088" s="304">
        <v>1</v>
      </c>
      <c r="M1088" s="311">
        <v>58.106099999999998</v>
      </c>
      <c r="N1088" s="311">
        <v>29</v>
      </c>
      <c r="O1088" s="311" t="s">
        <v>16029</v>
      </c>
      <c r="P1088" s="311" t="s">
        <v>14604</v>
      </c>
      <c r="Q1088" s="311">
        <v>2012</v>
      </c>
      <c r="R1088" s="324">
        <v>41269</v>
      </c>
      <c r="S1088" s="311" t="s">
        <v>15466</v>
      </c>
      <c r="T1088" s="312">
        <v>41640</v>
      </c>
      <c r="U1088" s="340">
        <v>44197</v>
      </c>
      <c r="V1088" s="305"/>
      <c r="W1088" s="318"/>
      <c r="X1088" s="318"/>
      <c r="Y1088" s="318"/>
      <c r="Z1088" s="318"/>
      <c r="AA1088" s="327"/>
      <c r="AB1088" s="326">
        <v>1</v>
      </c>
      <c r="AC1088" s="308"/>
      <c r="AD1088" s="305"/>
      <c r="AE1088" s="322"/>
      <c r="AF1088" s="318"/>
      <c r="AG1088" s="323"/>
      <c r="AH1088" s="323"/>
      <c r="AI1088" s="323"/>
      <c r="AJ1088" s="323"/>
      <c r="AK1088" s="323"/>
      <c r="AL1088" s="323"/>
      <c r="AM1088" s="323"/>
      <c r="AN1088" s="323"/>
    </row>
    <row r="1089" spans="1:40" ht="12.75">
      <c r="A1089" s="328">
        <v>1225083003</v>
      </c>
      <c r="B1089" s="311">
        <v>1087</v>
      </c>
      <c r="C1089" s="311" t="s">
        <v>16129</v>
      </c>
      <c r="D1089" s="311" t="s">
        <v>14408</v>
      </c>
      <c r="E1089" s="311" t="s">
        <v>15451</v>
      </c>
      <c r="F1089" s="330" t="s">
        <v>1303</v>
      </c>
      <c r="G1089" s="311" t="s">
        <v>15464</v>
      </c>
      <c r="H1089" s="330" t="s">
        <v>1318</v>
      </c>
      <c r="I1089" s="311" t="s">
        <v>9786</v>
      </c>
      <c r="J1089" s="311" t="s">
        <v>15469</v>
      </c>
      <c r="K1089" s="317"/>
      <c r="L1089" s="304">
        <v>1</v>
      </c>
      <c r="M1089" s="311">
        <v>129.70509999999999</v>
      </c>
      <c r="N1089" s="311">
        <v>335</v>
      </c>
      <c r="O1089" s="311" t="s">
        <v>16340</v>
      </c>
      <c r="P1089" s="311" t="s">
        <v>14604</v>
      </c>
      <c r="Q1089" s="311">
        <v>2012</v>
      </c>
      <c r="R1089" s="324">
        <v>41269</v>
      </c>
      <c r="S1089" s="311" t="s">
        <v>15466</v>
      </c>
      <c r="T1089" s="312">
        <v>41640</v>
      </c>
      <c r="U1089" s="340">
        <v>44197</v>
      </c>
      <c r="V1089" s="305"/>
      <c r="W1089" s="318"/>
      <c r="X1089" s="318"/>
      <c r="Y1089" s="318"/>
      <c r="Z1089" s="318"/>
      <c r="AA1089" s="327"/>
      <c r="AB1089" s="326">
        <v>1</v>
      </c>
      <c r="AC1089" s="308"/>
      <c r="AD1089" s="305"/>
      <c r="AE1089" s="322"/>
      <c r="AF1089" s="318"/>
      <c r="AG1089" s="323"/>
      <c r="AH1089" s="323"/>
      <c r="AI1089" s="323"/>
      <c r="AJ1089" s="323"/>
      <c r="AK1089" s="323"/>
      <c r="AL1089" s="323"/>
      <c r="AM1089" s="323"/>
      <c r="AN1089" s="323"/>
    </row>
    <row r="1090" spans="1:40" ht="12.75">
      <c r="A1090" s="328">
        <v>1225083004</v>
      </c>
      <c r="B1090" s="311">
        <v>1088</v>
      </c>
      <c r="C1090" s="311" t="s">
        <v>16129</v>
      </c>
      <c r="D1090" s="311" t="s">
        <v>14408</v>
      </c>
      <c r="E1090" s="311" t="s">
        <v>15451</v>
      </c>
      <c r="F1090" s="330" t="s">
        <v>1303</v>
      </c>
      <c r="G1090" s="311" t="s">
        <v>15464</v>
      </c>
      <c r="H1090" s="330" t="s">
        <v>1320</v>
      </c>
      <c r="I1090" s="311" t="s">
        <v>9786</v>
      </c>
      <c r="J1090" s="311" t="s">
        <v>15470</v>
      </c>
      <c r="K1090" s="317"/>
      <c r="L1090" s="304">
        <v>1</v>
      </c>
      <c r="M1090" s="311">
        <v>107.0103</v>
      </c>
      <c r="N1090" s="311">
        <v>67</v>
      </c>
      <c r="O1090" s="311" t="s">
        <v>15954</v>
      </c>
      <c r="P1090" s="311" t="s">
        <v>14604</v>
      </c>
      <c r="Q1090" s="311">
        <v>2012</v>
      </c>
      <c r="R1090" s="324">
        <v>41269</v>
      </c>
      <c r="S1090" s="311" t="s">
        <v>15466</v>
      </c>
      <c r="T1090" s="312">
        <v>41640</v>
      </c>
      <c r="U1090" s="340">
        <v>44197</v>
      </c>
      <c r="V1090" s="305"/>
      <c r="W1090" s="318"/>
      <c r="X1090" s="318"/>
      <c r="Y1090" s="318"/>
      <c r="Z1090" s="318"/>
      <c r="AA1090" s="327"/>
      <c r="AB1090" s="326">
        <v>1</v>
      </c>
      <c r="AC1090" s="308"/>
      <c r="AD1090" s="305"/>
      <c r="AE1090" s="322"/>
      <c r="AF1090" s="318"/>
      <c r="AG1090" s="323"/>
      <c r="AH1090" s="323"/>
      <c r="AI1090" s="323"/>
      <c r="AJ1090" s="323"/>
      <c r="AK1090" s="323"/>
      <c r="AL1090" s="323"/>
      <c r="AM1090" s="323"/>
      <c r="AN1090" s="323"/>
    </row>
    <row r="1091" spans="1:40" ht="12.75">
      <c r="A1091" s="328">
        <v>1225083005</v>
      </c>
      <c r="B1091" s="311">
        <v>1089</v>
      </c>
      <c r="C1091" s="311" t="s">
        <v>16129</v>
      </c>
      <c r="D1091" s="311" t="s">
        <v>14408</v>
      </c>
      <c r="E1091" s="311" t="s">
        <v>15451</v>
      </c>
      <c r="F1091" s="330" t="s">
        <v>1303</v>
      </c>
      <c r="G1091" s="311" t="s">
        <v>15464</v>
      </c>
      <c r="H1091" s="330" t="s">
        <v>1322</v>
      </c>
      <c r="I1091" s="311" t="s">
        <v>9786</v>
      </c>
      <c r="J1091" s="311" t="s">
        <v>15471</v>
      </c>
      <c r="K1091" s="317"/>
      <c r="L1091" s="304">
        <v>1</v>
      </c>
      <c r="M1091" s="311">
        <v>82.382800000000003</v>
      </c>
      <c r="N1091" s="311">
        <v>341</v>
      </c>
      <c r="O1091" s="311" t="s">
        <v>16336</v>
      </c>
      <c r="P1091" s="311" t="s">
        <v>14604</v>
      </c>
      <c r="Q1091" s="311">
        <v>2012</v>
      </c>
      <c r="R1091" s="324">
        <v>41269</v>
      </c>
      <c r="S1091" s="311" t="s">
        <v>15466</v>
      </c>
      <c r="T1091" s="312">
        <v>41640</v>
      </c>
      <c r="U1091" s="340">
        <v>44197</v>
      </c>
      <c r="V1091" s="305"/>
      <c r="W1091" s="318"/>
      <c r="X1091" s="318"/>
      <c r="Y1091" s="318"/>
      <c r="Z1091" s="318"/>
      <c r="AA1091" s="327"/>
      <c r="AB1091" s="326">
        <v>1</v>
      </c>
      <c r="AC1091" s="308"/>
      <c r="AD1091" s="305"/>
      <c r="AE1091" s="322"/>
      <c r="AF1091" s="318"/>
      <c r="AG1091" s="323"/>
      <c r="AH1091" s="323"/>
      <c r="AI1091" s="323"/>
      <c r="AJ1091" s="323"/>
      <c r="AK1091" s="323"/>
      <c r="AL1091" s="323"/>
      <c r="AM1091" s="323"/>
      <c r="AN1091" s="323"/>
    </row>
    <row r="1092" spans="1:40" ht="12.75">
      <c r="A1092" s="328">
        <v>1225083006</v>
      </c>
      <c r="B1092" s="311">
        <v>1090</v>
      </c>
      <c r="C1092" s="311" t="s">
        <v>16129</v>
      </c>
      <c r="D1092" s="311" t="s">
        <v>14408</v>
      </c>
      <c r="E1092" s="311" t="s">
        <v>15451</v>
      </c>
      <c r="F1092" s="330" t="s">
        <v>1303</v>
      </c>
      <c r="G1092" s="311" t="s">
        <v>15464</v>
      </c>
      <c r="H1092" s="330" t="s">
        <v>1325</v>
      </c>
      <c r="I1092" s="311" t="s">
        <v>9786</v>
      </c>
      <c r="J1092" s="311" t="s">
        <v>10835</v>
      </c>
      <c r="K1092" s="317"/>
      <c r="L1092" s="304">
        <v>1</v>
      </c>
      <c r="M1092" s="311">
        <v>62.9</v>
      </c>
      <c r="N1092" s="311">
        <v>25</v>
      </c>
      <c r="O1092" s="311" t="s">
        <v>15954</v>
      </c>
      <c r="P1092" s="311" t="s">
        <v>14540</v>
      </c>
      <c r="Q1092" s="311">
        <v>2012</v>
      </c>
      <c r="R1092" s="324">
        <v>41269</v>
      </c>
      <c r="S1092" s="311" t="s">
        <v>15466</v>
      </c>
      <c r="T1092" s="312">
        <v>41640</v>
      </c>
      <c r="U1092" s="340">
        <v>44197</v>
      </c>
      <c r="V1092" s="305"/>
      <c r="W1092" s="318"/>
      <c r="X1092" s="318"/>
      <c r="Y1092" s="318"/>
      <c r="Z1092" s="318"/>
      <c r="AA1092" s="327"/>
      <c r="AB1092" s="326">
        <v>1</v>
      </c>
      <c r="AC1092" s="308"/>
      <c r="AD1092" s="305"/>
      <c r="AE1092" s="322"/>
      <c r="AF1092" s="318"/>
      <c r="AG1092" s="323"/>
      <c r="AH1092" s="323"/>
      <c r="AI1092" s="323"/>
      <c r="AJ1092" s="323"/>
      <c r="AK1092" s="323"/>
      <c r="AL1092" s="323"/>
      <c r="AM1092" s="323"/>
      <c r="AN1092" s="323"/>
    </row>
    <row r="1093" spans="1:40" ht="12.75">
      <c r="A1093" s="328">
        <v>1225083007</v>
      </c>
      <c r="B1093" s="311">
        <v>1091</v>
      </c>
      <c r="C1093" s="311" t="s">
        <v>16129</v>
      </c>
      <c r="D1093" s="311" t="s">
        <v>14408</v>
      </c>
      <c r="E1093" s="311" t="s">
        <v>15451</v>
      </c>
      <c r="F1093" s="330" t="s">
        <v>1303</v>
      </c>
      <c r="G1093" s="311" t="s">
        <v>15464</v>
      </c>
      <c r="H1093" s="330" t="s">
        <v>1327</v>
      </c>
      <c r="I1093" s="311" t="s">
        <v>9786</v>
      </c>
      <c r="J1093" s="311" t="s">
        <v>15472</v>
      </c>
      <c r="K1093" s="318"/>
      <c r="L1093" s="304">
        <v>1</v>
      </c>
      <c r="M1093" s="311">
        <v>68.2</v>
      </c>
      <c r="N1093" s="311">
        <v>154</v>
      </c>
      <c r="O1093" s="311" t="s">
        <v>16576</v>
      </c>
      <c r="P1093" s="311" t="s">
        <v>14540</v>
      </c>
      <c r="Q1093" s="311">
        <v>2012</v>
      </c>
      <c r="R1093" s="324">
        <v>41269</v>
      </c>
      <c r="S1093" s="311" t="s">
        <v>15466</v>
      </c>
      <c r="T1093" s="312">
        <v>41640</v>
      </c>
      <c r="U1093" s="340">
        <v>44197</v>
      </c>
      <c r="V1093" s="305"/>
      <c r="W1093" s="319"/>
      <c r="X1093" s="317"/>
      <c r="Y1093" s="317"/>
      <c r="Z1093" s="318"/>
      <c r="AA1093" s="325"/>
      <c r="AB1093" s="326">
        <v>1</v>
      </c>
      <c r="AC1093" s="308"/>
      <c r="AD1093" s="305"/>
      <c r="AE1093" s="322"/>
      <c r="AF1093" s="318"/>
      <c r="AG1093" s="323"/>
      <c r="AH1093" s="323"/>
      <c r="AI1093" s="323"/>
      <c r="AJ1093" s="323"/>
      <c r="AK1093" s="323"/>
      <c r="AL1093" s="323"/>
      <c r="AM1093" s="323"/>
      <c r="AN1093" s="323"/>
    </row>
    <row r="1094" spans="1:40" ht="12.75">
      <c r="A1094" s="328">
        <v>1225083008</v>
      </c>
      <c r="B1094" s="311">
        <v>1092</v>
      </c>
      <c r="C1094" s="311" t="s">
        <v>16129</v>
      </c>
      <c r="D1094" s="311" t="s">
        <v>14408</v>
      </c>
      <c r="E1094" s="311" t="s">
        <v>15451</v>
      </c>
      <c r="F1094" s="330" t="s">
        <v>1303</v>
      </c>
      <c r="G1094" s="311" t="s">
        <v>15464</v>
      </c>
      <c r="H1094" s="330" t="s">
        <v>1331</v>
      </c>
      <c r="I1094" s="311" t="s">
        <v>9786</v>
      </c>
      <c r="J1094" s="311" t="s">
        <v>15473</v>
      </c>
      <c r="K1094" s="317"/>
      <c r="L1094" s="304">
        <v>1</v>
      </c>
      <c r="M1094" s="311">
        <v>54.7</v>
      </c>
      <c r="N1094" s="311">
        <v>140</v>
      </c>
      <c r="O1094" s="311" t="s">
        <v>16025</v>
      </c>
      <c r="P1094" s="311" t="s">
        <v>14540</v>
      </c>
      <c r="Q1094" s="311">
        <v>2012</v>
      </c>
      <c r="R1094" s="324">
        <v>41269</v>
      </c>
      <c r="S1094" s="311" t="s">
        <v>15466</v>
      </c>
      <c r="T1094" s="312">
        <v>41640</v>
      </c>
      <c r="U1094" s="340">
        <v>44197</v>
      </c>
      <c r="V1094" s="305"/>
      <c r="W1094" s="318"/>
      <c r="X1094" s="318"/>
      <c r="Y1094" s="318"/>
      <c r="Z1094" s="318"/>
      <c r="AA1094" s="327"/>
      <c r="AB1094" s="326">
        <v>1</v>
      </c>
      <c r="AC1094" s="306"/>
      <c r="AD1094" s="305"/>
      <c r="AE1094" s="322"/>
      <c r="AF1094" s="318"/>
      <c r="AG1094" s="323"/>
      <c r="AH1094" s="323"/>
      <c r="AI1094" s="323"/>
      <c r="AJ1094" s="323"/>
      <c r="AK1094" s="323"/>
      <c r="AL1094" s="323"/>
      <c r="AM1094" s="323"/>
      <c r="AN1094" s="323"/>
    </row>
    <row r="1095" spans="1:40" ht="12.75">
      <c r="A1095" s="328">
        <v>1225083502</v>
      </c>
      <c r="B1095" s="311">
        <v>1093</v>
      </c>
      <c r="C1095" s="311" t="s">
        <v>16129</v>
      </c>
      <c r="D1095" s="311" t="s">
        <v>14408</v>
      </c>
      <c r="E1095" s="311" t="s">
        <v>15451</v>
      </c>
      <c r="F1095" s="330" t="s">
        <v>1363</v>
      </c>
      <c r="G1095" s="311" t="s">
        <v>15474</v>
      </c>
      <c r="H1095" s="330" t="s">
        <v>1377</v>
      </c>
      <c r="I1095" s="311" t="s">
        <v>9786</v>
      </c>
      <c r="J1095" s="311" t="s">
        <v>15475</v>
      </c>
      <c r="K1095" s="302">
        <v>1</v>
      </c>
      <c r="L1095" s="316"/>
      <c r="M1095" s="311">
        <v>83.6</v>
      </c>
      <c r="N1095" s="311">
        <v>180</v>
      </c>
      <c r="O1095" s="311" t="s">
        <v>16577</v>
      </c>
      <c r="P1095" s="311" t="s">
        <v>14226</v>
      </c>
      <c r="Q1095" s="311">
        <v>2019</v>
      </c>
      <c r="R1095" s="312">
        <v>43966</v>
      </c>
      <c r="S1095" s="311" t="s">
        <v>15476</v>
      </c>
      <c r="T1095" s="312">
        <v>44197</v>
      </c>
      <c r="U1095" s="340">
        <v>46753</v>
      </c>
      <c r="V1095" s="305"/>
      <c r="W1095" s="318"/>
      <c r="X1095" s="312">
        <v>44897</v>
      </c>
      <c r="Y1095" s="311" t="s">
        <v>15477</v>
      </c>
      <c r="Z1095" s="318"/>
      <c r="AA1095" s="320">
        <v>1</v>
      </c>
      <c r="AB1095" s="333"/>
      <c r="AC1095" s="303">
        <v>1</v>
      </c>
      <c r="AD1095" s="305"/>
      <c r="AE1095" s="322"/>
      <c r="AF1095" s="318"/>
      <c r="AG1095" s="323"/>
      <c r="AH1095" s="323"/>
      <c r="AI1095" s="323"/>
      <c r="AJ1095" s="323"/>
      <c r="AK1095" s="323"/>
      <c r="AL1095" s="323"/>
      <c r="AM1095" s="323"/>
      <c r="AN1095" s="323"/>
    </row>
    <row r="1096" spans="1:40" ht="12.75">
      <c r="A1096" s="328">
        <v>1225083503</v>
      </c>
      <c r="B1096" s="311">
        <v>1094</v>
      </c>
      <c r="C1096" s="311" t="s">
        <v>16129</v>
      </c>
      <c r="D1096" s="311" t="s">
        <v>14408</v>
      </c>
      <c r="E1096" s="311" t="s">
        <v>15451</v>
      </c>
      <c r="F1096" s="330" t="s">
        <v>1363</v>
      </c>
      <c r="G1096" s="311" t="s">
        <v>15474</v>
      </c>
      <c r="H1096" s="330" t="s">
        <v>1379</v>
      </c>
      <c r="I1096" s="311" t="s">
        <v>9786</v>
      </c>
      <c r="J1096" s="311" t="s">
        <v>15478</v>
      </c>
      <c r="K1096" s="302">
        <v>1</v>
      </c>
      <c r="L1096" s="316"/>
      <c r="M1096" s="311">
        <v>73.7</v>
      </c>
      <c r="N1096" s="311">
        <v>255</v>
      </c>
      <c r="O1096" s="317"/>
      <c r="P1096" s="311" t="s">
        <v>14226</v>
      </c>
      <c r="Q1096" s="311">
        <v>2019</v>
      </c>
      <c r="R1096" s="312">
        <v>43966</v>
      </c>
      <c r="S1096" s="311" t="s">
        <v>15476</v>
      </c>
      <c r="T1096" s="312">
        <v>44197</v>
      </c>
      <c r="U1096" s="340">
        <v>46753</v>
      </c>
      <c r="V1096" s="305"/>
      <c r="W1096" s="318"/>
      <c r="X1096" s="312">
        <v>44897</v>
      </c>
      <c r="Y1096" s="311" t="s">
        <v>15479</v>
      </c>
      <c r="Z1096" s="318"/>
      <c r="AA1096" s="320">
        <v>1</v>
      </c>
      <c r="AB1096" s="333"/>
      <c r="AC1096" s="303">
        <v>1</v>
      </c>
      <c r="AD1096" s="305"/>
      <c r="AE1096" s="322"/>
      <c r="AF1096" s="318"/>
      <c r="AG1096" s="323"/>
      <c r="AH1096" s="323"/>
      <c r="AI1096" s="323"/>
      <c r="AJ1096" s="323"/>
      <c r="AK1096" s="323"/>
      <c r="AL1096" s="323"/>
      <c r="AM1096" s="323"/>
      <c r="AN1096" s="323"/>
    </row>
    <row r="1097" spans="1:40" ht="12.75">
      <c r="A1097" s="328">
        <v>1225083501</v>
      </c>
      <c r="B1097" s="311">
        <v>1095</v>
      </c>
      <c r="C1097" s="311" t="s">
        <v>16129</v>
      </c>
      <c r="D1097" s="311" t="s">
        <v>14408</v>
      </c>
      <c r="E1097" s="311" t="s">
        <v>15451</v>
      </c>
      <c r="F1097" s="330" t="s">
        <v>1363</v>
      </c>
      <c r="G1097" s="311" t="s">
        <v>15474</v>
      </c>
      <c r="H1097" s="330" t="s">
        <v>1364</v>
      </c>
      <c r="I1097" s="311" t="s">
        <v>10299</v>
      </c>
      <c r="J1097" s="311" t="s">
        <v>15480</v>
      </c>
      <c r="K1097" s="302">
        <v>1</v>
      </c>
      <c r="L1097" s="316"/>
      <c r="M1097" s="311">
        <v>198.9</v>
      </c>
      <c r="N1097" s="311">
        <v>935</v>
      </c>
      <c r="O1097" s="317"/>
      <c r="P1097" s="311" t="s">
        <v>14226</v>
      </c>
      <c r="Q1097" s="311">
        <v>2019</v>
      </c>
      <c r="R1097" s="312">
        <v>43966</v>
      </c>
      <c r="S1097" s="311" t="s">
        <v>15476</v>
      </c>
      <c r="T1097" s="312">
        <v>44197</v>
      </c>
      <c r="U1097" s="340">
        <v>46753</v>
      </c>
      <c r="V1097" s="305"/>
      <c r="W1097" s="318"/>
      <c r="X1097" s="312">
        <v>44898</v>
      </c>
      <c r="Y1097" s="311" t="s">
        <v>15481</v>
      </c>
      <c r="Z1097" s="318"/>
      <c r="AA1097" s="320">
        <v>1</v>
      </c>
      <c r="AB1097" s="333"/>
      <c r="AC1097" s="303">
        <v>1</v>
      </c>
      <c r="AD1097" s="305"/>
      <c r="AE1097" s="322"/>
      <c r="AF1097" s="318"/>
      <c r="AG1097" s="323"/>
      <c r="AH1097" s="323"/>
      <c r="AI1097" s="323"/>
      <c r="AJ1097" s="323"/>
      <c r="AK1097" s="323"/>
      <c r="AL1097" s="323"/>
      <c r="AM1097" s="323"/>
      <c r="AN1097" s="323"/>
    </row>
    <row r="1098" spans="1:40" ht="12.75">
      <c r="A1098" s="328">
        <v>1225083504</v>
      </c>
      <c r="B1098" s="311">
        <v>1096</v>
      </c>
      <c r="C1098" s="311" t="s">
        <v>16129</v>
      </c>
      <c r="D1098" s="311" t="s">
        <v>14408</v>
      </c>
      <c r="E1098" s="311" t="s">
        <v>15451</v>
      </c>
      <c r="F1098" s="330" t="s">
        <v>1363</v>
      </c>
      <c r="G1098" s="311" t="s">
        <v>15474</v>
      </c>
      <c r="H1098" s="330" t="s">
        <v>1383</v>
      </c>
      <c r="I1098" s="311" t="s">
        <v>9786</v>
      </c>
      <c r="J1098" s="311" t="s">
        <v>15482</v>
      </c>
      <c r="K1098" s="302">
        <v>1</v>
      </c>
      <c r="L1098" s="316"/>
      <c r="M1098" s="311">
        <v>81.2</v>
      </c>
      <c r="N1098" s="311">
        <v>222</v>
      </c>
      <c r="O1098" s="317"/>
      <c r="P1098" s="311" t="s">
        <v>14226</v>
      </c>
      <c r="Q1098" s="311">
        <v>2019</v>
      </c>
      <c r="R1098" s="312">
        <v>43966</v>
      </c>
      <c r="S1098" s="311" t="s">
        <v>15476</v>
      </c>
      <c r="T1098" s="312">
        <v>44197</v>
      </c>
      <c r="U1098" s="340">
        <v>46753</v>
      </c>
      <c r="V1098" s="305"/>
      <c r="W1098" s="318"/>
      <c r="X1098" s="312">
        <v>44897</v>
      </c>
      <c r="Y1098" s="311" t="s">
        <v>15483</v>
      </c>
      <c r="Z1098" s="318"/>
      <c r="AA1098" s="320">
        <v>1</v>
      </c>
      <c r="AB1098" s="333"/>
      <c r="AC1098" s="303">
        <v>1</v>
      </c>
      <c r="AD1098" s="305"/>
      <c r="AE1098" s="322"/>
      <c r="AF1098" s="318"/>
      <c r="AG1098" s="323"/>
      <c r="AH1098" s="323"/>
      <c r="AI1098" s="323"/>
      <c r="AJ1098" s="323"/>
      <c r="AK1098" s="323"/>
      <c r="AL1098" s="323"/>
      <c r="AM1098" s="323"/>
      <c r="AN1098" s="323"/>
    </row>
    <row r="1099" spans="1:40" ht="12.75">
      <c r="A1099" s="328">
        <v>1225083505</v>
      </c>
      <c r="B1099" s="311">
        <v>1097</v>
      </c>
      <c r="C1099" s="311" t="s">
        <v>16129</v>
      </c>
      <c r="D1099" s="311" t="s">
        <v>14408</v>
      </c>
      <c r="E1099" s="311" t="s">
        <v>15451</v>
      </c>
      <c r="F1099" s="330" t="s">
        <v>1339</v>
      </c>
      <c r="G1099" s="311" t="s">
        <v>15474</v>
      </c>
      <c r="H1099" s="330" t="s">
        <v>1356</v>
      </c>
      <c r="I1099" s="311" t="s">
        <v>9786</v>
      </c>
      <c r="J1099" s="311" t="s">
        <v>15213</v>
      </c>
      <c r="K1099" s="302">
        <v>1</v>
      </c>
      <c r="L1099" s="316"/>
      <c r="M1099" s="311">
        <v>69.099999999999994</v>
      </c>
      <c r="N1099" s="311">
        <v>180</v>
      </c>
      <c r="O1099" s="317"/>
      <c r="P1099" s="311" t="s">
        <v>14226</v>
      </c>
      <c r="Q1099" s="311">
        <v>2019</v>
      </c>
      <c r="R1099" s="312">
        <v>43966</v>
      </c>
      <c r="S1099" s="311" t="s">
        <v>15476</v>
      </c>
      <c r="T1099" s="312">
        <v>44197</v>
      </c>
      <c r="U1099" s="340">
        <v>46753</v>
      </c>
      <c r="V1099" s="305"/>
      <c r="W1099" s="318"/>
      <c r="X1099" s="312">
        <v>44897</v>
      </c>
      <c r="Y1099" s="311" t="s">
        <v>15484</v>
      </c>
      <c r="Z1099" s="318"/>
      <c r="AA1099" s="320">
        <v>1</v>
      </c>
      <c r="AB1099" s="333"/>
      <c r="AC1099" s="303">
        <v>1</v>
      </c>
      <c r="AD1099" s="305"/>
      <c r="AE1099" s="322"/>
      <c r="AF1099" s="318"/>
      <c r="AG1099" s="323"/>
      <c r="AH1099" s="323"/>
      <c r="AI1099" s="323"/>
      <c r="AJ1099" s="323"/>
      <c r="AK1099" s="323"/>
      <c r="AL1099" s="323"/>
      <c r="AM1099" s="323"/>
      <c r="AN1099" s="323"/>
    </row>
    <row r="1100" spans="1:40" ht="12.75">
      <c r="A1100" s="328">
        <v>1225083701</v>
      </c>
      <c r="B1100" s="311">
        <v>1098</v>
      </c>
      <c r="C1100" s="311" t="s">
        <v>16129</v>
      </c>
      <c r="D1100" s="311" t="s">
        <v>14408</v>
      </c>
      <c r="E1100" s="311" t="s">
        <v>15451</v>
      </c>
      <c r="F1100" s="330" t="s">
        <v>1390</v>
      </c>
      <c r="G1100" s="311" t="s">
        <v>15941</v>
      </c>
      <c r="H1100" s="330" t="s">
        <v>1414</v>
      </c>
      <c r="I1100" s="311" t="s">
        <v>9786</v>
      </c>
      <c r="J1100" s="311" t="s">
        <v>15485</v>
      </c>
      <c r="K1100" s="317"/>
      <c r="L1100" s="304">
        <v>1</v>
      </c>
      <c r="M1100" s="311">
        <v>130.81530000000001</v>
      </c>
      <c r="N1100" s="311">
        <v>275</v>
      </c>
      <c r="O1100" s="311" t="s">
        <v>16287</v>
      </c>
      <c r="P1100" s="311" t="s">
        <v>14604</v>
      </c>
      <c r="Q1100" s="311">
        <v>2012</v>
      </c>
      <c r="R1100" s="324">
        <v>41269</v>
      </c>
      <c r="S1100" s="311" t="s">
        <v>15456</v>
      </c>
      <c r="T1100" s="312">
        <v>41640</v>
      </c>
      <c r="U1100" s="340">
        <v>44197</v>
      </c>
      <c r="V1100" s="305"/>
      <c r="W1100" s="318"/>
      <c r="X1100" s="318"/>
      <c r="Y1100" s="318"/>
      <c r="Z1100" s="318"/>
      <c r="AA1100" s="327"/>
      <c r="AB1100" s="326">
        <v>1</v>
      </c>
      <c r="AC1100" s="306"/>
      <c r="AD1100" s="305"/>
      <c r="AE1100" s="322"/>
      <c r="AF1100" s="318"/>
      <c r="AG1100" s="323"/>
      <c r="AH1100" s="323"/>
      <c r="AI1100" s="323"/>
      <c r="AJ1100" s="323"/>
      <c r="AK1100" s="323"/>
      <c r="AL1100" s="323"/>
      <c r="AM1100" s="323"/>
      <c r="AN1100" s="323"/>
    </row>
    <row r="1101" spans="1:40" ht="12.75">
      <c r="A1101" s="328">
        <v>1225083703</v>
      </c>
      <c r="B1101" s="311">
        <v>1099</v>
      </c>
      <c r="C1101" s="311" t="s">
        <v>16129</v>
      </c>
      <c r="D1101" s="311" t="s">
        <v>14408</v>
      </c>
      <c r="E1101" s="311" t="s">
        <v>15451</v>
      </c>
      <c r="F1101" s="330" t="s">
        <v>1390</v>
      </c>
      <c r="G1101" s="311" t="s">
        <v>15941</v>
      </c>
      <c r="H1101" s="330" t="s">
        <v>1429</v>
      </c>
      <c r="I1101" s="311" t="s">
        <v>9786</v>
      </c>
      <c r="J1101" s="311" t="s">
        <v>15486</v>
      </c>
      <c r="K1101" s="317"/>
      <c r="L1101" s="304">
        <v>1</v>
      </c>
      <c r="M1101" s="311">
        <v>113.7804</v>
      </c>
      <c r="N1101" s="311">
        <v>122</v>
      </c>
      <c r="O1101" s="311" t="s">
        <v>15953</v>
      </c>
      <c r="P1101" s="311" t="s">
        <v>14604</v>
      </c>
      <c r="Q1101" s="311">
        <v>2012</v>
      </c>
      <c r="R1101" s="324">
        <v>41269</v>
      </c>
      <c r="S1101" s="311" t="s">
        <v>15456</v>
      </c>
      <c r="T1101" s="312">
        <v>41640</v>
      </c>
      <c r="U1101" s="340">
        <v>44197</v>
      </c>
      <c r="V1101" s="305"/>
      <c r="W1101" s="318"/>
      <c r="X1101" s="318"/>
      <c r="Y1101" s="318"/>
      <c r="Z1101" s="318"/>
      <c r="AA1101" s="327"/>
      <c r="AB1101" s="326">
        <v>1</v>
      </c>
      <c r="AC1101" s="306"/>
      <c r="AD1101" s="305"/>
      <c r="AE1101" s="322"/>
      <c r="AF1101" s="318"/>
      <c r="AG1101" s="323"/>
      <c r="AH1101" s="323"/>
      <c r="AI1101" s="323"/>
      <c r="AJ1101" s="323"/>
      <c r="AK1101" s="323"/>
      <c r="AL1101" s="323"/>
      <c r="AM1101" s="323"/>
      <c r="AN1101" s="323"/>
    </row>
    <row r="1102" spans="1:40" ht="12.75">
      <c r="A1102" s="328">
        <v>1225084303</v>
      </c>
      <c r="B1102" s="311">
        <v>1100</v>
      </c>
      <c r="C1102" s="311" t="s">
        <v>16129</v>
      </c>
      <c r="D1102" s="311" t="s">
        <v>14408</v>
      </c>
      <c r="E1102" s="311" t="s">
        <v>15451</v>
      </c>
      <c r="F1102" s="330" t="s">
        <v>1390</v>
      </c>
      <c r="G1102" s="311" t="s">
        <v>15942</v>
      </c>
      <c r="H1102" s="330" t="s">
        <v>1406</v>
      </c>
      <c r="I1102" s="311" t="s">
        <v>9786</v>
      </c>
      <c r="J1102" s="311" t="s">
        <v>15487</v>
      </c>
      <c r="K1102" s="317"/>
      <c r="L1102" s="304">
        <v>1</v>
      </c>
      <c r="M1102" s="311">
        <v>142.67679999999999</v>
      </c>
      <c r="N1102" s="311">
        <v>331</v>
      </c>
      <c r="O1102" s="311" t="s">
        <v>16578</v>
      </c>
      <c r="P1102" s="311" t="s">
        <v>14604</v>
      </c>
      <c r="Q1102" s="311">
        <v>2012</v>
      </c>
      <c r="R1102" s="324">
        <v>41268</v>
      </c>
      <c r="S1102" s="311" t="s">
        <v>15943</v>
      </c>
      <c r="T1102" s="312">
        <v>41640</v>
      </c>
      <c r="U1102" s="340">
        <v>44197</v>
      </c>
      <c r="V1102" s="305"/>
      <c r="W1102" s="318"/>
      <c r="X1102" s="318"/>
      <c r="Y1102" s="318"/>
      <c r="Z1102" s="318"/>
      <c r="AA1102" s="327"/>
      <c r="AB1102" s="326">
        <v>1</v>
      </c>
      <c r="AC1102" s="306"/>
      <c r="AD1102" s="305"/>
      <c r="AE1102" s="322"/>
      <c r="AF1102" s="318"/>
      <c r="AG1102" s="323"/>
      <c r="AH1102" s="323"/>
      <c r="AI1102" s="323"/>
      <c r="AJ1102" s="323"/>
      <c r="AK1102" s="323"/>
      <c r="AL1102" s="323"/>
      <c r="AM1102" s="323"/>
      <c r="AN1102" s="323"/>
    </row>
    <row r="1103" spans="1:40" ht="12.75">
      <c r="A1103" s="328">
        <v>1225084305</v>
      </c>
      <c r="B1103" s="311">
        <v>1101</v>
      </c>
      <c r="C1103" s="311" t="s">
        <v>16129</v>
      </c>
      <c r="D1103" s="311" t="s">
        <v>14408</v>
      </c>
      <c r="E1103" s="311" t="s">
        <v>15451</v>
      </c>
      <c r="F1103" s="330" t="s">
        <v>1390</v>
      </c>
      <c r="G1103" s="311" t="s">
        <v>15942</v>
      </c>
      <c r="H1103" s="330" t="s">
        <v>1407</v>
      </c>
      <c r="I1103" s="311" t="s">
        <v>9786</v>
      </c>
      <c r="J1103" s="311" t="s">
        <v>15488</v>
      </c>
      <c r="K1103" s="317"/>
      <c r="L1103" s="304">
        <v>1</v>
      </c>
      <c r="M1103" s="311">
        <v>178.9067</v>
      </c>
      <c r="N1103" s="311">
        <v>334</v>
      </c>
      <c r="O1103" s="311" t="s">
        <v>16579</v>
      </c>
      <c r="P1103" s="311" t="s">
        <v>14604</v>
      </c>
      <c r="Q1103" s="311">
        <v>2012</v>
      </c>
      <c r="R1103" s="324">
        <v>41268</v>
      </c>
      <c r="S1103" s="311" t="s">
        <v>15943</v>
      </c>
      <c r="T1103" s="312">
        <v>41640</v>
      </c>
      <c r="U1103" s="340">
        <v>44197</v>
      </c>
      <c r="V1103" s="305"/>
      <c r="W1103" s="318"/>
      <c r="X1103" s="318"/>
      <c r="Y1103" s="318"/>
      <c r="Z1103" s="318"/>
      <c r="AA1103" s="327"/>
      <c r="AB1103" s="326">
        <v>1</v>
      </c>
      <c r="AC1103" s="306"/>
      <c r="AD1103" s="305"/>
      <c r="AE1103" s="322"/>
      <c r="AF1103" s="318"/>
      <c r="AG1103" s="323"/>
      <c r="AH1103" s="323"/>
      <c r="AI1103" s="323"/>
      <c r="AJ1103" s="323"/>
      <c r="AK1103" s="323"/>
      <c r="AL1103" s="323"/>
      <c r="AM1103" s="323"/>
      <c r="AN1103" s="323"/>
    </row>
    <row r="1104" spans="1:40" ht="12.75">
      <c r="A1104" s="328">
        <v>1225084301</v>
      </c>
      <c r="B1104" s="311">
        <v>1102</v>
      </c>
      <c r="C1104" s="311" t="s">
        <v>16129</v>
      </c>
      <c r="D1104" s="311" t="s">
        <v>14408</v>
      </c>
      <c r="E1104" s="311" t="s">
        <v>15451</v>
      </c>
      <c r="F1104" s="330" t="s">
        <v>1390</v>
      </c>
      <c r="G1104" s="311" t="s">
        <v>15942</v>
      </c>
      <c r="H1104" s="330" t="s">
        <v>1417</v>
      </c>
      <c r="I1104" s="311" t="s">
        <v>9786</v>
      </c>
      <c r="J1104" s="311" t="s">
        <v>15489</v>
      </c>
      <c r="K1104" s="317"/>
      <c r="L1104" s="304">
        <v>1</v>
      </c>
      <c r="M1104" s="311">
        <v>239.99270000000001</v>
      </c>
      <c r="N1104" s="311">
        <v>808</v>
      </c>
      <c r="O1104" s="311" t="s">
        <v>15956</v>
      </c>
      <c r="P1104" s="311" t="s">
        <v>14604</v>
      </c>
      <c r="Q1104" s="311">
        <v>2012</v>
      </c>
      <c r="R1104" s="324">
        <v>41268</v>
      </c>
      <c r="S1104" s="311" t="s">
        <v>15943</v>
      </c>
      <c r="T1104" s="312">
        <v>41640</v>
      </c>
      <c r="U1104" s="340">
        <v>44197</v>
      </c>
      <c r="V1104" s="305"/>
      <c r="W1104" s="318"/>
      <c r="X1104" s="318"/>
      <c r="Y1104" s="318"/>
      <c r="Z1104" s="318"/>
      <c r="AA1104" s="327"/>
      <c r="AB1104" s="326">
        <v>1</v>
      </c>
      <c r="AC1104" s="306"/>
      <c r="AD1104" s="305"/>
      <c r="AE1104" s="322"/>
      <c r="AF1104" s="318"/>
      <c r="AG1104" s="323"/>
      <c r="AH1104" s="323"/>
      <c r="AI1104" s="323"/>
      <c r="AJ1104" s="323"/>
      <c r="AK1104" s="323"/>
      <c r="AL1104" s="323"/>
      <c r="AM1104" s="323"/>
      <c r="AN1104" s="323"/>
    </row>
    <row r="1105" spans="1:40" ht="12.75">
      <c r="A1105" s="328">
        <v>1225084307</v>
      </c>
      <c r="B1105" s="311">
        <v>1103</v>
      </c>
      <c r="C1105" s="311" t="s">
        <v>16129</v>
      </c>
      <c r="D1105" s="311" t="s">
        <v>14408</v>
      </c>
      <c r="E1105" s="311" t="s">
        <v>15451</v>
      </c>
      <c r="F1105" s="330" t="s">
        <v>1390</v>
      </c>
      <c r="G1105" s="311" t="s">
        <v>15942</v>
      </c>
      <c r="H1105" s="330" t="s">
        <v>1420</v>
      </c>
      <c r="I1105" s="311" t="s">
        <v>9786</v>
      </c>
      <c r="J1105" s="311" t="s">
        <v>11757</v>
      </c>
      <c r="K1105" s="317"/>
      <c r="L1105" s="304">
        <v>1</v>
      </c>
      <c r="M1105" s="311">
        <v>44.1</v>
      </c>
      <c r="N1105" s="311">
        <v>17</v>
      </c>
      <c r="O1105" s="311" t="s">
        <v>16029</v>
      </c>
      <c r="P1105" s="311" t="s">
        <v>14540</v>
      </c>
      <c r="Q1105" s="311">
        <v>2012</v>
      </c>
      <c r="R1105" s="324">
        <v>41268</v>
      </c>
      <c r="S1105" s="311" t="s">
        <v>15943</v>
      </c>
      <c r="T1105" s="312">
        <v>41640</v>
      </c>
      <c r="U1105" s="340">
        <v>44197</v>
      </c>
      <c r="V1105" s="305"/>
      <c r="W1105" s="318"/>
      <c r="X1105" s="318"/>
      <c r="Y1105" s="318"/>
      <c r="Z1105" s="318"/>
      <c r="AA1105" s="327"/>
      <c r="AB1105" s="326">
        <v>1</v>
      </c>
      <c r="AC1105" s="306"/>
      <c r="AD1105" s="305"/>
      <c r="AE1105" s="322"/>
      <c r="AF1105" s="318"/>
      <c r="AG1105" s="323"/>
      <c r="AH1105" s="323"/>
      <c r="AI1105" s="323"/>
      <c r="AJ1105" s="323"/>
      <c r="AK1105" s="323"/>
      <c r="AL1105" s="323"/>
      <c r="AM1105" s="323"/>
      <c r="AN1105" s="323"/>
    </row>
    <row r="1106" spans="1:40" ht="12.75">
      <c r="A1106" s="328">
        <v>1225084309</v>
      </c>
      <c r="B1106" s="311">
        <v>1104</v>
      </c>
      <c r="C1106" s="311" t="s">
        <v>16129</v>
      </c>
      <c r="D1106" s="311" t="s">
        <v>14408</v>
      </c>
      <c r="E1106" s="311" t="s">
        <v>15451</v>
      </c>
      <c r="F1106" s="330" t="s">
        <v>1390</v>
      </c>
      <c r="G1106" s="311" t="s">
        <v>15942</v>
      </c>
      <c r="H1106" s="330" t="s">
        <v>1421</v>
      </c>
      <c r="I1106" s="311" t="s">
        <v>9786</v>
      </c>
      <c r="J1106" s="311" t="s">
        <v>15490</v>
      </c>
      <c r="K1106" s="317"/>
      <c r="L1106" s="304">
        <v>1</v>
      </c>
      <c r="M1106" s="311">
        <v>126.1686</v>
      </c>
      <c r="N1106" s="311">
        <v>424</v>
      </c>
      <c r="O1106" s="311" t="s">
        <v>16580</v>
      </c>
      <c r="P1106" s="311" t="s">
        <v>14604</v>
      </c>
      <c r="Q1106" s="311">
        <v>2012</v>
      </c>
      <c r="R1106" s="324">
        <v>41268</v>
      </c>
      <c r="S1106" s="311" t="s">
        <v>15943</v>
      </c>
      <c r="T1106" s="312">
        <v>41640</v>
      </c>
      <c r="U1106" s="340">
        <v>44197</v>
      </c>
      <c r="V1106" s="305"/>
      <c r="W1106" s="318"/>
      <c r="X1106" s="318"/>
      <c r="Y1106" s="318"/>
      <c r="Z1106" s="318"/>
      <c r="AA1106" s="327"/>
      <c r="AB1106" s="326">
        <v>1</v>
      </c>
      <c r="AC1106" s="306"/>
      <c r="AD1106" s="305"/>
      <c r="AE1106" s="322"/>
      <c r="AF1106" s="318"/>
      <c r="AG1106" s="323"/>
      <c r="AH1106" s="323"/>
      <c r="AI1106" s="323"/>
      <c r="AJ1106" s="323"/>
      <c r="AK1106" s="323"/>
      <c r="AL1106" s="323"/>
      <c r="AM1106" s="323"/>
      <c r="AN1106" s="323"/>
    </row>
    <row r="1107" spans="1:40" ht="12.75">
      <c r="A1107" s="328">
        <v>1225083801</v>
      </c>
      <c r="B1107" s="311">
        <v>1105</v>
      </c>
      <c r="C1107" s="311" t="s">
        <v>16129</v>
      </c>
      <c r="D1107" s="311" t="s">
        <v>14408</v>
      </c>
      <c r="E1107" s="311" t="s">
        <v>15451</v>
      </c>
      <c r="F1107" s="330" t="s">
        <v>1303</v>
      </c>
      <c r="G1107" s="311" t="s">
        <v>15491</v>
      </c>
      <c r="H1107" s="330" t="s">
        <v>1305</v>
      </c>
      <c r="I1107" s="311" t="s">
        <v>9786</v>
      </c>
      <c r="J1107" s="311" t="s">
        <v>14896</v>
      </c>
      <c r="K1107" s="317"/>
      <c r="L1107" s="304">
        <v>1</v>
      </c>
      <c r="M1107" s="311">
        <v>147.3389</v>
      </c>
      <c r="N1107" s="311">
        <v>247</v>
      </c>
      <c r="O1107" s="311" t="s">
        <v>15955</v>
      </c>
      <c r="P1107" s="311" t="s">
        <v>14604</v>
      </c>
      <c r="Q1107" s="311">
        <v>2012</v>
      </c>
      <c r="R1107" s="324">
        <v>41269</v>
      </c>
      <c r="S1107" s="311" t="s">
        <v>15492</v>
      </c>
      <c r="T1107" s="312">
        <v>41640</v>
      </c>
      <c r="U1107" s="340">
        <v>44197</v>
      </c>
      <c r="V1107" s="305"/>
      <c r="W1107" s="318"/>
      <c r="X1107" s="318"/>
      <c r="Y1107" s="318"/>
      <c r="Z1107" s="318"/>
      <c r="AA1107" s="327"/>
      <c r="AB1107" s="326">
        <v>1</v>
      </c>
      <c r="AC1107" s="306"/>
      <c r="AD1107" s="305"/>
      <c r="AE1107" s="322"/>
      <c r="AF1107" s="318"/>
      <c r="AG1107" s="323"/>
      <c r="AH1107" s="323"/>
      <c r="AI1107" s="323"/>
      <c r="AJ1107" s="323"/>
      <c r="AK1107" s="323"/>
      <c r="AL1107" s="323"/>
      <c r="AM1107" s="323"/>
      <c r="AN1107" s="323"/>
    </row>
    <row r="1108" spans="1:40" ht="12.75">
      <c r="A1108" s="328">
        <v>1225083802</v>
      </c>
      <c r="B1108" s="311">
        <v>1106</v>
      </c>
      <c r="C1108" s="311" t="s">
        <v>16129</v>
      </c>
      <c r="D1108" s="311" t="s">
        <v>14408</v>
      </c>
      <c r="E1108" s="311" t="s">
        <v>15451</v>
      </c>
      <c r="F1108" s="330" t="s">
        <v>1303</v>
      </c>
      <c r="G1108" s="311" t="s">
        <v>15491</v>
      </c>
      <c r="H1108" s="330" t="s">
        <v>1308</v>
      </c>
      <c r="I1108" s="311" t="s">
        <v>9786</v>
      </c>
      <c r="J1108" s="311" t="s">
        <v>14264</v>
      </c>
      <c r="K1108" s="317"/>
      <c r="L1108" s="304">
        <v>1</v>
      </c>
      <c r="M1108" s="311">
        <v>68.872100000000003</v>
      </c>
      <c r="N1108" s="311">
        <v>202</v>
      </c>
      <c r="O1108" s="311" t="s">
        <v>16058</v>
      </c>
      <c r="P1108" s="311" t="s">
        <v>14604</v>
      </c>
      <c r="Q1108" s="311">
        <v>2012</v>
      </c>
      <c r="R1108" s="324">
        <v>41269</v>
      </c>
      <c r="S1108" s="311" t="s">
        <v>15492</v>
      </c>
      <c r="T1108" s="312">
        <v>41640</v>
      </c>
      <c r="U1108" s="340">
        <v>44197</v>
      </c>
      <c r="V1108" s="305"/>
      <c r="W1108" s="318"/>
      <c r="X1108" s="318"/>
      <c r="Y1108" s="318"/>
      <c r="Z1108" s="318"/>
      <c r="AA1108" s="327"/>
      <c r="AB1108" s="326">
        <v>1</v>
      </c>
      <c r="AC1108" s="306"/>
      <c r="AD1108" s="305"/>
      <c r="AE1108" s="322"/>
      <c r="AF1108" s="318"/>
      <c r="AG1108" s="323"/>
      <c r="AH1108" s="323"/>
      <c r="AI1108" s="323"/>
      <c r="AJ1108" s="323"/>
      <c r="AK1108" s="323"/>
      <c r="AL1108" s="323"/>
      <c r="AM1108" s="323"/>
      <c r="AN1108" s="323"/>
    </row>
    <row r="1109" spans="1:40" ht="12.75">
      <c r="A1109" s="328">
        <v>1225083803</v>
      </c>
      <c r="B1109" s="311">
        <v>1107</v>
      </c>
      <c r="C1109" s="311" t="s">
        <v>16129</v>
      </c>
      <c r="D1109" s="311" t="s">
        <v>14408</v>
      </c>
      <c r="E1109" s="311" t="s">
        <v>15451</v>
      </c>
      <c r="F1109" s="330" t="s">
        <v>1303</v>
      </c>
      <c r="G1109" s="311" t="s">
        <v>15491</v>
      </c>
      <c r="H1109" s="330" t="s">
        <v>1311</v>
      </c>
      <c r="I1109" s="311" t="s">
        <v>9786</v>
      </c>
      <c r="J1109" s="311" t="s">
        <v>14141</v>
      </c>
      <c r="K1109" s="317"/>
      <c r="L1109" s="304">
        <v>1</v>
      </c>
      <c r="M1109" s="311">
        <v>125.0712</v>
      </c>
      <c r="N1109" s="311">
        <v>299</v>
      </c>
      <c r="O1109" s="311" t="s">
        <v>16581</v>
      </c>
      <c r="P1109" s="311" t="s">
        <v>14604</v>
      </c>
      <c r="Q1109" s="311">
        <v>2012</v>
      </c>
      <c r="R1109" s="324">
        <v>41269</v>
      </c>
      <c r="S1109" s="311" t="s">
        <v>15492</v>
      </c>
      <c r="T1109" s="312">
        <v>41640</v>
      </c>
      <c r="U1109" s="340">
        <v>44197</v>
      </c>
      <c r="V1109" s="305"/>
      <c r="W1109" s="318"/>
      <c r="X1109" s="318"/>
      <c r="Y1109" s="318"/>
      <c r="Z1109" s="318"/>
      <c r="AA1109" s="327"/>
      <c r="AB1109" s="326">
        <v>1</v>
      </c>
      <c r="AC1109" s="306"/>
      <c r="AD1109" s="305"/>
      <c r="AE1109" s="322"/>
      <c r="AF1109" s="318"/>
      <c r="AG1109" s="323"/>
      <c r="AH1109" s="323"/>
      <c r="AI1109" s="323"/>
      <c r="AJ1109" s="323"/>
      <c r="AK1109" s="323"/>
      <c r="AL1109" s="323"/>
      <c r="AM1109" s="323"/>
      <c r="AN1109" s="323"/>
    </row>
    <row r="1110" spans="1:40" ht="12.75">
      <c r="A1110" s="328">
        <v>1225083806</v>
      </c>
      <c r="B1110" s="311">
        <v>1108</v>
      </c>
      <c r="C1110" s="311" t="s">
        <v>16129</v>
      </c>
      <c r="D1110" s="311" t="s">
        <v>14408</v>
      </c>
      <c r="E1110" s="311" t="s">
        <v>15451</v>
      </c>
      <c r="F1110" s="330" t="s">
        <v>1303</v>
      </c>
      <c r="G1110" s="311" t="s">
        <v>15491</v>
      </c>
      <c r="H1110" s="330" t="s">
        <v>1332</v>
      </c>
      <c r="I1110" s="311" t="s">
        <v>9786</v>
      </c>
      <c r="J1110" s="311" t="s">
        <v>15493</v>
      </c>
      <c r="K1110" s="317"/>
      <c r="L1110" s="304">
        <v>1</v>
      </c>
      <c r="M1110" s="311">
        <v>133.23320000000001</v>
      </c>
      <c r="N1110" s="311">
        <v>220</v>
      </c>
      <c r="O1110" s="311" t="s">
        <v>16582</v>
      </c>
      <c r="P1110" s="311" t="s">
        <v>14604</v>
      </c>
      <c r="Q1110" s="311">
        <v>2012</v>
      </c>
      <c r="R1110" s="324">
        <v>41269</v>
      </c>
      <c r="S1110" s="311" t="s">
        <v>15492</v>
      </c>
      <c r="T1110" s="312">
        <v>41640</v>
      </c>
      <c r="U1110" s="340">
        <v>44197</v>
      </c>
      <c r="V1110" s="305"/>
      <c r="W1110" s="318"/>
      <c r="X1110" s="318"/>
      <c r="Y1110" s="318"/>
      <c r="Z1110" s="318"/>
      <c r="AA1110" s="327"/>
      <c r="AB1110" s="326">
        <v>1</v>
      </c>
      <c r="AC1110" s="306"/>
      <c r="AD1110" s="305"/>
      <c r="AE1110" s="322"/>
      <c r="AF1110" s="318"/>
      <c r="AG1110" s="323"/>
      <c r="AH1110" s="323"/>
      <c r="AI1110" s="323"/>
      <c r="AJ1110" s="323"/>
      <c r="AK1110" s="323"/>
      <c r="AL1110" s="323"/>
      <c r="AM1110" s="323"/>
      <c r="AN1110" s="323"/>
    </row>
    <row r="1111" spans="1:40" ht="12.75">
      <c r="A1111" s="328">
        <v>1225083807</v>
      </c>
      <c r="B1111" s="311">
        <v>1109</v>
      </c>
      <c r="C1111" s="311" t="s">
        <v>16129</v>
      </c>
      <c r="D1111" s="311" t="s">
        <v>14408</v>
      </c>
      <c r="E1111" s="311" t="s">
        <v>15451</v>
      </c>
      <c r="F1111" s="330" t="s">
        <v>1303</v>
      </c>
      <c r="G1111" s="311" t="s">
        <v>15491</v>
      </c>
      <c r="H1111" s="330" t="s">
        <v>1333</v>
      </c>
      <c r="I1111" s="311" t="s">
        <v>9786</v>
      </c>
      <c r="J1111" s="311" t="s">
        <v>15494</v>
      </c>
      <c r="K1111" s="317"/>
      <c r="L1111" s="304">
        <v>1</v>
      </c>
      <c r="M1111" s="311">
        <v>61.9</v>
      </c>
      <c r="N1111" s="311">
        <v>90</v>
      </c>
      <c r="O1111" s="311" t="s">
        <v>15954</v>
      </c>
      <c r="P1111" s="311" t="s">
        <v>14540</v>
      </c>
      <c r="Q1111" s="311">
        <v>2012</v>
      </c>
      <c r="R1111" s="324">
        <v>41269</v>
      </c>
      <c r="S1111" s="311" t="s">
        <v>15492</v>
      </c>
      <c r="T1111" s="312">
        <v>41640</v>
      </c>
      <c r="U1111" s="340">
        <v>44197</v>
      </c>
      <c r="V1111" s="305"/>
      <c r="W1111" s="318"/>
      <c r="X1111" s="318"/>
      <c r="Y1111" s="318"/>
      <c r="Z1111" s="318"/>
      <c r="AA1111" s="327"/>
      <c r="AB1111" s="326">
        <v>1</v>
      </c>
      <c r="AC1111" s="306"/>
      <c r="AD1111" s="305"/>
      <c r="AE1111" s="322"/>
      <c r="AF1111" s="318"/>
      <c r="AG1111" s="323"/>
      <c r="AH1111" s="323"/>
      <c r="AI1111" s="323"/>
      <c r="AJ1111" s="323"/>
      <c r="AK1111" s="323"/>
      <c r="AL1111" s="323"/>
      <c r="AM1111" s="323"/>
      <c r="AN1111" s="323"/>
    </row>
    <row r="1112" spans="1:40" ht="12.75">
      <c r="A1112" s="328">
        <v>1225083808</v>
      </c>
      <c r="B1112" s="311">
        <v>1110</v>
      </c>
      <c r="C1112" s="311" t="s">
        <v>16129</v>
      </c>
      <c r="D1112" s="311" t="s">
        <v>14408</v>
      </c>
      <c r="E1112" s="311" t="s">
        <v>15451</v>
      </c>
      <c r="F1112" s="330" t="s">
        <v>1303</v>
      </c>
      <c r="G1112" s="311" t="s">
        <v>15491</v>
      </c>
      <c r="H1112" s="330" t="s">
        <v>1334</v>
      </c>
      <c r="I1112" s="311" t="s">
        <v>9786</v>
      </c>
      <c r="J1112" s="311" t="s">
        <v>15495</v>
      </c>
      <c r="K1112" s="317"/>
      <c r="L1112" s="304">
        <v>1</v>
      </c>
      <c r="M1112" s="311">
        <v>102</v>
      </c>
      <c r="N1112" s="311">
        <v>70</v>
      </c>
      <c r="O1112" s="311" t="s">
        <v>15954</v>
      </c>
      <c r="P1112" s="311" t="s">
        <v>14540</v>
      </c>
      <c r="Q1112" s="311">
        <v>2012</v>
      </c>
      <c r="R1112" s="324">
        <v>41269</v>
      </c>
      <c r="S1112" s="311" t="s">
        <v>15492</v>
      </c>
      <c r="T1112" s="312">
        <v>41640</v>
      </c>
      <c r="U1112" s="340">
        <v>44197</v>
      </c>
      <c r="V1112" s="305"/>
      <c r="W1112" s="318"/>
      <c r="X1112" s="318"/>
      <c r="Y1112" s="318"/>
      <c r="Z1112" s="318"/>
      <c r="AA1112" s="327"/>
      <c r="AB1112" s="326">
        <v>1</v>
      </c>
      <c r="AC1112" s="306"/>
      <c r="AD1112" s="305"/>
      <c r="AE1112" s="322"/>
      <c r="AF1112" s="318"/>
      <c r="AG1112" s="323"/>
      <c r="AH1112" s="323"/>
      <c r="AI1112" s="323"/>
      <c r="AJ1112" s="323"/>
      <c r="AK1112" s="323"/>
      <c r="AL1112" s="323"/>
      <c r="AM1112" s="323"/>
      <c r="AN1112" s="323"/>
    </row>
    <row r="1113" spans="1:40" ht="12.75">
      <c r="A1113" s="328">
        <v>1225084002</v>
      </c>
      <c r="B1113" s="311">
        <v>1111</v>
      </c>
      <c r="C1113" s="311" t="s">
        <v>16129</v>
      </c>
      <c r="D1113" s="311" t="s">
        <v>14408</v>
      </c>
      <c r="E1113" s="311" t="s">
        <v>15451</v>
      </c>
      <c r="F1113" s="330" t="s">
        <v>1363</v>
      </c>
      <c r="G1113" s="311" t="s">
        <v>15496</v>
      </c>
      <c r="H1113" s="330" t="s">
        <v>1365</v>
      </c>
      <c r="I1113" s="311" t="s">
        <v>9786</v>
      </c>
      <c r="J1113" s="311" t="s">
        <v>12790</v>
      </c>
      <c r="K1113" s="302">
        <v>1</v>
      </c>
      <c r="L1113" s="316"/>
      <c r="M1113" s="311">
        <v>23</v>
      </c>
      <c r="N1113" s="311">
        <v>2</v>
      </c>
      <c r="O1113" s="317"/>
      <c r="P1113" s="311" t="s">
        <v>14226</v>
      </c>
      <c r="Q1113" s="311">
        <v>2019</v>
      </c>
      <c r="R1113" s="312">
        <v>43966</v>
      </c>
      <c r="S1113" s="311" t="s">
        <v>15476</v>
      </c>
      <c r="T1113" s="312">
        <v>44197</v>
      </c>
      <c r="U1113" s="340">
        <v>46753</v>
      </c>
      <c r="V1113" s="305"/>
      <c r="W1113" s="318"/>
      <c r="X1113" s="312">
        <v>44897</v>
      </c>
      <c r="Y1113" s="311" t="s">
        <v>15497</v>
      </c>
      <c r="Z1113" s="318"/>
      <c r="AA1113" s="320">
        <v>1</v>
      </c>
      <c r="AB1113" s="333"/>
      <c r="AC1113" s="303">
        <v>1</v>
      </c>
      <c r="AD1113" s="305"/>
      <c r="AE1113" s="322"/>
      <c r="AF1113" s="318"/>
      <c r="AG1113" s="323"/>
      <c r="AH1113" s="323"/>
      <c r="AI1113" s="323"/>
      <c r="AJ1113" s="323"/>
      <c r="AK1113" s="323"/>
      <c r="AL1113" s="323"/>
      <c r="AM1113" s="323"/>
      <c r="AN1113" s="323"/>
    </row>
    <row r="1114" spans="1:40" ht="12.75">
      <c r="A1114" s="328">
        <v>1225084001</v>
      </c>
      <c r="B1114" s="311">
        <v>1112</v>
      </c>
      <c r="C1114" s="311" t="s">
        <v>16129</v>
      </c>
      <c r="D1114" s="311" t="s">
        <v>14408</v>
      </c>
      <c r="E1114" s="311" t="s">
        <v>15451</v>
      </c>
      <c r="F1114" s="330" t="s">
        <v>1363</v>
      </c>
      <c r="G1114" s="311" t="s">
        <v>15496</v>
      </c>
      <c r="H1114" s="330" t="s">
        <v>1374</v>
      </c>
      <c r="I1114" s="311" t="s">
        <v>9786</v>
      </c>
      <c r="J1114" s="311" t="s">
        <v>14820</v>
      </c>
      <c r="K1114" s="302">
        <v>1</v>
      </c>
      <c r="L1114" s="316"/>
      <c r="M1114" s="311">
        <v>116.3</v>
      </c>
      <c r="N1114" s="311">
        <v>305</v>
      </c>
      <c r="O1114" s="317"/>
      <c r="P1114" s="311" t="s">
        <v>14226</v>
      </c>
      <c r="Q1114" s="311">
        <v>2019</v>
      </c>
      <c r="R1114" s="312">
        <v>43966</v>
      </c>
      <c r="S1114" s="311" t="s">
        <v>15476</v>
      </c>
      <c r="T1114" s="312">
        <v>44197</v>
      </c>
      <c r="U1114" s="340">
        <v>46753</v>
      </c>
      <c r="V1114" s="305"/>
      <c r="W1114" s="318"/>
      <c r="X1114" s="312">
        <v>44897</v>
      </c>
      <c r="Y1114" s="311" t="s">
        <v>15498</v>
      </c>
      <c r="Z1114" s="318"/>
      <c r="AA1114" s="320">
        <v>1</v>
      </c>
      <c r="AB1114" s="333"/>
      <c r="AC1114" s="303">
        <v>1</v>
      </c>
      <c r="AD1114" s="305"/>
      <c r="AE1114" s="322"/>
      <c r="AF1114" s="318"/>
      <c r="AG1114" s="323"/>
      <c r="AH1114" s="323"/>
      <c r="AI1114" s="323"/>
      <c r="AJ1114" s="323"/>
      <c r="AK1114" s="323"/>
      <c r="AL1114" s="323"/>
      <c r="AM1114" s="323"/>
      <c r="AN1114" s="323"/>
    </row>
    <row r="1115" spans="1:40" ht="12.75">
      <c r="A1115" s="328">
        <v>1225084007</v>
      </c>
      <c r="B1115" s="311">
        <v>1113</v>
      </c>
      <c r="C1115" s="311" t="s">
        <v>16129</v>
      </c>
      <c r="D1115" s="311" t="s">
        <v>14408</v>
      </c>
      <c r="E1115" s="311" t="s">
        <v>15451</v>
      </c>
      <c r="F1115" s="330" t="s">
        <v>1363</v>
      </c>
      <c r="G1115" s="311" t="s">
        <v>15496</v>
      </c>
      <c r="H1115" s="330" t="s">
        <v>1375</v>
      </c>
      <c r="I1115" s="311" t="s">
        <v>9786</v>
      </c>
      <c r="J1115" s="311" t="s">
        <v>15499</v>
      </c>
      <c r="K1115" s="302">
        <v>1</v>
      </c>
      <c r="L1115" s="316"/>
      <c r="M1115" s="311">
        <v>112.7</v>
      </c>
      <c r="N1115" s="311">
        <v>351</v>
      </c>
      <c r="O1115" s="317"/>
      <c r="P1115" s="311" t="s">
        <v>14226</v>
      </c>
      <c r="Q1115" s="311">
        <v>2019</v>
      </c>
      <c r="R1115" s="312">
        <v>43966</v>
      </c>
      <c r="S1115" s="311" t="s">
        <v>15476</v>
      </c>
      <c r="T1115" s="312">
        <v>44197</v>
      </c>
      <c r="U1115" s="340">
        <v>46753</v>
      </c>
      <c r="V1115" s="305"/>
      <c r="W1115" s="318"/>
      <c r="X1115" s="312">
        <v>44897</v>
      </c>
      <c r="Y1115" s="311" t="s">
        <v>15500</v>
      </c>
      <c r="Z1115" s="318"/>
      <c r="AA1115" s="320">
        <v>1</v>
      </c>
      <c r="AB1115" s="333"/>
      <c r="AC1115" s="303">
        <v>1</v>
      </c>
      <c r="AD1115" s="305"/>
      <c r="AE1115" s="322"/>
      <c r="AF1115" s="318"/>
      <c r="AG1115" s="323"/>
      <c r="AH1115" s="323"/>
      <c r="AI1115" s="323"/>
      <c r="AJ1115" s="323"/>
      <c r="AK1115" s="323"/>
      <c r="AL1115" s="323"/>
      <c r="AM1115" s="323"/>
      <c r="AN1115" s="323"/>
    </row>
    <row r="1116" spans="1:40" ht="12.75">
      <c r="A1116" s="328">
        <v>1225084009</v>
      </c>
      <c r="B1116" s="311">
        <v>1114</v>
      </c>
      <c r="C1116" s="311" t="s">
        <v>16129</v>
      </c>
      <c r="D1116" s="311" t="s">
        <v>14408</v>
      </c>
      <c r="E1116" s="311" t="s">
        <v>15451</v>
      </c>
      <c r="F1116" s="330" t="s">
        <v>1363</v>
      </c>
      <c r="G1116" s="311" t="s">
        <v>15496</v>
      </c>
      <c r="H1116" s="330" t="s">
        <v>1381</v>
      </c>
      <c r="I1116" s="311" t="s">
        <v>9786</v>
      </c>
      <c r="J1116" s="311" t="s">
        <v>15501</v>
      </c>
      <c r="K1116" s="302">
        <v>1</v>
      </c>
      <c r="L1116" s="316"/>
      <c r="M1116" s="311">
        <v>30</v>
      </c>
      <c r="N1116" s="311">
        <v>92</v>
      </c>
      <c r="O1116" s="311" t="s">
        <v>16583</v>
      </c>
      <c r="P1116" s="311" t="s">
        <v>14226</v>
      </c>
      <c r="Q1116" s="311">
        <v>2019</v>
      </c>
      <c r="R1116" s="312">
        <v>44042</v>
      </c>
      <c r="S1116" s="311" t="s">
        <v>15502</v>
      </c>
      <c r="T1116" s="312">
        <v>44562</v>
      </c>
      <c r="U1116" s="340">
        <v>47119</v>
      </c>
      <c r="V1116" s="305"/>
      <c r="W1116" s="318"/>
      <c r="X1116" s="312">
        <v>44897</v>
      </c>
      <c r="Y1116" s="311" t="s">
        <v>15503</v>
      </c>
      <c r="Z1116" s="318"/>
      <c r="AA1116" s="320">
        <v>1</v>
      </c>
      <c r="AB1116" s="333"/>
      <c r="AC1116" s="303">
        <v>1</v>
      </c>
      <c r="AD1116" s="305"/>
      <c r="AE1116" s="322"/>
      <c r="AF1116" s="318"/>
      <c r="AG1116" s="323"/>
      <c r="AH1116" s="323"/>
      <c r="AI1116" s="323"/>
      <c r="AJ1116" s="323"/>
      <c r="AK1116" s="323"/>
      <c r="AL1116" s="323"/>
      <c r="AM1116" s="323"/>
      <c r="AN1116" s="323"/>
    </row>
    <row r="1117" spans="1:40" ht="12.75">
      <c r="A1117" s="328">
        <v>1225084502</v>
      </c>
      <c r="B1117" s="311">
        <v>1115</v>
      </c>
      <c r="C1117" s="311" t="s">
        <v>16129</v>
      </c>
      <c r="D1117" s="311" t="s">
        <v>14408</v>
      </c>
      <c r="E1117" s="311" t="s">
        <v>15451</v>
      </c>
      <c r="F1117" s="330" t="s">
        <v>1363</v>
      </c>
      <c r="G1117" s="311" t="s">
        <v>15504</v>
      </c>
      <c r="H1117" s="330" t="s">
        <v>1375</v>
      </c>
      <c r="I1117" s="311" t="s">
        <v>10299</v>
      </c>
      <c r="J1117" s="311" t="s">
        <v>15499</v>
      </c>
      <c r="K1117" s="302">
        <v>1</v>
      </c>
      <c r="L1117" s="316"/>
      <c r="M1117" s="311">
        <v>35.1</v>
      </c>
      <c r="N1117" s="311">
        <v>193</v>
      </c>
      <c r="O1117" s="317"/>
      <c r="P1117" s="311" t="s">
        <v>14226</v>
      </c>
      <c r="Q1117" s="311">
        <v>2019</v>
      </c>
      <c r="R1117" s="312">
        <v>44042</v>
      </c>
      <c r="S1117" s="311" t="s">
        <v>15502</v>
      </c>
      <c r="T1117" s="312">
        <v>44562</v>
      </c>
      <c r="U1117" s="340">
        <v>47119</v>
      </c>
      <c r="V1117" s="305"/>
      <c r="W1117" s="318"/>
      <c r="X1117" s="312">
        <v>44897</v>
      </c>
      <c r="Y1117" s="311" t="s">
        <v>15505</v>
      </c>
      <c r="Z1117" s="318"/>
      <c r="AA1117" s="320">
        <v>1</v>
      </c>
      <c r="AB1117" s="333"/>
      <c r="AC1117" s="303">
        <v>1</v>
      </c>
      <c r="AD1117" s="305"/>
      <c r="AE1117" s="322"/>
      <c r="AF1117" s="318"/>
      <c r="AG1117" s="323"/>
      <c r="AH1117" s="323"/>
      <c r="AI1117" s="323"/>
      <c r="AJ1117" s="323"/>
      <c r="AK1117" s="323"/>
      <c r="AL1117" s="323"/>
      <c r="AM1117" s="323"/>
      <c r="AN1117" s="323"/>
    </row>
    <row r="1118" spans="1:40" ht="12.75">
      <c r="A1118" s="328">
        <v>1225083514</v>
      </c>
      <c r="B1118" s="311">
        <v>1116</v>
      </c>
      <c r="C1118" s="311" t="s">
        <v>16129</v>
      </c>
      <c r="D1118" s="311" t="s">
        <v>14408</v>
      </c>
      <c r="E1118" s="311" t="s">
        <v>15451</v>
      </c>
      <c r="F1118" s="329" t="s">
        <v>1363</v>
      </c>
      <c r="G1118" s="311" t="s">
        <v>15504</v>
      </c>
      <c r="H1118" s="330" t="s">
        <v>1376</v>
      </c>
      <c r="I1118" s="311" t="s">
        <v>9786</v>
      </c>
      <c r="J1118" s="311" t="s">
        <v>15506</v>
      </c>
      <c r="K1118" s="302">
        <v>1</v>
      </c>
      <c r="L1118" s="316"/>
      <c r="M1118" s="311">
        <v>276.10000000000002</v>
      </c>
      <c r="N1118" s="311">
        <v>583</v>
      </c>
      <c r="O1118" s="317"/>
      <c r="P1118" s="311" t="s">
        <v>14226</v>
      </c>
      <c r="Q1118" s="311">
        <v>2019</v>
      </c>
      <c r="R1118" s="312">
        <v>43966</v>
      </c>
      <c r="S1118" s="311" t="s">
        <v>15476</v>
      </c>
      <c r="T1118" s="312">
        <v>44197</v>
      </c>
      <c r="U1118" s="340">
        <v>46753</v>
      </c>
      <c r="V1118" s="305"/>
      <c r="W1118" s="318"/>
      <c r="X1118" s="312">
        <v>44897</v>
      </c>
      <c r="Y1118" s="311" t="s">
        <v>15507</v>
      </c>
      <c r="Z1118" s="318"/>
      <c r="AA1118" s="320">
        <v>1</v>
      </c>
      <c r="AB1118" s="333"/>
      <c r="AC1118" s="303">
        <v>1</v>
      </c>
      <c r="AD1118" s="305"/>
      <c r="AE1118" s="322"/>
      <c r="AF1118" s="318"/>
      <c r="AG1118" s="323"/>
      <c r="AH1118" s="323"/>
      <c r="AI1118" s="323"/>
      <c r="AJ1118" s="323"/>
      <c r="AK1118" s="323"/>
      <c r="AL1118" s="323"/>
      <c r="AM1118" s="323"/>
      <c r="AN1118" s="323"/>
    </row>
    <row r="1119" spans="1:40" ht="12.75">
      <c r="A1119" s="328">
        <v>1225084504</v>
      </c>
      <c r="B1119" s="311">
        <v>1117</v>
      </c>
      <c r="C1119" s="311" t="s">
        <v>16129</v>
      </c>
      <c r="D1119" s="311" t="s">
        <v>14408</v>
      </c>
      <c r="E1119" s="311" t="s">
        <v>15451</v>
      </c>
      <c r="F1119" s="330" t="s">
        <v>1363</v>
      </c>
      <c r="G1119" s="311" t="s">
        <v>15504</v>
      </c>
      <c r="H1119" s="330" t="s">
        <v>1380</v>
      </c>
      <c r="I1119" s="311" t="s">
        <v>9786</v>
      </c>
      <c r="J1119" s="311" t="s">
        <v>14278</v>
      </c>
      <c r="K1119" s="302">
        <v>1</v>
      </c>
      <c r="L1119" s="316"/>
      <c r="M1119" s="311">
        <v>99.5</v>
      </c>
      <c r="N1119" s="311">
        <v>96</v>
      </c>
      <c r="O1119" s="317"/>
      <c r="P1119" s="311" t="s">
        <v>14226</v>
      </c>
      <c r="Q1119" s="311">
        <v>2019</v>
      </c>
      <c r="R1119" s="312">
        <v>43966</v>
      </c>
      <c r="S1119" s="311" t="s">
        <v>15476</v>
      </c>
      <c r="T1119" s="312">
        <v>44197</v>
      </c>
      <c r="U1119" s="340">
        <v>46753</v>
      </c>
      <c r="V1119" s="305"/>
      <c r="W1119" s="318"/>
      <c r="X1119" s="312">
        <v>44897</v>
      </c>
      <c r="Y1119" s="311" t="s">
        <v>15508</v>
      </c>
      <c r="Z1119" s="318"/>
      <c r="AA1119" s="320">
        <v>1</v>
      </c>
      <c r="AB1119" s="333"/>
      <c r="AC1119" s="303">
        <v>1</v>
      </c>
      <c r="AD1119" s="305"/>
      <c r="AE1119" s="322"/>
      <c r="AF1119" s="318"/>
      <c r="AG1119" s="323"/>
      <c r="AH1119" s="323"/>
      <c r="AI1119" s="323"/>
      <c r="AJ1119" s="323"/>
      <c r="AK1119" s="323"/>
      <c r="AL1119" s="323"/>
      <c r="AM1119" s="323"/>
      <c r="AN1119" s="323"/>
    </row>
    <row r="1120" spans="1:40" ht="12.75">
      <c r="A1120" s="328">
        <v>1225084505</v>
      </c>
      <c r="B1120" s="311">
        <v>1118</v>
      </c>
      <c r="C1120" s="311" t="s">
        <v>16129</v>
      </c>
      <c r="D1120" s="311" t="s">
        <v>14408</v>
      </c>
      <c r="E1120" s="311" t="s">
        <v>15451</v>
      </c>
      <c r="F1120" s="330" t="s">
        <v>1363</v>
      </c>
      <c r="G1120" s="311" t="s">
        <v>15504</v>
      </c>
      <c r="H1120" s="330" t="s">
        <v>1382</v>
      </c>
      <c r="I1120" s="311" t="s">
        <v>9786</v>
      </c>
      <c r="J1120" s="311" t="s">
        <v>15509</v>
      </c>
      <c r="K1120" s="302">
        <v>1</v>
      </c>
      <c r="L1120" s="316"/>
      <c r="M1120" s="311">
        <v>84.3</v>
      </c>
      <c r="N1120" s="311">
        <v>24</v>
      </c>
      <c r="O1120" s="317"/>
      <c r="P1120" s="311" t="s">
        <v>14226</v>
      </c>
      <c r="Q1120" s="311">
        <v>2019</v>
      </c>
      <c r="R1120" s="312">
        <v>43966</v>
      </c>
      <c r="S1120" s="311" t="s">
        <v>15476</v>
      </c>
      <c r="T1120" s="312">
        <v>44197</v>
      </c>
      <c r="U1120" s="340">
        <v>46753</v>
      </c>
      <c r="V1120" s="305"/>
      <c r="W1120" s="318"/>
      <c r="X1120" s="312">
        <v>44897</v>
      </c>
      <c r="Y1120" s="311" t="s">
        <v>15510</v>
      </c>
      <c r="Z1120" s="318"/>
      <c r="AA1120" s="320">
        <v>1</v>
      </c>
      <c r="AB1120" s="333"/>
      <c r="AC1120" s="303">
        <v>1</v>
      </c>
      <c r="AD1120" s="305"/>
      <c r="AE1120" s="322"/>
      <c r="AF1120" s="318"/>
      <c r="AG1120" s="323"/>
      <c r="AH1120" s="323"/>
      <c r="AI1120" s="323"/>
      <c r="AJ1120" s="323"/>
      <c r="AK1120" s="323"/>
      <c r="AL1120" s="323"/>
      <c r="AM1120" s="323"/>
      <c r="AN1120" s="323"/>
    </row>
    <row r="1121" spans="1:40" ht="12.75">
      <c r="A1121" s="328">
        <v>1225055401</v>
      </c>
      <c r="B1121" s="311">
        <v>1119</v>
      </c>
      <c r="C1121" s="311" t="s">
        <v>16129</v>
      </c>
      <c r="D1121" s="311" t="s">
        <v>14408</v>
      </c>
      <c r="E1121" s="311" t="s">
        <v>15451</v>
      </c>
      <c r="F1121" s="330" t="s">
        <v>1303</v>
      </c>
      <c r="G1121" s="311" t="s">
        <v>15511</v>
      </c>
      <c r="H1121" s="330" t="s">
        <v>1312</v>
      </c>
      <c r="I1121" s="311" t="s">
        <v>9786</v>
      </c>
      <c r="J1121" s="311" t="s">
        <v>15512</v>
      </c>
      <c r="K1121" s="317"/>
      <c r="L1121" s="304">
        <v>1</v>
      </c>
      <c r="M1121" s="311">
        <v>48.8</v>
      </c>
      <c r="N1121" s="311">
        <v>118</v>
      </c>
      <c r="O1121" s="311" t="s">
        <v>16584</v>
      </c>
      <c r="P1121" s="311" t="s">
        <v>14540</v>
      </c>
      <c r="Q1121" s="311">
        <v>2012</v>
      </c>
      <c r="R1121" s="324">
        <v>41269</v>
      </c>
      <c r="S1121" s="311" t="s">
        <v>15513</v>
      </c>
      <c r="T1121" s="312">
        <v>41640</v>
      </c>
      <c r="U1121" s="340">
        <v>44197</v>
      </c>
      <c r="V1121" s="305"/>
      <c r="W1121" s="318"/>
      <c r="X1121" s="318"/>
      <c r="Y1121" s="318"/>
      <c r="Z1121" s="318"/>
      <c r="AA1121" s="327"/>
      <c r="AB1121" s="326">
        <v>1</v>
      </c>
      <c r="AC1121" s="306"/>
      <c r="AD1121" s="305"/>
      <c r="AE1121" s="322"/>
      <c r="AF1121" s="318"/>
      <c r="AG1121" s="323"/>
      <c r="AH1121" s="323"/>
      <c r="AI1121" s="323"/>
      <c r="AJ1121" s="323"/>
      <c r="AK1121" s="323"/>
      <c r="AL1121" s="323"/>
      <c r="AM1121" s="323"/>
      <c r="AN1121" s="323"/>
    </row>
    <row r="1122" spans="1:40" ht="12.75">
      <c r="A1122" s="328">
        <v>1225055402</v>
      </c>
      <c r="B1122" s="311">
        <v>1120</v>
      </c>
      <c r="C1122" s="311" t="s">
        <v>16129</v>
      </c>
      <c r="D1122" s="311" t="s">
        <v>14408</v>
      </c>
      <c r="E1122" s="311" t="s">
        <v>15451</v>
      </c>
      <c r="F1122" s="330" t="s">
        <v>1303</v>
      </c>
      <c r="G1122" s="311" t="s">
        <v>15511</v>
      </c>
      <c r="H1122" s="330" t="s">
        <v>1316</v>
      </c>
      <c r="I1122" s="311" t="s">
        <v>9786</v>
      </c>
      <c r="J1122" s="311" t="s">
        <v>14685</v>
      </c>
      <c r="K1122" s="318"/>
      <c r="L1122" s="304">
        <v>1</v>
      </c>
      <c r="M1122" s="311">
        <v>66.3</v>
      </c>
      <c r="N1122" s="311">
        <v>201</v>
      </c>
      <c r="O1122" s="311" t="s">
        <v>16175</v>
      </c>
      <c r="P1122" s="311" t="s">
        <v>14540</v>
      </c>
      <c r="Q1122" s="311">
        <v>2012</v>
      </c>
      <c r="R1122" s="324">
        <v>41269</v>
      </c>
      <c r="S1122" s="311" t="s">
        <v>15513</v>
      </c>
      <c r="T1122" s="312">
        <v>41640</v>
      </c>
      <c r="U1122" s="340">
        <v>44197</v>
      </c>
      <c r="V1122" s="305"/>
      <c r="W1122" s="319"/>
      <c r="X1122" s="317"/>
      <c r="Y1122" s="318"/>
      <c r="Z1122" s="317"/>
      <c r="AA1122" s="325"/>
      <c r="AB1122" s="326">
        <v>1</v>
      </c>
      <c r="AC1122" s="306"/>
      <c r="AD1122" s="305"/>
      <c r="AE1122" s="322"/>
      <c r="AF1122" s="318"/>
      <c r="AG1122" s="323"/>
      <c r="AH1122" s="323"/>
      <c r="AI1122" s="323"/>
      <c r="AJ1122" s="323"/>
      <c r="AK1122" s="323"/>
      <c r="AL1122" s="323"/>
      <c r="AM1122" s="323"/>
      <c r="AN1122" s="323"/>
    </row>
    <row r="1123" spans="1:40" ht="12.75">
      <c r="A1123" s="328">
        <v>1225055403</v>
      </c>
      <c r="B1123" s="311">
        <v>1121</v>
      </c>
      <c r="C1123" s="311" t="s">
        <v>16129</v>
      </c>
      <c r="D1123" s="311" t="s">
        <v>14408</v>
      </c>
      <c r="E1123" s="311" t="s">
        <v>15451</v>
      </c>
      <c r="F1123" s="330" t="s">
        <v>1303</v>
      </c>
      <c r="G1123" s="311" t="s">
        <v>15511</v>
      </c>
      <c r="H1123" s="330" t="s">
        <v>1319</v>
      </c>
      <c r="I1123" s="311" t="s">
        <v>9786</v>
      </c>
      <c r="J1123" s="311" t="s">
        <v>15514</v>
      </c>
      <c r="K1123" s="317"/>
      <c r="L1123" s="304">
        <v>1</v>
      </c>
      <c r="M1123" s="311">
        <v>41</v>
      </c>
      <c r="N1123" s="311">
        <v>125</v>
      </c>
      <c r="O1123" s="311" t="s">
        <v>15953</v>
      </c>
      <c r="P1123" s="311" t="s">
        <v>14540</v>
      </c>
      <c r="Q1123" s="311">
        <v>2012</v>
      </c>
      <c r="R1123" s="324">
        <v>41269</v>
      </c>
      <c r="S1123" s="311" t="s">
        <v>15513</v>
      </c>
      <c r="T1123" s="312">
        <v>41640</v>
      </c>
      <c r="U1123" s="340">
        <v>44197</v>
      </c>
      <c r="V1123" s="305"/>
      <c r="W1123" s="318"/>
      <c r="X1123" s="318"/>
      <c r="Y1123" s="318"/>
      <c r="Z1123" s="318"/>
      <c r="AA1123" s="327"/>
      <c r="AB1123" s="326">
        <v>1</v>
      </c>
      <c r="AC1123" s="306"/>
      <c r="AD1123" s="305"/>
      <c r="AE1123" s="322"/>
      <c r="AF1123" s="318"/>
      <c r="AG1123" s="323"/>
      <c r="AH1123" s="323"/>
      <c r="AI1123" s="323"/>
      <c r="AJ1123" s="323"/>
      <c r="AK1123" s="323"/>
      <c r="AL1123" s="323"/>
      <c r="AM1123" s="323"/>
      <c r="AN1123" s="323"/>
    </row>
    <row r="1124" spans="1:40" ht="12.75">
      <c r="A1124" s="328">
        <v>1225055400</v>
      </c>
      <c r="B1124" s="311">
        <v>1122</v>
      </c>
      <c r="C1124" s="311" t="s">
        <v>16129</v>
      </c>
      <c r="D1124" s="311" t="s">
        <v>14408</v>
      </c>
      <c r="E1124" s="311" t="s">
        <v>15451</v>
      </c>
      <c r="F1124" s="330" t="s">
        <v>1303</v>
      </c>
      <c r="G1124" s="311" t="s">
        <v>15511</v>
      </c>
      <c r="H1124" s="330" t="s">
        <v>1304</v>
      </c>
      <c r="I1124" s="311" t="s">
        <v>10789</v>
      </c>
      <c r="J1124" s="311" t="s">
        <v>14585</v>
      </c>
      <c r="K1124" s="317"/>
      <c r="L1124" s="304">
        <v>1</v>
      </c>
      <c r="M1124" s="311">
        <v>429.5</v>
      </c>
      <c r="N1124" s="311">
        <v>1925</v>
      </c>
      <c r="O1124" s="311" t="s">
        <v>16350</v>
      </c>
      <c r="P1124" s="311" t="s">
        <v>14122</v>
      </c>
      <c r="Q1124" s="311">
        <v>2011</v>
      </c>
      <c r="R1124" s="324">
        <v>41269</v>
      </c>
      <c r="S1124" s="311" t="s">
        <v>15515</v>
      </c>
      <c r="T1124" s="312">
        <v>41640</v>
      </c>
      <c r="U1124" s="340">
        <v>44197</v>
      </c>
      <c r="V1124" s="305"/>
      <c r="W1124" s="318"/>
      <c r="X1124" s="318"/>
      <c r="Y1124" s="318"/>
      <c r="Z1124" s="318"/>
      <c r="AA1124" s="327"/>
      <c r="AB1124" s="326">
        <v>1</v>
      </c>
      <c r="AC1124" s="306"/>
      <c r="AD1124" s="305"/>
      <c r="AE1124" s="322"/>
      <c r="AF1124" s="318"/>
      <c r="AG1124" s="323"/>
      <c r="AH1124" s="323"/>
      <c r="AI1124" s="323"/>
      <c r="AJ1124" s="323"/>
      <c r="AK1124" s="323"/>
      <c r="AL1124" s="323"/>
      <c r="AM1124" s="323"/>
      <c r="AN1124" s="323"/>
    </row>
    <row r="1125" spans="1:40" ht="12.75">
      <c r="A1125" s="328">
        <v>1225080503</v>
      </c>
      <c r="B1125" s="311">
        <v>1123</v>
      </c>
      <c r="C1125" s="311" t="s">
        <v>16129</v>
      </c>
      <c r="D1125" s="311" t="s">
        <v>14408</v>
      </c>
      <c r="E1125" s="311" t="s">
        <v>15451</v>
      </c>
      <c r="F1125" s="330" t="s">
        <v>1303</v>
      </c>
      <c r="G1125" s="311" t="s">
        <v>15239</v>
      </c>
      <c r="H1125" s="330" t="s">
        <v>1306</v>
      </c>
      <c r="I1125" s="311" t="s">
        <v>9786</v>
      </c>
      <c r="J1125" s="311" t="s">
        <v>15516</v>
      </c>
      <c r="K1125" s="317"/>
      <c r="L1125" s="304">
        <v>1</v>
      </c>
      <c r="M1125" s="311">
        <v>51.319299999999998</v>
      </c>
      <c r="N1125" s="311">
        <v>106</v>
      </c>
      <c r="O1125" s="311" t="s">
        <v>16045</v>
      </c>
      <c r="P1125" s="311" t="s">
        <v>14604</v>
      </c>
      <c r="Q1125" s="311">
        <v>2012</v>
      </c>
      <c r="R1125" s="324">
        <v>41264</v>
      </c>
      <c r="S1125" s="311" t="s">
        <v>15517</v>
      </c>
      <c r="T1125" s="312">
        <v>41640</v>
      </c>
      <c r="U1125" s="340">
        <v>44197</v>
      </c>
      <c r="V1125" s="305"/>
      <c r="W1125" s="318"/>
      <c r="X1125" s="318"/>
      <c r="Y1125" s="318"/>
      <c r="Z1125" s="318"/>
      <c r="AA1125" s="327"/>
      <c r="AB1125" s="326">
        <v>1</v>
      </c>
      <c r="AC1125" s="306"/>
      <c r="AD1125" s="305"/>
      <c r="AE1125" s="322"/>
      <c r="AF1125" s="318"/>
      <c r="AG1125" s="323"/>
      <c r="AH1125" s="323"/>
      <c r="AI1125" s="323"/>
      <c r="AJ1125" s="323"/>
      <c r="AK1125" s="323"/>
      <c r="AL1125" s="323"/>
      <c r="AM1125" s="323"/>
      <c r="AN1125" s="323"/>
    </row>
    <row r="1126" spans="1:40" ht="12.75">
      <c r="A1126" s="328">
        <v>1225080505</v>
      </c>
      <c r="B1126" s="311">
        <v>1124</v>
      </c>
      <c r="C1126" s="311" t="s">
        <v>16129</v>
      </c>
      <c r="D1126" s="311" t="s">
        <v>14408</v>
      </c>
      <c r="E1126" s="311" t="s">
        <v>15451</v>
      </c>
      <c r="F1126" s="330" t="s">
        <v>1303</v>
      </c>
      <c r="G1126" s="311" t="s">
        <v>15239</v>
      </c>
      <c r="H1126" s="330" t="s">
        <v>1307</v>
      </c>
      <c r="I1126" s="311" t="s">
        <v>9786</v>
      </c>
      <c r="J1126" s="311" t="s">
        <v>14062</v>
      </c>
      <c r="K1126" s="317"/>
      <c r="L1126" s="304">
        <v>1</v>
      </c>
      <c r="M1126" s="311">
        <v>42.03</v>
      </c>
      <c r="N1126" s="311">
        <v>83</v>
      </c>
      <c r="O1126" s="311" t="s">
        <v>15954</v>
      </c>
      <c r="P1126" s="311" t="s">
        <v>14540</v>
      </c>
      <c r="Q1126" s="311">
        <v>2012</v>
      </c>
      <c r="R1126" s="324">
        <v>41264</v>
      </c>
      <c r="S1126" s="311" t="s">
        <v>15517</v>
      </c>
      <c r="T1126" s="312">
        <v>41640</v>
      </c>
      <c r="U1126" s="340">
        <v>44197</v>
      </c>
      <c r="V1126" s="305"/>
      <c r="W1126" s="318"/>
      <c r="X1126" s="318"/>
      <c r="Y1126" s="318"/>
      <c r="Z1126" s="318"/>
      <c r="AA1126" s="327"/>
      <c r="AB1126" s="326">
        <v>1</v>
      </c>
      <c r="AC1126" s="306"/>
      <c r="AD1126" s="305"/>
      <c r="AE1126" s="322"/>
      <c r="AF1126" s="318"/>
      <c r="AG1126" s="323"/>
      <c r="AH1126" s="323"/>
      <c r="AI1126" s="323"/>
      <c r="AJ1126" s="323"/>
      <c r="AK1126" s="323"/>
      <c r="AL1126" s="323"/>
      <c r="AM1126" s="323"/>
      <c r="AN1126" s="323"/>
    </row>
    <row r="1127" spans="1:40" ht="12.75">
      <c r="A1127" s="328">
        <v>1225080507</v>
      </c>
      <c r="B1127" s="311">
        <v>1125</v>
      </c>
      <c r="C1127" s="311" t="s">
        <v>16129</v>
      </c>
      <c r="D1127" s="311" t="s">
        <v>14408</v>
      </c>
      <c r="E1127" s="311" t="s">
        <v>15451</v>
      </c>
      <c r="F1127" s="330" t="s">
        <v>1303</v>
      </c>
      <c r="G1127" s="311" t="s">
        <v>15239</v>
      </c>
      <c r="H1127" s="330" t="s">
        <v>1310</v>
      </c>
      <c r="I1127" s="311" t="s">
        <v>9786</v>
      </c>
      <c r="J1127" s="311" t="s">
        <v>15518</v>
      </c>
      <c r="K1127" s="317"/>
      <c r="L1127" s="304">
        <v>1</v>
      </c>
      <c r="M1127" s="311">
        <v>74.900000000000006</v>
      </c>
      <c r="N1127" s="311">
        <v>51</v>
      </c>
      <c r="O1127" s="311" t="s">
        <v>15954</v>
      </c>
      <c r="P1127" s="311" t="s">
        <v>14540</v>
      </c>
      <c r="Q1127" s="311">
        <v>2012</v>
      </c>
      <c r="R1127" s="324">
        <v>41264</v>
      </c>
      <c r="S1127" s="311" t="s">
        <v>15517</v>
      </c>
      <c r="T1127" s="312">
        <v>41640</v>
      </c>
      <c r="U1127" s="340">
        <v>44197</v>
      </c>
      <c r="V1127" s="305"/>
      <c r="W1127" s="318"/>
      <c r="X1127" s="318"/>
      <c r="Y1127" s="318"/>
      <c r="Z1127" s="318"/>
      <c r="AA1127" s="327"/>
      <c r="AB1127" s="326">
        <v>1</v>
      </c>
      <c r="AC1127" s="306"/>
      <c r="AD1127" s="305"/>
      <c r="AE1127" s="322"/>
      <c r="AF1127" s="318"/>
      <c r="AG1127" s="323"/>
      <c r="AH1127" s="323"/>
      <c r="AI1127" s="323"/>
      <c r="AJ1127" s="323"/>
      <c r="AK1127" s="323"/>
      <c r="AL1127" s="323"/>
      <c r="AM1127" s="323"/>
      <c r="AN1127" s="323"/>
    </row>
    <row r="1128" spans="1:40" ht="12.75">
      <c r="A1128" s="328">
        <v>1225080509</v>
      </c>
      <c r="B1128" s="311">
        <v>1126</v>
      </c>
      <c r="C1128" s="311" t="s">
        <v>16129</v>
      </c>
      <c r="D1128" s="311" t="s">
        <v>14408</v>
      </c>
      <c r="E1128" s="311" t="s">
        <v>15451</v>
      </c>
      <c r="F1128" s="330" t="s">
        <v>1266</v>
      </c>
      <c r="G1128" s="311" t="s">
        <v>15239</v>
      </c>
      <c r="H1128" s="330" t="s">
        <v>1269</v>
      </c>
      <c r="I1128" s="311" t="s">
        <v>9786</v>
      </c>
      <c r="J1128" s="311" t="s">
        <v>14411</v>
      </c>
      <c r="K1128" s="317"/>
      <c r="L1128" s="304">
        <v>1</v>
      </c>
      <c r="M1128" s="311">
        <v>14.9</v>
      </c>
      <c r="N1128" s="311">
        <v>3</v>
      </c>
      <c r="O1128" s="311">
        <v>700</v>
      </c>
      <c r="P1128" s="311" t="s">
        <v>14540</v>
      </c>
      <c r="Q1128" s="311">
        <v>2012</v>
      </c>
      <c r="R1128" s="324">
        <v>41264</v>
      </c>
      <c r="S1128" s="311" t="s">
        <v>15517</v>
      </c>
      <c r="T1128" s="312">
        <v>41640</v>
      </c>
      <c r="U1128" s="340">
        <v>44197</v>
      </c>
      <c r="V1128" s="305"/>
      <c r="W1128" s="318"/>
      <c r="X1128" s="318"/>
      <c r="Y1128" s="318"/>
      <c r="Z1128" s="318"/>
      <c r="AA1128" s="327"/>
      <c r="AB1128" s="326">
        <v>1</v>
      </c>
      <c r="AC1128" s="306"/>
      <c r="AD1128" s="305"/>
      <c r="AE1128" s="322"/>
      <c r="AF1128" s="318"/>
      <c r="AG1128" s="323"/>
      <c r="AH1128" s="323"/>
      <c r="AI1128" s="323"/>
      <c r="AJ1128" s="323"/>
      <c r="AK1128" s="323"/>
      <c r="AL1128" s="323"/>
      <c r="AM1128" s="323"/>
      <c r="AN1128" s="323"/>
    </row>
    <row r="1129" spans="1:40" ht="12.75">
      <c r="A1129" s="328">
        <v>1225080511</v>
      </c>
      <c r="B1129" s="311">
        <v>1127</v>
      </c>
      <c r="C1129" s="311" t="s">
        <v>16129</v>
      </c>
      <c r="D1129" s="311" t="s">
        <v>14408</v>
      </c>
      <c r="E1129" s="311" t="s">
        <v>15451</v>
      </c>
      <c r="F1129" s="330" t="s">
        <v>1303</v>
      </c>
      <c r="G1129" s="311" t="s">
        <v>15239</v>
      </c>
      <c r="H1129" s="330" t="s">
        <v>1317</v>
      </c>
      <c r="I1129" s="311" t="s">
        <v>9786</v>
      </c>
      <c r="J1129" s="311" t="s">
        <v>14303</v>
      </c>
      <c r="K1129" s="317"/>
      <c r="L1129" s="304">
        <v>1</v>
      </c>
      <c r="M1129" s="311">
        <v>68.316699999999997</v>
      </c>
      <c r="N1129" s="311">
        <v>221</v>
      </c>
      <c r="O1129" s="311" t="s">
        <v>16330</v>
      </c>
      <c r="P1129" s="311" t="s">
        <v>14604</v>
      </c>
      <c r="Q1129" s="311">
        <v>2012</v>
      </c>
      <c r="R1129" s="324">
        <v>41264</v>
      </c>
      <c r="S1129" s="311" t="s">
        <v>15517</v>
      </c>
      <c r="T1129" s="312">
        <v>41640</v>
      </c>
      <c r="U1129" s="340">
        <v>44197</v>
      </c>
      <c r="V1129" s="305"/>
      <c r="W1129" s="318"/>
      <c r="X1129" s="318"/>
      <c r="Y1129" s="318"/>
      <c r="Z1129" s="318"/>
      <c r="AA1129" s="327"/>
      <c r="AB1129" s="326">
        <v>1</v>
      </c>
      <c r="AC1129" s="306"/>
      <c r="AD1129" s="305"/>
      <c r="AE1129" s="322"/>
      <c r="AF1129" s="318"/>
      <c r="AG1129" s="323"/>
      <c r="AH1129" s="323"/>
      <c r="AI1129" s="323"/>
      <c r="AJ1129" s="323"/>
      <c r="AK1129" s="323"/>
      <c r="AL1129" s="323"/>
      <c r="AM1129" s="323"/>
      <c r="AN1129" s="323"/>
    </row>
    <row r="1130" spans="1:40" ht="12.75">
      <c r="A1130" s="328">
        <v>1225080513</v>
      </c>
      <c r="B1130" s="311">
        <v>1128</v>
      </c>
      <c r="C1130" s="311" t="s">
        <v>16129</v>
      </c>
      <c r="D1130" s="311" t="s">
        <v>14408</v>
      </c>
      <c r="E1130" s="311" t="s">
        <v>15451</v>
      </c>
      <c r="F1130" s="330" t="s">
        <v>1303</v>
      </c>
      <c r="G1130" s="311" t="s">
        <v>15239</v>
      </c>
      <c r="H1130" s="330" t="s">
        <v>1323</v>
      </c>
      <c r="I1130" s="311" t="s">
        <v>9786</v>
      </c>
      <c r="J1130" s="311" t="s">
        <v>10659</v>
      </c>
      <c r="K1130" s="317"/>
      <c r="L1130" s="304">
        <v>1</v>
      </c>
      <c r="M1130" s="311">
        <v>55.153100000000002</v>
      </c>
      <c r="N1130" s="311">
        <v>151</v>
      </c>
      <c r="O1130" s="311" t="s">
        <v>16585</v>
      </c>
      <c r="P1130" s="311" t="s">
        <v>14604</v>
      </c>
      <c r="Q1130" s="311">
        <v>2012</v>
      </c>
      <c r="R1130" s="324">
        <v>41264</v>
      </c>
      <c r="S1130" s="311" t="s">
        <v>15517</v>
      </c>
      <c r="T1130" s="312">
        <v>41640</v>
      </c>
      <c r="U1130" s="340">
        <v>44197</v>
      </c>
      <c r="V1130" s="305"/>
      <c r="W1130" s="318"/>
      <c r="X1130" s="318"/>
      <c r="Y1130" s="318"/>
      <c r="Z1130" s="318"/>
      <c r="AA1130" s="327"/>
      <c r="AB1130" s="326">
        <v>1</v>
      </c>
      <c r="AC1130" s="306"/>
      <c r="AD1130" s="305"/>
      <c r="AE1130" s="322"/>
      <c r="AF1130" s="318"/>
      <c r="AG1130" s="323"/>
      <c r="AH1130" s="323"/>
      <c r="AI1130" s="323"/>
      <c r="AJ1130" s="323"/>
      <c r="AK1130" s="323"/>
      <c r="AL1130" s="323"/>
      <c r="AM1130" s="323"/>
      <c r="AN1130" s="323"/>
    </row>
    <row r="1131" spans="1:40" ht="12.75">
      <c r="A1131" s="328">
        <v>1225080515</v>
      </c>
      <c r="B1131" s="311">
        <v>1129</v>
      </c>
      <c r="C1131" s="311" t="s">
        <v>16129</v>
      </c>
      <c r="D1131" s="311" t="s">
        <v>14408</v>
      </c>
      <c r="E1131" s="311" t="s">
        <v>15451</v>
      </c>
      <c r="F1131" s="330" t="s">
        <v>1303</v>
      </c>
      <c r="G1131" s="311" t="s">
        <v>15239</v>
      </c>
      <c r="H1131" s="330" t="s">
        <v>1324</v>
      </c>
      <c r="I1131" s="311" t="s">
        <v>9786</v>
      </c>
      <c r="J1131" s="311" t="s">
        <v>14173</v>
      </c>
      <c r="K1131" s="317"/>
      <c r="L1131" s="304">
        <v>1</v>
      </c>
      <c r="M1131" s="311">
        <v>59.615900000000003</v>
      </c>
      <c r="N1131" s="311">
        <v>100</v>
      </c>
      <c r="O1131" s="311" t="s">
        <v>16586</v>
      </c>
      <c r="P1131" s="311" t="s">
        <v>14604</v>
      </c>
      <c r="Q1131" s="311">
        <v>2012</v>
      </c>
      <c r="R1131" s="324">
        <v>41264</v>
      </c>
      <c r="S1131" s="311" t="s">
        <v>15517</v>
      </c>
      <c r="T1131" s="312">
        <v>41640</v>
      </c>
      <c r="U1131" s="340">
        <v>44197</v>
      </c>
      <c r="V1131" s="305"/>
      <c r="W1131" s="318"/>
      <c r="X1131" s="318"/>
      <c r="Y1131" s="318"/>
      <c r="Z1131" s="318"/>
      <c r="AA1131" s="327"/>
      <c r="AB1131" s="326">
        <v>1</v>
      </c>
      <c r="AC1131" s="306"/>
      <c r="AD1131" s="305"/>
      <c r="AE1131" s="322"/>
      <c r="AF1131" s="318"/>
      <c r="AG1131" s="323"/>
      <c r="AH1131" s="323"/>
      <c r="AI1131" s="323"/>
      <c r="AJ1131" s="323"/>
      <c r="AK1131" s="323"/>
      <c r="AL1131" s="323"/>
      <c r="AM1131" s="323"/>
      <c r="AN1131" s="323"/>
    </row>
    <row r="1132" spans="1:40" ht="12.75">
      <c r="A1132" s="328">
        <v>1225080501</v>
      </c>
      <c r="B1132" s="311">
        <v>1130</v>
      </c>
      <c r="C1132" s="311" t="s">
        <v>16129</v>
      </c>
      <c r="D1132" s="311" t="s">
        <v>14408</v>
      </c>
      <c r="E1132" s="311" t="s">
        <v>15451</v>
      </c>
      <c r="F1132" s="330" t="s">
        <v>1303</v>
      </c>
      <c r="G1132" s="311" t="s">
        <v>15239</v>
      </c>
      <c r="H1132" s="330" t="s">
        <v>1326</v>
      </c>
      <c r="I1132" s="311" t="s">
        <v>9786</v>
      </c>
      <c r="J1132" s="311" t="s">
        <v>14890</v>
      </c>
      <c r="K1132" s="317"/>
      <c r="L1132" s="304">
        <v>1</v>
      </c>
      <c r="M1132" s="311">
        <v>241.69909999999999</v>
      </c>
      <c r="N1132" s="311">
        <v>834</v>
      </c>
      <c r="O1132" s="311" t="s">
        <v>16478</v>
      </c>
      <c r="P1132" s="311" t="s">
        <v>14604</v>
      </c>
      <c r="Q1132" s="311">
        <v>2012</v>
      </c>
      <c r="R1132" s="324">
        <v>41264</v>
      </c>
      <c r="S1132" s="311" t="s">
        <v>15517</v>
      </c>
      <c r="T1132" s="312">
        <v>41640</v>
      </c>
      <c r="U1132" s="340">
        <v>44197</v>
      </c>
      <c r="V1132" s="305"/>
      <c r="W1132" s="318"/>
      <c r="X1132" s="318"/>
      <c r="Y1132" s="318"/>
      <c r="Z1132" s="318"/>
      <c r="AA1132" s="327"/>
      <c r="AB1132" s="326">
        <v>1</v>
      </c>
      <c r="AC1132" s="306"/>
      <c r="AD1132" s="305"/>
      <c r="AE1132" s="322"/>
      <c r="AF1132" s="318"/>
      <c r="AG1132" s="323"/>
      <c r="AH1132" s="323"/>
      <c r="AI1132" s="323"/>
      <c r="AJ1132" s="323"/>
      <c r="AK1132" s="323"/>
      <c r="AL1132" s="323"/>
      <c r="AM1132" s="323"/>
      <c r="AN1132" s="323"/>
    </row>
    <row r="1133" spans="1:40" ht="12.75">
      <c r="A1133" s="328">
        <v>1225080517</v>
      </c>
      <c r="B1133" s="311">
        <v>1131</v>
      </c>
      <c r="C1133" s="311" t="s">
        <v>16129</v>
      </c>
      <c r="D1133" s="311" t="s">
        <v>14408</v>
      </c>
      <c r="E1133" s="311" t="s">
        <v>15451</v>
      </c>
      <c r="F1133" s="330" t="s">
        <v>1303</v>
      </c>
      <c r="G1133" s="311" t="s">
        <v>15239</v>
      </c>
      <c r="H1133" s="330" t="s">
        <v>1329</v>
      </c>
      <c r="I1133" s="311" t="s">
        <v>9786</v>
      </c>
      <c r="J1133" s="311" t="s">
        <v>14128</v>
      </c>
      <c r="K1133" s="317"/>
      <c r="L1133" s="304">
        <v>1</v>
      </c>
      <c r="M1133" s="311">
        <v>239.45</v>
      </c>
      <c r="N1133" s="311">
        <v>748</v>
      </c>
      <c r="O1133" s="311" t="s">
        <v>16587</v>
      </c>
      <c r="P1133" s="311" t="s">
        <v>14604</v>
      </c>
      <c r="Q1133" s="311">
        <v>2012</v>
      </c>
      <c r="R1133" s="324">
        <v>41264</v>
      </c>
      <c r="S1133" s="311" t="s">
        <v>15517</v>
      </c>
      <c r="T1133" s="312">
        <v>41640</v>
      </c>
      <c r="U1133" s="340">
        <v>44197</v>
      </c>
      <c r="V1133" s="305"/>
      <c r="W1133" s="318"/>
      <c r="X1133" s="318"/>
      <c r="Y1133" s="318"/>
      <c r="Z1133" s="318"/>
      <c r="AA1133" s="327"/>
      <c r="AB1133" s="326">
        <v>1</v>
      </c>
      <c r="AC1133" s="306"/>
      <c r="AD1133" s="305"/>
      <c r="AE1133" s="322"/>
      <c r="AF1133" s="318"/>
      <c r="AG1133" s="323"/>
      <c r="AH1133" s="323"/>
      <c r="AI1133" s="323"/>
      <c r="AJ1133" s="323"/>
      <c r="AK1133" s="323"/>
      <c r="AL1133" s="323"/>
      <c r="AM1133" s="323"/>
      <c r="AN1133" s="323"/>
    </row>
    <row r="1134" spans="1:40" ht="12.75">
      <c r="A1134" s="328">
        <v>1225080519</v>
      </c>
      <c r="B1134" s="311">
        <v>1132</v>
      </c>
      <c r="C1134" s="311" t="s">
        <v>16129</v>
      </c>
      <c r="D1134" s="311" t="s">
        <v>14408</v>
      </c>
      <c r="E1134" s="311" t="s">
        <v>15451</v>
      </c>
      <c r="F1134" s="330" t="s">
        <v>1303</v>
      </c>
      <c r="G1134" s="311" t="s">
        <v>15239</v>
      </c>
      <c r="H1134" s="330" t="s">
        <v>1335</v>
      </c>
      <c r="I1134" s="311" t="s">
        <v>10299</v>
      </c>
      <c r="J1134" s="311" t="s">
        <v>14207</v>
      </c>
      <c r="K1134" s="317"/>
      <c r="L1134" s="304">
        <v>1</v>
      </c>
      <c r="M1134" s="311">
        <v>14.7</v>
      </c>
      <c r="N1134" s="311">
        <v>79</v>
      </c>
      <c r="O1134" s="311" t="s">
        <v>16020</v>
      </c>
      <c r="P1134" s="311" t="s">
        <v>14540</v>
      </c>
      <c r="Q1134" s="311">
        <v>2012</v>
      </c>
      <c r="R1134" s="324">
        <v>41264</v>
      </c>
      <c r="S1134" s="311" t="s">
        <v>15517</v>
      </c>
      <c r="T1134" s="312">
        <v>41640</v>
      </c>
      <c r="U1134" s="340">
        <v>44197</v>
      </c>
      <c r="V1134" s="305"/>
      <c r="W1134" s="318"/>
      <c r="X1134" s="318"/>
      <c r="Y1134" s="318"/>
      <c r="Z1134" s="318"/>
      <c r="AA1134" s="327"/>
      <c r="AB1134" s="326">
        <v>1</v>
      </c>
      <c r="AC1134" s="306"/>
      <c r="AD1134" s="305"/>
      <c r="AE1134" s="322"/>
      <c r="AF1134" s="318"/>
      <c r="AG1134" s="323"/>
      <c r="AH1134" s="323"/>
      <c r="AI1134" s="323"/>
      <c r="AJ1134" s="323"/>
      <c r="AK1134" s="323"/>
      <c r="AL1134" s="323"/>
      <c r="AM1134" s="323"/>
      <c r="AN1134" s="323"/>
    </row>
    <row r="1135" spans="1:40" ht="12.75">
      <c r="A1135" s="328">
        <v>1225085002</v>
      </c>
      <c r="B1135" s="311">
        <v>1133</v>
      </c>
      <c r="C1135" s="311" t="s">
        <v>16129</v>
      </c>
      <c r="D1135" s="311" t="s">
        <v>14408</v>
      </c>
      <c r="E1135" s="311" t="s">
        <v>15451</v>
      </c>
      <c r="F1135" s="330" t="s">
        <v>1303</v>
      </c>
      <c r="G1135" s="311" t="s">
        <v>11673</v>
      </c>
      <c r="H1135" s="330" t="s">
        <v>1315</v>
      </c>
      <c r="I1135" s="311" t="s">
        <v>9786</v>
      </c>
      <c r="J1135" s="311" t="s">
        <v>15519</v>
      </c>
      <c r="K1135" s="317"/>
      <c r="L1135" s="304">
        <v>1</v>
      </c>
      <c r="M1135" s="311">
        <v>82</v>
      </c>
      <c r="N1135" s="311">
        <v>74</v>
      </c>
      <c r="O1135" s="311" t="s">
        <v>15954</v>
      </c>
      <c r="P1135" s="311" t="s">
        <v>14540</v>
      </c>
      <c r="Q1135" s="311">
        <v>2012</v>
      </c>
      <c r="R1135" s="324">
        <v>41269</v>
      </c>
      <c r="S1135" s="311" t="s">
        <v>14699</v>
      </c>
      <c r="T1135" s="312">
        <v>41640</v>
      </c>
      <c r="U1135" s="340">
        <v>44197</v>
      </c>
      <c r="V1135" s="305"/>
      <c r="W1135" s="318"/>
      <c r="X1135" s="318"/>
      <c r="Y1135" s="318"/>
      <c r="Z1135" s="318"/>
      <c r="AA1135" s="327"/>
      <c r="AB1135" s="326">
        <v>1</v>
      </c>
      <c r="AC1135" s="306"/>
      <c r="AD1135" s="305"/>
      <c r="AE1135" s="322"/>
      <c r="AF1135" s="318"/>
      <c r="AG1135" s="323"/>
      <c r="AH1135" s="323"/>
      <c r="AI1135" s="323"/>
      <c r="AJ1135" s="323"/>
      <c r="AK1135" s="323"/>
      <c r="AL1135" s="323"/>
      <c r="AM1135" s="323"/>
      <c r="AN1135" s="323"/>
    </row>
    <row r="1136" spans="1:40" ht="12.75">
      <c r="A1136" s="328">
        <v>1225085003</v>
      </c>
      <c r="B1136" s="311">
        <v>1134</v>
      </c>
      <c r="C1136" s="311" t="s">
        <v>16129</v>
      </c>
      <c r="D1136" s="311" t="s">
        <v>14408</v>
      </c>
      <c r="E1136" s="311" t="s">
        <v>15451</v>
      </c>
      <c r="F1136" s="330" t="s">
        <v>1303</v>
      </c>
      <c r="G1136" s="311" t="s">
        <v>11673</v>
      </c>
      <c r="H1136" s="330" t="s">
        <v>1321</v>
      </c>
      <c r="I1136" s="311" t="s">
        <v>9786</v>
      </c>
      <c r="J1136" s="311" t="s">
        <v>11423</v>
      </c>
      <c r="K1136" s="317"/>
      <c r="L1136" s="304">
        <v>1</v>
      </c>
      <c r="M1136" s="311">
        <v>48</v>
      </c>
      <c r="N1136" s="311">
        <v>17</v>
      </c>
      <c r="O1136" s="311" t="s">
        <v>16029</v>
      </c>
      <c r="P1136" s="311" t="s">
        <v>14540</v>
      </c>
      <c r="Q1136" s="311">
        <v>2012</v>
      </c>
      <c r="R1136" s="324">
        <v>41269</v>
      </c>
      <c r="S1136" s="311" t="s">
        <v>14699</v>
      </c>
      <c r="T1136" s="312">
        <v>41640</v>
      </c>
      <c r="U1136" s="340">
        <v>44197</v>
      </c>
      <c r="V1136" s="305"/>
      <c r="W1136" s="318"/>
      <c r="X1136" s="318"/>
      <c r="Y1136" s="318"/>
      <c r="Z1136" s="318"/>
      <c r="AA1136" s="327"/>
      <c r="AB1136" s="326">
        <v>1</v>
      </c>
      <c r="AC1136" s="306"/>
      <c r="AD1136" s="305"/>
      <c r="AE1136" s="322"/>
      <c r="AF1136" s="318"/>
      <c r="AG1136" s="323"/>
      <c r="AH1136" s="323"/>
      <c r="AI1136" s="323"/>
      <c r="AJ1136" s="323"/>
      <c r="AK1136" s="323"/>
      <c r="AL1136" s="323"/>
      <c r="AM1136" s="323"/>
      <c r="AN1136" s="323"/>
    </row>
    <row r="1137" spans="1:40" ht="12.75">
      <c r="A1137" s="328">
        <v>1225085001</v>
      </c>
      <c r="B1137" s="311">
        <v>1135</v>
      </c>
      <c r="C1137" s="311" t="s">
        <v>16129</v>
      </c>
      <c r="D1137" s="311" t="s">
        <v>14408</v>
      </c>
      <c r="E1137" s="311" t="s">
        <v>15451</v>
      </c>
      <c r="F1137" s="330" t="s">
        <v>1303</v>
      </c>
      <c r="G1137" s="311" t="s">
        <v>11673</v>
      </c>
      <c r="H1137" s="330" t="s">
        <v>1328</v>
      </c>
      <c r="I1137" s="311" t="s">
        <v>9786</v>
      </c>
      <c r="J1137" s="311" t="s">
        <v>11675</v>
      </c>
      <c r="K1137" s="317"/>
      <c r="L1137" s="304">
        <v>1</v>
      </c>
      <c r="M1137" s="311">
        <v>236.67140000000001</v>
      </c>
      <c r="N1137" s="311">
        <v>479</v>
      </c>
      <c r="O1137" s="311" t="s">
        <v>16579</v>
      </c>
      <c r="P1137" s="311" t="s">
        <v>14604</v>
      </c>
      <c r="Q1137" s="311">
        <v>2012</v>
      </c>
      <c r="R1137" s="324">
        <v>41269</v>
      </c>
      <c r="S1137" s="311" t="s">
        <v>14699</v>
      </c>
      <c r="T1137" s="312">
        <v>41640</v>
      </c>
      <c r="U1137" s="340">
        <v>44197</v>
      </c>
      <c r="V1137" s="305"/>
      <c r="W1137" s="318"/>
      <c r="X1137" s="318"/>
      <c r="Y1137" s="318"/>
      <c r="Z1137" s="318"/>
      <c r="AA1137" s="327"/>
      <c r="AB1137" s="326">
        <v>1</v>
      </c>
      <c r="AC1137" s="306"/>
      <c r="AD1137" s="305"/>
      <c r="AE1137" s="322"/>
      <c r="AF1137" s="318"/>
      <c r="AG1137" s="323"/>
      <c r="AH1137" s="323"/>
      <c r="AI1137" s="323"/>
      <c r="AJ1137" s="323"/>
      <c r="AK1137" s="323"/>
      <c r="AL1137" s="323"/>
      <c r="AM1137" s="323"/>
      <c r="AN1137" s="323"/>
    </row>
    <row r="1138" spans="1:40" ht="12.75">
      <c r="A1138" s="328">
        <v>1225085004</v>
      </c>
      <c r="B1138" s="311">
        <v>1136</v>
      </c>
      <c r="C1138" s="311" t="s">
        <v>16129</v>
      </c>
      <c r="D1138" s="311" t="s">
        <v>14408</v>
      </c>
      <c r="E1138" s="311" t="s">
        <v>15451</v>
      </c>
      <c r="F1138" s="330" t="s">
        <v>1303</v>
      </c>
      <c r="G1138" s="311" t="s">
        <v>11673</v>
      </c>
      <c r="H1138" s="330" t="s">
        <v>1330</v>
      </c>
      <c r="I1138" s="311" t="s">
        <v>9786</v>
      </c>
      <c r="J1138" s="311" t="s">
        <v>15520</v>
      </c>
      <c r="K1138" s="317"/>
      <c r="L1138" s="304">
        <v>1</v>
      </c>
      <c r="M1138" s="311">
        <v>113.11960000000001</v>
      </c>
      <c r="N1138" s="311">
        <v>224</v>
      </c>
      <c r="O1138" s="311" t="s">
        <v>16340</v>
      </c>
      <c r="P1138" s="311" t="s">
        <v>14604</v>
      </c>
      <c r="Q1138" s="311">
        <v>2012</v>
      </c>
      <c r="R1138" s="324">
        <v>41269</v>
      </c>
      <c r="S1138" s="311" t="s">
        <v>14699</v>
      </c>
      <c r="T1138" s="312">
        <v>41640</v>
      </c>
      <c r="U1138" s="340">
        <v>44197</v>
      </c>
      <c r="V1138" s="305"/>
      <c r="W1138" s="318"/>
      <c r="X1138" s="318"/>
      <c r="Y1138" s="318"/>
      <c r="Z1138" s="318"/>
      <c r="AA1138" s="327"/>
      <c r="AB1138" s="326">
        <v>1</v>
      </c>
      <c r="AC1138" s="306"/>
      <c r="AD1138" s="305"/>
      <c r="AE1138" s="322"/>
      <c r="AF1138" s="318"/>
      <c r="AG1138" s="323"/>
      <c r="AH1138" s="323"/>
      <c r="AI1138" s="323"/>
      <c r="AJ1138" s="323"/>
      <c r="AK1138" s="323"/>
      <c r="AL1138" s="323"/>
      <c r="AM1138" s="323"/>
      <c r="AN1138" s="323"/>
    </row>
    <row r="1139" spans="1:40" ht="12.75">
      <c r="A1139" s="328">
        <v>1225085502</v>
      </c>
      <c r="B1139" s="311">
        <v>1137</v>
      </c>
      <c r="C1139" s="311" t="s">
        <v>16129</v>
      </c>
      <c r="D1139" s="311" t="s">
        <v>14408</v>
      </c>
      <c r="E1139" s="311" t="s">
        <v>15451</v>
      </c>
      <c r="F1139" s="330" t="s">
        <v>1390</v>
      </c>
      <c r="G1139" s="311" t="s">
        <v>15944</v>
      </c>
      <c r="H1139" s="330" t="s">
        <v>1396</v>
      </c>
      <c r="I1139" s="311" t="s">
        <v>9786</v>
      </c>
      <c r="J1139" s="311" t="s">
        <v>15521</v>
      </c>
      <c r="K1139" s="317"/>
      <c r="L1139" s="304">
        <v>1</v>
      </c>
      <c r="M1139" s="311">
        <v>140.9</v>
      </c>
      <c r="N1139" s="311">
        <v>379</v>
      </c>
      <c r="O1139" s="311" t="s">
        <v>16586</v>
      </c>
      <c r="P1139" s="311" t="s">
        <v>14604</v>
      </c>
      <c r="Q1139" s="311">
        <v>2012</v>
      </c>
      <c r="R1139" s="324">
        <v>41269</v>
      </c>
      <c r="S1139" s="311" t="s">
        <v>15945</v>
      </c>
      <c r="T1139" s="312">
        <v>41640</v>
      </c>
      <c r="U1139" s="340">
        <v>44197</v>
      </c>
      <c r="V1139" s="305"/>
      <c r="W1139" s="318"/>
      <c r="X1139" s="318"/>
      <c r="Y1139" s="318"/>
      <c r="Z1139" s="318"/>
      <c r="AA1139" s="327"/>
      <c r="AB1139" s="326">
        <v>1</v>
      </c>
      <c r="AC1139" s="306"/>
      <c r="AD1139" s="305"/>
      <c r="AE1139" s="322"/>
      <c r="AF1139" s="318"/>
      <c r="AG1139" s="323"/>
      <c r="AH1139" s="323"/>
      <c r="AI1139" s="323"/>
      <c r="AJ1139" s="323"/>
      <c r="AK1139" s="323"/>
      <c r="AL1139" s="323"/>
      <c r="AM1139" s="323"/>
      <c r="AN1139" s="323"/>
    </row>
    <row r="1140" spans="1:40" ht="12.75">
      <c r="A1140" s="328">
        <v>1225085503</v>
      </c>
      <c r="B1140" s="311">
        <v>1138</v>
      </c>
      <c r="C1140" s="311" t="s">
        <v>16129</v>
      </c>
      <c r="D1140" s="311" t="s">
        <v>14408</v>
      </c>
      <c r="E1140" s="311" t="s">
        <v>15451</v>
      </c>
      <c r="F1140" s="330" t="s">
        <v>1390</v>
      </c>
      <c r="G1140" s="311" t="s">
        <v>15944</v>
      </c>
      <c r="H1140" s="330" t="s">
        <v>1411</v>
      </c>
      <c r="I1140" s="311" t="s">
        <v>9786</v>
      </c>
      <c r="J1140" s="311" t="s">
        <v>15522</v>
      </c>
      <c r="K1140" s="317"/>
      <c r="L1140" s="304">
        <v>1</v>
      </c>
      <c r="M1140" s="311">
        <v>63.9</v>
      </c>
      <c r="N1140" s="311">
        <v>84</v>
      </c>
      <c r="O1140" s="311" t="s">
        <v>15954</v>
      </c>
      <c r="P1140" s="311" t="s">
        <v>14540</v>
      </c>
      <c r="Q1140" s="311">
        <v>2012</v>
      </c>
      <c r="R1140" s="324">
        <v>41269</v>
      </c>
      <c r="S1140" s="311" t="s">
        <v>15945</v>
      </c>
      <c r="T1140" s="312">
        <v>41640</v>
      </c>
      <c r="U1140" s="340">
        <v>44197</v>
      </c>
      <c r="V1140" s="305"/>
      <c r="W1140" s="318"/>
      <c r="X1140" s="318"/>
      <c r="Y1140" s="318"/>
      <c r="Z1140" s="318"/>
      <c r="AA1140" s="327"/>
      <c r="AB1140" s="326">
        <v>1</v>
      </c>
      <c r="AC1140" s="306"/>
      <c r="AD1140" s="305"/>
      <c r="AE1140" s="322"/>
      <c r="AF1140" s="318"/>
      <c r="AG1140" s="323"/>
      <c r="AH1140" s="323"/>
      <c r="AI1140" s="323"/>
      <c r="AJ1140" s="323"/>
      <c r="AK1140" s="323"/>
      <c r="AL1140" s="323"/>
      <c r="AM1140" s="323"/>
      <c r="AN1140" s="323"/>
    </row>
    <row r="1141" spans="1:40" ht="12.75">
      <c r="A1141" s="328">
        <v>1225085501</v>
      </c>
      <c r="B1141" s="311">
        <v>1139</v>
      </c>
      <c r="C1141" s="311" t="s">
        <v>16129</v>
      </c>
      <c r="D1141" s="311" t="s">
        <v>14408</v>
      </c>
      <c r="E1141" s="311" t="s">
        <v>15451</v>
      </c>
      <c r="F1141" s="330" t="s">
        <v>1390</v>
      </c>
      <c r="G1141" s="311" t="s">
        <v>15944</v>
      </c>
      <c r="H1141" s="330" t="s">
        <v>1425</v>
      </c>
      <c r="I1141" s="311" t="s">
        <v>9786</v>
      </c>
      <c r="J1141" s="311" t="s">
        <v>15523</v>
      </c>
      <c r="K1141" s="317"/>
      <c r="L1141" s="304">
        <v>1</v>
      </c>
      <c r="M1141" s="311">
        <v>240.87549999999999</v>
      </c>
      <c r="N1141" s="311">
        <v>456</v>
      </c>
      <c r="O1141" s="311" t="s">
        <v>16588</v>
      </c>
      <c r="P1141" s="311" t="s">
        <v>14604</v>
      </c>
      <c r="Q1141" s="311">
        <v>2012</v>
      </c>
      <c r="R1141" s="324">
        <v>41269</v>
      </c>
      <c r="S1141" s="311" t="s">
        <v>15945</v>
      </c>
      <c r="T1141" s="312">
        <v>41640</v>
      </c>
      <c r="U1141" s="340">
        <v>44197</v>
      </c>
      <c r="V1141" s="305"/>
      <c r="W1141" s="318"/>
      <c r="X1141" s="318"/>
      <c r="Y1141" s="318"/>
      <c r="Z1141" s="318"/>
      <c r="AA1141" s="327"/>
      <c r="AB1141" s="326">
        <v>1</v>
      </c>
      <c r="AC1141" s="306"/>
      <c r="AD1141" s="305"/>
      <c r="AE1141" s="322"/>
      <c r="AF1141" s="318"/>
      <c r="AG1141" s="323"/>
      <c r="AH1141" s="323"/>
      <c r="AI1141" s="323"/>
      <c r="AJ1141" s="323"/>
      <c r="AK1141" s="323"/>
      <c r="AL1141" s="323"/>
      <c r="AM1141" s="323"/>
      <c r="AN1141" s="323"/>
    </row>
    <row r="1142" spans="1:40" ht="12.75">
      <c r="A1142" s="328">
        <v>1225085504</v>
      </c>
      <c r="B1142" s="311">
        <v>1140</v>
      </c>
      <c r="C1142" s="311" t="s">
        <v>16129</v>
      </c>
      <c r="D1142" s="311" t="s">
        <v>14408</v>
      </c>
      <c r="E1142" s="311" t="s">
        <v>15451</v>
      </c>
      <c r="F1142" s="330" t="s">
        <v>1390</v>
      </c>
      <c r="G1142" s="311" t="s">
        <v>15944</v>
      </c>
      <c r="H1142" s="330" t="s">
        <v>1427</v>
      </c>
      <c r="I1142" s="311" t="s">
        <v>9786</v>
      </c>
      <c r="J1142" s="311" t="s">
        <v>15524</v>
      </c>
      <c r="K1142" s="317"/>
      <c r="L1142" s="304">
        <v>1</v>
      </c>
      <c r="M1142" s="311">
        <v>72.400000000000006</v>
      </c>
      <c r="N1142" s="311">
        <v>103</v>
      </c>
      <c r="O1142" s="311" t="s">
        <v>16032</v>
      </c>
      <c r="P1142" s="311" t="s">
        <v>14540</v>
      </c>
      <c r="Q1142" s="311">
        <v>2012</v>
      </c>
      <c r="R1142" s="324">
        <v>41269</v>
      </c>
      <c r="S1142" s="311" t="s">
        <v>15945</v>
      </c>
      <c r="T1142" s="312">
        <v>41640</v>
      </c>
      <c r="U1142" s="340">
        <v>44197</v>
      </c>
      <c r="V1142" s="305"/>
      <c r="W1142" s="318"/>
      <c r="X1142" s="318"/>
      <c r="Y1142" s="318"/>
      <c r="Z1142" s="318"/>
      <c r="AA1142" s="327"/>
      <c r="AB1142" s="326">
        <v>1</v>
      </c>
      <c r="AC1142" s="306"/>
      <c r="AD1142" s="305"/>
      <c r="AE1142" s="322"/>
      <c r="AF1142" s="318"/>
      <c r="AG1142" s="323"/>
      <c r="AH1142" s="323"/>
      <c r="AI1142" s="323"/>
      <c r="AJ1142" s="323"/>
      <c r="AK1142" s="323"/>
      <c r="AL1142" s="323"/>
      <c r="AM1142" s="323"/>
      <c r="AN1142" s="323"/>
    </row>
    <row r="1143" spans="1:40" ht="12.75">
      <c r="A1143" s="328">
        <v>1225085505</v>
      </c>
      <c r="B1143" s="311">
        <v>1141</v>
      </c>
      <c r="C1143" s="311" t="s">
        <v>16129</v>
      </c>
      <c r="D1143" s="311" t="s">
        <v>14408</v>
      </c>
      <c r="E1143" s="311" t="s">
        <v>15451</v>
      </c>
      <c r="F1143" s="330" t="s">
        <v>1390</v>
      </c>
      <c r="G1143" s="311" t="s">
        <v>15944</v>
      </c>
      <c r="H1143" s="330" t="s">
        <v>1430</v>
      </c>
      <c r="I1143" s="311" t="s">
        <v>9786</v>
      </c>
      <c r="J1143" s="311" t="s">
        <v>15525</v>
      </c>
      <c r="K1143" s="317"/>
      <c r="L1143" s="304">
        <v>1</v>
      </c>
      <c r="M1143" s="311">
        <v>61.215899999999998</v>
      </c>
      <c r="N1143" s="311">
        <v>88</v>
      </c>
      <c r="O1143" s="311" t="s">
        <v>16028</v>
      </c>
      <c r="P1143" s="311" t="s">
        <v>14604</v>
      </c>
      <c r="Q1143" s="311">
        <v>2012</v>
      </c>
      <c r="R1143" s="324">
        <v>41269</v>
      </c>
      <c r="S1143" s="311" t="s">
        <v>15945</v>
      </c>
      <c r="T1143" s="312">
        <v>41640</v>
      </c>
      <c r="U1143" s="340">
        <v>44197</v>
      </c>
      <c r="V1143" s="305"/>
      <c r="W1143" s="318"/>
      <c r="X1143" s="318"/>
      <c r="Y1143" s="318"/>
      <c r="Z1143" s="318"/>
      <c r="AA1143" s="327"/>
      <c r="AB1143" s="326">
        <v>1</v>
      </c>
      <c r="AC1143" s="306"/>
      <c r="AD1143" s="305"/>
      <c r="AE1143" s="322"/>
      <c r="AF1143" s="318"/>
      <c r="AG1143" s="323"/>
      <c r="AH1143" s="323"/>
      <c r="AI1143" s="323"/>
      <c r="AJ1143" s="323"/>
      <c r="AK1143" s="323"/>
      <c r="AL1143" s="323"/>
      <c r="AM1143" s="323"/>
      <c r="AN1143" s="323"/>
    </row>
    <row r="1144" spans="1:40" ht="12.75">
      <c r="A1144" s="328">
        <v>1225086009</v>
      </c>
      <c r="B1144" s="311">
        <v>1142</v>
      </c>
      <c r="C1144" s="311" t="s">
        <v>16129</v>
      </c>
      <c r="D1144" s="311" t="s">
        <v>14408</v>
      </c>
      <c r="E1144" s="311" t="s">
        <v>15451</v>
      </c>
      <c r="F1144" s="330" t="s">
        <v>1390</v>
      </c>
      <c r="G1144" s="311" t="s">
        <v>15946</v>
      </c>
      <c r="H1144" s="330" t="s">
        <v>1401</v>
      </c>
      <c r="I1144" s="311" t="s">
        <v>9786</v>
      </c>
      <c r="J1144" s="311" t="s">
        <v>15526</v>
      </c>
      <c r="K1144" s="318"/>
      <c r="L1144" s="304">
        <v>1</v>
      </c>
      <c r="M1144" s="311">
        <v>79.846100000000007</v>
      </c>
      <c r="N1144" s="311">
        <v>203</v>
      </c>
      <c r="O1144" s="311" t="s">
        <v>16340</v>
      </c>
      <c r="P1144" s="311" t="s">
        <v>14604</v>
      </c>
      <c r="Q1144" s="311">
        <v>2012</v>
      </c>
      <c r="R1144" s="324">
        <v>41269</v>
      </c>
      <c r="S1144" s="311" t="s">
        <v>15947</v>
      </c>
      <c r="T1144" s="312">
        <v>41640</v>
      </c>
      <c r="U1144" s="340">
        <v>44197</v>
      </c>
      <c r="V1144" s="305"/>
      <c r="W1144" s="319"/>
      <c r="X1144" s="317"/>
      <c r="Y1144" s="318"/>
      <c r="Z1144" s="317"/>
      <c r="AA1144" s="325"/>
      <c r="AB1144" s="326">
        <v>1</v>
      </c>
      <c r="AC1144" s="306"/>
      <c r="AD1144" s="305"/>
      <c r="AE1144" s="322"/>
      <c r="AF1144" s="318"/>
      <c r="AG1144" s="323"/>
      <c r="AH1144" s="323"/>
      <c r="AI1144" s="323"/>
      <c r="AJ1144" s="323"/>
      <c r="AK1144" s="323"/>
      <c r="AL1144" s="323"/>
      <c r="AM1144" s="323"/>
      <c r="AN1144" s="323"/>
    </row>
    <row r="1145" spans="1:40" ht="12.75">
      <c r="A1145" s="328">
        <v>1225086002</v>
      </c>
      <c r="B1145" s="311">
        <v>1143</v>
      </c>
      <c r="C1145" s="311" t="s">
        <v>16129</v>
      </c>
      <c r="D1145" s="311" t="s">
        <v>14408</v>
      </c>
      <c r="E1145" s="311" t="s">
        <v>15451</v>
      </c>
      <c r="F1145" s="330" t="s">
        <v>1390</v>
      </c>
      <c r="G1145" s="311" t="s">
        <v>15946</v>
      </c>
      <c r="H1145" s="330" t="s">
        <v>1413</v>
      </c>
      <c r="I1145" s="311" t="s">
        <v>9786</v>
      </c>
      <c r="J1145" s="311" t="s">
        <v>13592</v>
      </c>
      <c r="K1145" s="318"/>
      <c r="L1145" s="304">
        <v>1</v>
      </c>
      <c r="M1145" s="311">
        <v>84.352400000000003</v>
      </c>
      <c r="N1145" s="311">
        <v>168</v>
      </c>
      <c r="O1145" s="311" t="s">
        <v>16045</v>
      </c>
      <c r="P1145" s="311" t="s">
        <v>14604</v>
      </c>
      <c r="Q1145" s="311">
        <v>2012</v>
      </c>
      <c r="R1145" s="324">
        <v>41269</v>
      </c>
      <c r="S1145" s="311" t="s">
        <v>15947</v>
      </c>
      <c r="T1145" s="312">
        <v>41640</v>
      </c>
      <c r="U1145" s="340">
        <v>44197</v>
      </c>
      <c r="V1145" s="305"/>
      <c r="W1145" s="319"/>
      <c r="X1145" s="317"/>
      <c r="Y1145" s="318"/>
      <c r="Z1145" s="317"/>
      <c r="AA1145" s="325"/>
      <c r="AB1145" s="326">
        <v>1</v>
      </c>
      <c r="AC1145" s="306"/>
      <c r="AD1145" s="305"/>
      <c r="AE1145" s="322"/>
      <c r="AF1145" s="318"/>
      <c r="AG1145" s="323"/>
      <c r="AH1145" s="323"/>
      <c r="AI1145" s="323"/>
      <c r="AJ1145" s="323"/>
      <c r="AK1145" s="323"/>
      <c r="AL1145" s="323"/>
      <c r="AM1145" s="323"/>
      <c r="AN1145" s="323"/>
    </row>
    <row r="1146" spans="1:40" ht="12.75">
      <c r="A1146" s="328">
        <v>1225086008</v>
      </c>
      <c r="B1146" s="311">
        <v>1144</v>
      </c>
      <c r="C1146" s="311" t="s">
        <v>16129</v>
      </c>
      <c r="D1146" s="311" t="s">
        <v>14408</v>
      </c>
      <c r="E1146" s="311" t="s">
        <v>15451</v>
      </c>
      <c r="F1146" s="330" t="s">
        <v>1390</v>
      </c>
      <c r="G1146" s="311" t="s">
        <v>15946</v>
      </c>
      <c r="H1146" s="330" t="s">
        <v>1415</v>
      </c>
      <c r="I1146" s="311" t="s">
        <v>9786</v>
      </c>
      <c r="J1146" s="311" t="s">
        <v>14547</v>
      </c>
      <c r="K1146" s="318"/>
      <c r="L1146" s="304">
        <v>1</v>
      </c>
      <c r="M1146" s="311">
        <v>113.4331</v>
      </c>
      <c r="N1146" s="311">
        <v>350</v>
      </c>
      <c r="O1146" s="311" t="s">
        <v>16051</v>
      </c>
      <c r="P1146" s="311" t="s">
        <v>14604</v>
      </c>
      <c r="Q1146" s="311">
        <v>2012</v>
      </c>
      <c r="R1146" s="324">
        <v>41269</v>
      </c>
      <c r="S1146" s="311" t="s">
        <v>15947</v>
      </c>
      <c r="T1146" s="312">
        <v>41640</v>
      </c>
      <c r="U1146" s="340">
        <v>44197</v>
      </c>
      <c r="V1146" s="305"/>
      <c r="W1146" s="319"/>
      <c r="X1146" s="317"/>
      <c r="Y1146" s="318"/>
      <c r="Z1146" s="317"/>
      <c r="AA1146" s="325"/>
      <c r="AB1146" s="326">
        <v>1</v>
      </c>
      <c r="AC1146" s="306"/>
      <c r="AD1146" s="305"/>
      <c r="AE1146" s="322"/>
      <c r="AF1146" s="318"/>
      <c r="AG1146" s="323"/>
      <c r="AH1146" s="323"/>
      <c r="AI1146" s="323"/>
      <c r="AJ1146" s="323"/>
      <c r="AK1146" s="323"/>
      <c r="AL1146" s="323"/>
      <c r="AM1146" s="323"/>
      <c r="AN1146" s="323"/>
    </row>
    <row r="1147" spans="1:40" ht="12.75">
      <c r="A1147" s="328">
        <v>1225086003</v>
      </c>
      <c r="B1147" s="311">
        <v>1145</v>
      </c>
      <c r="C1147" s="311" t="s">
        <v>16129</v>
      </c>
      <c r="D1147" s="311" t="s">
        <v>14408</v>
      </c>
      <c r="E1147" s="311" t="s">
        <v>15451</v>
      </c>
      <c r="F1147" s="330" t="s">
        <v>1390</v>
      </c>
      <c r="G1147" s="311" t="s">
        <v>15946</v>
      </c>
      <c r="H1147" s="330" t="s">
        <v>1416</v>
      </c>
      <c r="I1147" s="311" t="s">
        <v>9786</v>
      </c>
      <c r="J1147" s="311" t="s">
        <v>15527</v>
      </c>
      <c r="K1147" s="318"/>
      <c r="L1147" s="304">
        <v>1</v>
      </c>
      <c r="M1147" s="311">
        <v>130.0395</v>
      </c>
      <c r="N1147" s="311">
        <v>283</v>
      </c>
      <c r="O1147" s="311" t="s">
        <v>16340</v>
      </c>
      <c r="P1147" s="311" t="s">
        <v>14604</v>
      </c>
      <c r="Q1147" s="311">
        <v>2012</v>
      </c>
      <c r="R1147" s="324">
        <v>41269</v>
      </c>
      <c r="S1147" s="311" t="s">
        <v>15947</v>
      </c>
      <c r="T1147" s="312">
        <v>41640</v>
      </c>
      <c r="U1147" s="340">
        <v>44197</v>
      </c>
      <c r="V1147" s="305"/>
      <c r="W1147" s="319"/>
      <c r="X1147" s="317"/>
      <c r="Y1147" s="318"/>
      <c r="Z1147" s="317"/>
      <c r="AA1147" s="325"/>
      <c r="AB1147" s="326">
        <v>1</v>
      </c>
      <c r="AC1147" s="306"/>
      <c r="AD1147" s="305"/>
      <c r="AE1147" s="322"/>
      <c r="AF1147" s="318"/>
      <c r="AG1147" s="323"/>
      <c r="AH1147" s="323"/>
      <c r="AI1147" s="323"/>
      <c r="AJ1147" s="323"/>
      <c r="AK1147" s="323"/>
      <c r="AL1147" s="323"/>
      <c r="AM1147" s="323"/>
      <c r="AN1147" s="323"/>
    </row>
    <row r="1148" spans="1:40" ht="12.75">
      <c r="A1148" s="328">
        <v>1225086005</v>
      </c>
      <c r="B1148" s="311">
        <v>1146</v>
      </c>
      <c r="C1148" s="311" t="s">
        <v>16129</v>
      </c>
      <c r="D1148" s="311" t="s">
        <v>14408</v>
      </c>
      <c r="E1148" s="311" t="s">
        <v>15451</v>
      </c>
      <c r="F1148" s="330" t="s">
        <v>1390</v>
      </c>
      <c r="G1148" s="311" t="s">
        <v>15946</v>
      </c>
      <c r="H1148" s="330" t="s">
        <v>1419</v>
      </c>
      <c r="I1148" s="311" t="s">
        <v>9786</v>
      </c>
      <c r="J1148" s="311" t="s">
        <v>15528</v>
      </c>
      <c r="K1148" s="318"/>
      <c r="L1148" s="304">
        <v>1</v>
      </c>
      <c r="M1148" s="311">
        <v>80.84</v>
      </c>
      <c r="N1148" s="311">
        <v>30</v>
      </c>
      <c r="O1148" s="311" t="s">
        <v>15954</v>
      </c>
      <c r="P1148" s="311" t="s">
        <v>14540</v>
      </c>
      <c r="Q1148" s="311">
        <v>2012</v>
      </c>
      <c r="R1148" s="324">
        <v>41269</v>
      </c>
      <c r="S1148" s="311" t="s">
        <v>15947</v>
      </c>
      <c r="T1148" s="312">
        <v>41640</v>
      </c>
      <c r="U1148" s="340">
        <v>44197</v>
      </c>
      <c r="V1148" s="305"/>
      <c r="W1148" s="319"/>
      <c r="X1148" s="317"/>
      <c r="Y1148" s="318"/>
      <c r="Z1148" s="317"/>
      <c r="AA1148" s="325"/>
      <c r="AB1148" s="326">
        <v>1</v>
      </c>
      <c r="AC1148" s="306"/>
      <c r="AD1148" s="305"/>
      <c r="AE1148" s="322"/>
      <c r="AF1148" s="318"/>
      <c r="AG1148" s="323"/>
      <c r="AH1148" s="323"/>
      <c r="AI1148" s="323"/>
      <c r="AJ1148" s="323"/>
      <c r="AK1148" s="323"/>
      <c r="AL1148" s="323"/>
      <c r="AM1148" s="323"/>
      <c r="AN1148" s="323"/>
    </row>
    <row r="1149" spans="1:40" ht="12.75">
      <c r="A1149" s="328">
        <v>1225086006</v>
      </c>
      <c r="B1149" s="311">
        <v>1147</v>
      </c>
      <c r="C1149" s="311" t="s">
        <v>16129</v>
      </c>
      <c r="D1149" s="311" t="s">
        <v>14408</v>
      </c>
      <c r="E1149" s="311" t="s">
        <v>15451</v>
      </c>
      <c r="F1149" s="330" t="s">
        <v>1390</v>
      </c>
      <c r="G1149" s="311" t="s">
        <v>15946</v>
      </c>
      <c r="H1149" s="330" t="s">
        <v>1423</v>
      </c>
      <c r="I1149" s="311" t="s">
        <v>9786</v>
      </c>
      <c r="J1149" s="311" t="s">
        <v>15529</v>
      </c>
      <c r="K1149" s="318"/>
      <c r="L1149" s="304">
        <v>1</v>
      </c>
      <c r="M1149" s="311">
        <v>65.746600000000001</v>
      </c>
      <c r="N1149" s="311">
        <v>101</v>
      </c>
      <c r="O1149" s="311" t="s">
        <v>16032</v>
      </c>
      <c r="P1149" s="311" t="s">
        <v>14604</v>
      </c>
      <c r="Q1149" s="311">
        <v>2012</v>
      </c>
      <c r="R1149" s="324">
        <v>41269</v>
      </c>
      <c r="S1149" s="311" t="s">
        <v>15947</v>
      </c>
      <c r="T1149" s="312">
        <v>41640</v>
      </c>
      <c r="U1149" s="340">
        <v>44197</v>
      </c>
      <c r="V1149" s="305"/>
      <c r="W1149" s="319"/>
      <c r="X1149" s="317"/>
      <c r="Y1149" s="318"/>
      <c r="Z1149" s="317"/>
      <c r="AA1149" s="325"/>
      <c r="AB1149" s="326">
        <v>1</v>
      </c>
      <c r="AC1149" s="306"/>
      <c r="AD1149" s="305"/>
      <c r="AE1149" s="322"/>
      <c r="AF1149" s="318"/>
      <c r="AG1149" s="323"/>
      <c r="AH1149" s="323"/>
      <c r="AI1149" s="323"/>
      <c r="AJ1149" s="323"/>
      <c r="AK1149" s="323"/>
      <c r="AL1149" s="323"/>
      <c r="AM1149" s="323"/>
      <c r="AN1149" s="323"/>
    </row>
    <row r="1150" spans="1:40" ht="12.75">
      <c r="A1150" s="328">
        <v>1225086001</v>
      </c>
      <c r="B1150" s="311">
        <v>1148</v>
      </c>
      <c r="C1150" s="311" t="s">
        <v>16129</v>
      </c>
      <c r="D1150" s="311" t="s">
        <v>14408</v>
      </c>
      <c r="E1150" s="311" t="s">
        <v>15451</v>
      </c>
      <c r="F1150" s="330" t="s">
        <v>1390</v>
      </c>
      <c r="G1150" s="311" t="s">
        <v>15946</v>
      </c>
      <c r="H1150" s="330" t="s">
        <v>1426</v>
      </c>
      <c r="I1150" s="311" t="s">
        <v>9786</v>
      </c>
      <c r="J1150" s="311" t="s">
        <v>14824</v>
      </c>
      <c r="K1150" s="317"/>
      <c r="L1150" s="304">
        <v>1</v>
      </c>
      <c r="M1150" s="311">
        <v>238.3065</v>
      </c>
      <c r="N1150" s="311">
        <v>1053</v>
      </c>
      <c r="O1150" s="311" t="s">
        <v>16589</v>
      </c>
      <c r="P1150" s="311" t="s">
        <v>14604</v>
      </c>
      <c r="Q1150" s="311">
        <v>2012</v>
      </c>
      <c r="R1150" s="324">
        <v>41269</v>
      </c>
      <c r="S1150" s="311" t="s">
        <v>15947</v>
      </c>
      <c r="T1150" s="312">
        <v>41640</v>
      </c>
      <c r="U1150" s="340">
        <v>44197</v>
      </c>
      <c r="V1150" s="305"/>
      <c r="W1150" s="318"/>
      <c r="X1150" s="318"/>
      <c r="Y1150" s="318"/>
      <c r="Z1150" s="318"/>
      <c r="AA1150" s="327"/>
      <c r="AB1150" s="326">
        <v>1</v>
      </c>
      <c r="AC1150" s="306"/>
      <c r="AD1150" s="305"/>
      <c r="AE1150" s="322"/>
      <c r="AF1150" s="318"/>
      <c r="AG1150" s="323"/>
      <c r="AH1150" s="323"/>
      <c r="AI1150" s="323"/>
      <c r="AJ1150" s="323"/>
      <c r="AK1150" s="323"/>
      <c r="AL1150" s="323"/>
      <c r="AM1150" s="323"/>
      <c r="AN1150" s="323"/>
    </row>
    <row r="1151" spans="1:40" ht="12.75">
      <c r="A1151" s="328">
        <v>1225086007</v>
      </c>
      <c r="B1151" s="311">
        <v>1149</v>
      </c>
      <c r="C1151" s="311" t="s">
        <v>16129</v>
      </c>
      <c r="D1151" s="311" t="s">
        <v>14408</v>
      </c>
      <c r="E1151" s="311" t="s">
        <v>15451</v>
      </c>
      <c r="F1151" s="330" t="s">
        <v>1390</v>
      </c>
      <c r="G1151" s="311" t="s">
        <v>15946</v>
      </c>
      <c r="H1151" s="330" t="s">
        <v>1433</v>
      </c>
      <c r="I1151" s="311" t="s">
        <v>9786</v>
      </c>
      <c r="J1151" s="311" t="s">
        <v>14754</v>
      </c>
      <c r="K1151" s="317"/>
      <c r="L1151" s="304">
        <v>1</v>
      </c>
      <c r="M1151" s="311">
        <v>58.27</v>
      </c>
      <c r="N1151" s="311">
        <v>80</v>
      </c>
      <c r="O1151" s="311" t="s">
        <v>15954</v>
      </c>
      <c r="P1151" s="311" t="s">
        <v>14540</v>
      </c>
      <c r="Q1151" s="311">
        <v>2012</v>
      </c>
      <c r="R1151" s="324">
        <v>41269</v>
      </c>
      <c r="S1151" s="311" t="s">
        <v>15947</v>
      </c>
      <c r="T1151" s="312">
        <v>41640</v>
      </c>
      <c r="U1151" s="340">
        <v>44197</v>
      </c>
      <c r="V1151" s="305"/>
      <c r="W1151" s="318"/>
      <c r="X1151" s="318"/>
      <c r="Y1151" s="318"/>
      <c r="Z1151" s="318"/>
      <c r="AA1151" s="327"/>
      <c r="AB1151" s="326">
        <v>1</v>
      </c>
      <c r="AC1151" s="306"/>
      <c r="AD1151" s="305"/>
      <c r="AE1151" s="322"/>
      <c r="AF1151" s="318"/>
      <c r="AG1151" s="323"/>
      <c r="AH1151" s="323"/>
      <c r="AI1151" s="323"/>
      <c r="AJ1151" s="323"/>
      <c r="AK1151" s="323"/>
      <c r="AL1151" s="323"/>
      <c r="AM1151" s="323"/>
      <c r="AN1151" s="323"/>
    </row>
    <row r="1152" spans="1:40" ht="12.75">
      <c r="A1152" s="328">
        <v>1225086202</v>
      </c>
      <c r="B1152" s="311">
        <v>1150</v>
      </c>
      <c r="C1152" s="311" t="s">
        <v>16129</v>
      </c>
      <c r="D1152" s="311" t="s">
        <v>14408</v>
      </c>
      <c r="E1152" s="311" t="s">
        <v>15451</v>
      </c>
      <c r="F1152" s="330" t="s">
        <v>1363</v>
      </c>
      <c r="G1152" s="311" t="s">
        <v>15530</v>
      </c>
      <c r="H1152" s="330" t="s">
        <v>1367</v>
      </c>
      <c r="I1152" s="311" t="s">
        <v>9786</v>
      </c>
      <c r="J1152" s="311" t="s">
        <v>15531</v>
      </c>
      <c r="K1152" s="302">
        <v>1</v>
      </c>
      <c r="L1152" s="316"/>
      <c r="M1152" s="311">
        <v>33.4</v>
      </c>
      <c r="N1152" s="311">
        <v>17</v>
      </c>
      <c r="O1152" s="317"/>
      <c r="P1152" s="311" t="s">
        <v>14226</v>
      </c>
      <c r="Q1152" s="311">
        <v>2019</v>
      </c>
      <c r="R1152" s="312">
        <v>44042</v>
      </c>
      <c r="S1152" s="311" t="s">
        <v>15502</v>
      </c>
      <c r="T1152" s="312">
        <v>44562</v>
      </c>
      <c r="U1152" s="340">
        <v>47119</v>
      </c>
      <c r="V1152" s="305"/>
      <c r="W1152" s="318"/>
      <c r="X1152" s="312">
        <v>44897</v>
      </c>
      <c r="Y1152" s="311" t="s">
        <v>15532</v>
      </c>
      <c r="Z1152" s="318"/>
      <c r="AA1152" s="320">
        <v>1</v>
      </c>
      <c r="AB1152" s="333"/>
      <c r="AC1152" s="303">
        <v>1</v>
      </c>
      <c r="AD1152" s="305"/>
      <c r="AE1152" s="322"/>
      <c r="AF1152" s="318"/>
      <c r="AG1152" s="323"/>
      <c r="AH1152" s="323"/>
      <c r="AI1152" s="323"/>
      <c r="AJ1152" s="323"/>
      <c r="AK1152" s="323"/>
      <c r="AL1152" s="323"/>
      <c r="AM1152" s="323"/>
      <c r="AN1152" s="323"/>
    </row>
    <row r="1153" spans="1:40" ht="12.75">
      <c r="A1153" s="328">
        <v>1225086203</v>
      </c>
      <c r="B1153" s="311">
        <v>1151</v>
      </c>
      <c r="C1153" s="311" t="s">
        <v>16129</v>
      </c>
      <c r="D1153" s="311" t="s">
        <v>14408</v>
      </c>
      <c r="E1153" s="311" t="s">
        <v>15451</v>
      </c>
      <c r="F1153" s="330" t="s">
        <v>1363</v>
      </c>
      <c r="G1153" s="311" t="s">
        <v>15530</v>
      </c>
      <c r="H1153" s="330" t="s">
        <v>1369</v>
      </c>
      <c r="I1153" s="311" t="s">
        <v>9786</v>
      </c>
      <c r="J1153" s="311" t="s">
        <v>15533</v>
      </c>
      <c r="K1153" s="302">
        <v>1</v>
      </c>
      <c r="L1153" s="316"/>
      <c r="M1153" s="311">
        <v>42.9</v>
      </c>
      <c r="N1153" s="311">
        <v>61</v>
      </c>
      <c r="O1153" s="317"/>
      <c r="P1153" s="311" t="s">
        <v>14226</v>
      </c>
      <c r="Q1153" s="311">
        <v>2019</v>
      </c>
      <c r="R1153" s="312">
        <v>43966</v>
      </c>
      <c r="S1153" s="311" t="s">
        <v>15476</v>
      </c>
      <c r="T1153" s="312">
        <v>44197</v>
      </c>
      <c r="U1153" s="340">
        <v>46753</v>
      </c>
      <c r="V1153" s="305"/>
      <c r="W1153" s="318"/>
      <c r="X1153" s="312">
        <v>44897</v>
      </c>
      <c r="Y1153" s="311" t="s">
        <v>15534</v>
      </c>
      <c r="Z1153" s="318"/>
      <c r="AA1153" s="320">
        <v>1</v>
      </c>
      <c r="AB1153" s="333"/>
      <c r="AC1153" s="303">
        <v>1</v>
      </c>
      <c r="AD1153" s="305"/>
      <c r="AE1153" s="322"/>
      <c r="AF1153" s="318"/>
      <c r="AG1153" s="323"/>
      <c r="AH1153" s="323"/>
      <c r="AI1153" s="323"/>
      <c r="AJ1153" s="323"/>
      <c r="AK1153" s="323"/>
      <c r="AL1153" s="323"/>
      <c r="AM1153" s="323"/>
      <c r="AN1153" s="323"/>
    </row>
    <row r="1154" spans="1:40" ht="12.75">
      <c r="A1154" s="328">
        <v>1225086205</v>
      </c>
      <c r="B1154" s="311">
        <v>1152</v>
      </c>
      <c r="C1154" s="311" t="s">
        <v>16129</v>
      </c>
      <c r="D1154" s="311" t="s">
        <v>14408</v>
      </c>
      <c r="E1154" s="311" t="s">
        <v>15451</v>
      </c>
      <c r="F1154" s="330" t="s">
        <v>1363</v>
      </c>
      <c r="G1154" s="311" t="s">
        <v>15530</v>
      </c>
      <c r="H1154" s="330" t="s">
        <v>1370</v>
      </c>
      <c r="I1154" s="311" t="s">
        <v>9786</v>
      </c>
      <c r="J1154" s="311" t="s">
        <v>15535</v>
      </c>
      <c r="K1154" s="302">
        <v>1</v>
      </c>
      <c r="L1154" s="316"/>
      <c r="M1154" s="311">
        <v>38.4</v>
      </c>
      <c r="N1154" s="311">
        <v>22</v>
      </c>
      <c r="O1154" s="317"/>
      <c r="P1154" s="311" t="s">
        <v>14226</v>
      </c>
      <c r="Q1154" s="311">
        <v>2019</v>
      </c>
      <c r="R1154" s="312">
        <v>44042</v>
      </c>
      <c r="S1154" s="311" t="s">
        <v>15502</v>
      </c>
      <c r="T1154" s="312">
        <v>44562</v>
      </c>
      <c r="U1154" s="340">
        <v>47119</v>
      </c>
      <c r="V1154" s="305"/>
      <c r="W1154" s="318"/>
      <c r="X1154" s="312">
        <v>44897</v>
      </c>
      <c r="Y1154" s="311" t="s">
        <v>15536</v>
      </c>
      <c r="Z1154" s="318"/>
      <c r="AA1154" s="320">
        <v>1</v>
      </c>
      <c r="AB1154" s="333"/>
      <c r="AC1154" s="303">
        <v>1</v>
      </c>
      <c r="AD1154" s="305"/>
      <c r="AE1154" s="322"/>
      <c r="AF1154" s="318"/>
      <c r="AG1154" s="323"/>
      <c r="AH1154" s="323"/>
      <c r="AI1154" s="323"/>
      <c r="AJ1154" s="323"/>
      <c r="AK1154" s="323"/>
      <c r="AL1154" s="323"/>
      <c r="AM1154" s="323"/>
      <c r="AN1154" s="323"/>
    </row>
    <row r="1155" spans="1:40" ht="12.75">
      <c r="A1155" s="328">
        <v>1225086206</v>
      </c>
      <c r="B1155" s="311">
        <v>1153</v>
      </c>
      <c r="C1155" s="311" t="s">
        <v>16129</v>
      </c>
      <c r="D1155" s="311" t="s">
        <v>14408</v>
      </c>
      <c r="E1155" s="311" t="s">
        <v>15451</v>
      </c>
      <c r="F1155" s="330" t="s">
        <v>1363</v>
      </c>
      <c r="G1155" s="311" t="s">
        <v>15530</v>
      </c>
      <c r="H1155" s="330" t="s">
        <v>1372</v>
      </c>
      <c r="I1155" s="311" t="s">
        <v>9786</v>
      </c>
      <c r="J1155" s="311" t="s">
        <v>15537</v>
      </c>
      <c r="K1155" s="302">
        <v>1</v>
      </c>
      <c r="L1155" s="316"/>
      <c r="M1155" s="311">
        <v>27.3</v>
      </c>
      <c r="N1155" s="311">
        <v>34</v>
      </c>
      <c r="O1155" s="317"/>
      <c r="P1155" s="311" t="s">
        <v>14226</v>
      </c>
      <c r="Q1155" s="311">
        <v>2019</v>
      </c>
      <c r="R1155" s="312">
        <v>44042</v>
      </c>
      <c r="S1155" s="311" t="s">
        <v>15502</v>
      </c>
      <c r="T1155" s="312">
        <v>44562</v>
      </c>
      <c r="U1155" s="340">
        <v>47119</v>
      </c>
      <c r="V1155" s="305"/>
      <c r="W1155" s="318"/>
      <c r="X1155" s="312">
        <v>44897</v>
      </c>
      <c r="Y1155" s="311" t="s">
        <v>15538</v>
      </c>
      <c r="Z1155" s="318"/>
      <c r="AA1155" s="320">
        <v>1</v>
      </c>
      <c r="AB1155" s="333"/>
      <c r="AC1155" s="303">
        <v>1</v>
      </c>
      <c r="AD1155" s="305"/>
      <c r="AE1155" s="322"/>
      <c r="AF1155" s="318"/>
      <c r="AG1155" s="323"/>
      <c r="AH1155" s="323"/>
      <c r="AI1155" s="323"/>
      <c r="AJ1155" s="323"/>
      <c r="AK1155" s="323"/>
      <c r="AL1155" s="323"/>
      <c r="AM1155" s="323"/>
      <c r="AN1155" s="323"/>
    </row>
    <row r="1156" spans="1:40" ht="12.75">
      <c r="A1156" s="328">
        <v>1225086201</v>
      </c>
      <c r="B1156" s="311">
        <v>1154</v>
      </c>
      <c r="C1156" s="311" t="s">
        <v>16129</v>
      </c>
      <c r="D1156" s="311" t="s">
        <v>14408</v>
      </c>
      <c r="E1156" s="311" t="s">
        <v>15451</v>
      </c>
      <c r="F1156" s="330" t="s">
        <v>1363</v>
      </c>
      <c r="G1156" s="311" t="s">
        <v>15530</v>
      </c>
      <c r="H1156" s="330" t="s">
        <v>1378</v>
      </c>
      <c r="I1156" s="311" t="s">
        <v>9786</v>
      </c>
      <c r="J1156" s="311" t="s">
        <v>12730</v>
      </c>
      <c r="K1156" s="302">
        <v>1</v>
      </c>
      <c r="L1156" s="316"/>
      <c r="M1156" s="311">
        <v>127.5</v>
      </c>
      <c r="N1156" s="311">
        <v>462</v>
      </c>
      <c r="O1156" s="317"/>
      <c r="P1156" s="311" t="s">
        <v>14226</v>
      </c>
      <c r="Q1156" s="311">
        <v>2019</v>
      </c>
      <c r="R1156" s="312">
        <v>43966</v>
      </c>
      <c r="S1156" s="311" t="s">
        <v>15476</v>
      </c>
      <c r="T1156" s="312">
        <v>44197</v>
      </c>
      <c r="U1156" s="340">
        <v>46753</v>
      </c>
      <c r="V1156" s="305"/>
      <c r="W1156" s="318"/>
      <c r="X1156" s="312">
        <v>44897</v>
      </c>
      <c r="Y1156" s="311" t="s">
        <v>15539</v>
      </c>
      <c r="Z1156" s="318"/>
      <c r="AA1156" s="320">
        <v>1</v>
      </c>
      <c r="AB1156" s="333"/>
      <c r="AC1156" s="303">
        <v>1</v>
      </c>
      <c r="AD1156" s="305"/>
      <c r="AE1156" s="322"/>
      <c r="AF1156" s="318"/>
      <c r="AG1156" s="323"/>
      <c r="AH1156" s="323"/>
      <c r="AI1156" s="323"/>
      <c r="AJ1156" s="323"/>
      <c r="AK1156" s="323"/>
      <c r="AL1156" s="323"/>
      <c r="AM1156" s="323"/>
      <c r="AN1156" s="323"/>
    </row>
    <row r="1157" spans="1:40" ht="12.75">
      <c r="A1157" s="328">
        <v>1225086210</v>
      </c>
      <c r="B1157" s="311">
        <v>1155</v>
      </c>
      <c r="C1157" s="311" t="s">
        <v>16129</v>
      </c>
      <c r="D1157" s="311" t="s">
        <v>14408</v>
      </c>
      <c r="E1157" s="311" t="s">
        <v>15451</v>
      </c>
      <c r="F1157" s="330" t="s">
        <v>1363</v>
      </c>
      <c r="G1157" s="311" t="s">
        <v>15530</v>
      </c>
      <c r="H1157" s="330" t="s">
        <v>1384</v>
      </c>
      <c r="I1157" s="311" t="s">
        <v>9786</v>
      </c>
      <c r="J1157" s="311" t="s">
        <v>14347</v>
      </c>
      <c r="K1157" s="302">
        <v>1</v>
      </c>
      <c r="L1157" s="316"/>
      <c r="M1157" s="311">
        <v>77.900000000000006</v>
      </c>
      <c r="N1157" s="311">
        <v>112</v>
      </c>
      <c r="O1157" s="317"/>
      <c r="P1157" s="311" t="s">
        <v>14226</v>
      </c>
      <c r="Q1157" s="311">
        <v>2019</v>
      </c>
      <c r="R1157" s="312">
        <v>43966</v>
      </c>
      <c r="S1157" s="311" t="s">
        <v>15476</v>
      </c>
      <c r="T1157" s="312">
        <v>44197</v>
      </c>
      <c r="U1157" s="340">
        <v>46753</v>
      </c>
      <c r="V1157" s="305"/>
      <c r="W1157" s="318"/>
      <c r="X1157" s="312">
        <v>44897</v>
      </c>
      <c r="Y1157" s="311" t="s">
        <v>15540</v>
      </c>
      <c r="Z1157" s="318"/>
      <c r="AA1157" s="320">
        <v>1</v>
      </c>
      <c r="AB1157" s="333"/>
      <c r="AC1157" s="303">
        <v>1</v>
      </c>
      <c r="AD1157" s="305"/>
      <c r="AE1157" s="322"/>
      <c r="AF1157" s="318"/>
      <c r="AG1157" s="323"/>
      <c r="AH1157" s="323"/>
      <c r="AI1157" s="323"/>
      <c r="AJ1157" s="323"/>
      <c r="AK1157" s="323"/>
      <c r="AL1157" s="323"/>
      <c r="AM1157" s="323"/>
      <c r="AN1157" s="323"/>
    </row>
    <row r="1158" spans="1:40" ht="12.75">
      <c r="A1158" s="328">
        <v>1225055101</v>
      </c>
      <c r="B1158" s="311">
        <v>1156</v>
      </c>
      <c r="C1158" s="311" t="s">
        <v>16129</v>
      </c>
      <c r="D1158" s="311" t="s">
        <v>14408</v>
      </c>
      <c r="E1158" s="311" t="s">
        <v>15451</v>
      </c>
      <c r="F1158" s="330" t="s">
        <v>1390</v>
      </c>
      <c r="G1158" s="311" t="s">
        <v>15445</v>
      </c>
      <c r="H1158" s="330" t="s">
        <v>1394</v>
      </c>
      <c r="I1158" s="311" t="s">
        <v>9786</v>
      </c>
      <c r="J1158" s="311" t="s">
        <v>15541</v>
      </c>
      <c r="K1158" s="318"/>
      <c r="L1158" s="304">
        <v>1</v>
      </c>
      <c r="M1158" s="311">
        <v>157.22980000000001</v>
      </c>
      <c r="N1158" s="311">
        <v>1322</v>
      </c>
      <c r="O1158" s="311" t="s">
        <v>16272</v>
      </c>
      <c r="P1158" s="311" t="s">
        <v>14604</v>
      </c>
      <c r="Q1158" s="311">
        <v>2012</v>
      </c>
      <c r="R1158" s="324">
        <v>41269</v>
      </c>
      <c r="S1158" s="311" t="s">
        <v>14620</v>
      </c>
      <c r="T1158" s="312">
        <v>41640</v>
      </c>
      <c r="U1158" s="340">
        <v>44197</v>
      </c>
      <c r="V1158" s="305"/>
      <c r="W1158" s="319"/>
      <c r="X1158" s="317"/>
      <c r="Y1158" s="318"/>
      <c r="Z1158" s="317"/>
      <c r="AA1158" s="325"/>
      <c r="AB1158" s="326">
        <v>1</v>
      </c>
      <c r="AC1158" s="306"/>
      <c r="AD1158" s="305"/>
      <c r="AE1158" s="322"/>
      <c r="AF1158" s="318"/>
      <c r="AG1158" s="323"/>
      <c r="AH1158" s="323"/>
      <c r="AI1158" s="323"/>
      <c r="AJ1158" s="323"/>
      <c r="AK1158" s="323"/>
      <c r="AL1158" s="323"/>
      <c r="AM1158" s="323"/>
      <c r="AN1158" s="323"/>
    </row>
    <row r="1159" spans="1:40" ht="12.75">
      <c r="A1159" s="328">
        <v>1225055103</v>
      </c>
      <c r="B1159" s="311">
        <v>1157</v>
      </c>
      <c r="C1159" s="311" t="s">
        <v>16129</v>
      </c>
      <c r="D1159" s="311" t="s">
        <v>14408</v>
      </c>
      <c r="E1159" s="311" t="s">
        <v>15451</v>
      </c>
      <c r="F1159" s="330" t="s">
        <v>1390</v>
      </c>
      <c r="G1159" s="311" t="s">
        <v>15445</v>
      </c>
      <c r="H1159" s="330" t="s">
        <v>1402</v>
      </c>
      <c r="I1159" s="311" t="s">
        <v>9786</v>
      </c>
      <c r="J1159" s="311" t="s">
        <v>15542</v>
      </c>
      <c r="K1159" s="318"/>
      <c r="L1159" s="304">
        <v>1</v>
      </c>
      <c r="M1159" s="311">
        <v>85.359499999999997</v>
      </c>
      <c r="N1159" s="311">
        <v>230</v>
      </c>
      <c r="O1159" s="311" t="s">
        <v>16058</v>
      </c>
      <c r="P1159" s="311" t="s">
        <v>14604</v>
      </c>
      <c r="Q1159" s="311">
        <v>2012</v>
      </c>
      <c r="R1159" s="324">
        <v>41269</v>
      </c>
      <c r="S1159" s="311" t="s">
        <v>14620</v>
      </c>
      <c r="T1159" s="312">
        <v>41640</v>
      </c>
      <c r="U1159" s="340">
        <v>44197</v>
      </c>
      <c r="V1159" s="305"/>
      <c r="W1159" s="319"/>
      <c r="X1159" s="317"/>
      <c r="Y1159" s="318"/>
      <c r="Z1159" s="317"/>
      <c r="AA1159" s="325"/>
      <c r="AB1159" s="326">
        <v>1</v>
      </c>
      <c r="AC1159" s="306"/>
      <c r="AD1159" s="305"/>
      <c r="AE1159" s="322"/>
      <c r="AF1159" s="318"/>
      <c r="AG1159" s="323"/>
      <c r="AH1159" s="323"/>
      <c r="AI1159" s="323"/>
      <c r="AJ1159" s="323"/>
      <c r="AK1159" s="323"/>
      <c r="AL1159" s="323"/>
      <c r="AM1159" s="323"/>
      <c r="AN1159" s="323"/>
    </row>
    <row r="1160" spans="1:40" ht="12.75">
      <c r="A1160" s="328">
        <v>1225055104</v>
      </c>
      <c r="B1160" s="311">
        <v>1158</v>
      </c>
      <c r="C1160" s="311" t="s">
        <v>16129</v>
      </c>
      <c r="D1160" s="311" t="s">
        <v>14408</v>
      </c>
      <c r="E1160" s="311" t="s">
        <v>15451</v>
      </c>
      <c r="F1160" s="330" t="s">
        <v>1390</v>
      </c>
      <c r="G1160" s="311" t="s">
        <v>15445</v>
      </c>
      <c r="H1160" s="330" t="s">
        <v>1404</v>
      </c>
      <c r="I1160" s="311" t="s">
        <v>9786</v>
      </c>
      <c r="J1160" s="311" t="s">
        <v>14332</v>
      </c>
      <c r="K1160" s="318"/>
      <c r="L1160" s="304">
        <v>1</v>
      </c>
      <c r="M1160" s="311">
        <v>62.621499999999997</v>
      </c>
      <c r="N1160" s="311">
        <v>241</v>
      </c>
      <c r="O1160" s="311" t="s">
        <v>16590</v>
      </c>
      <c r="P1160" s="311" t="s">
        <v>14604</v>
      </c>
      <c r="Q1160" s="311">
        <v>2012</v>
      </c>
      <c r="R1160" s="324">
        <v>41269</v>
      </c>
      <c r="S1160" s="311" t="s">
        <v>14620</v>
      </c>
      <c r="T1160" s="312">
        <v>41640</v>
      </c>
      <c r="U1160" s="340">
        <v>44197</v>
      </c>
      <c r="V1160" s="305"/>
      <c r="W1160" s="319"/>
      <c r="X1160" s="317"/>
      <c r="Y1160" s="318"/>
      <c r="Z1160" s="317"/>
      <c r="AA1160" s="325"/>
      <c r="AB1160" s="326">
        <v>1</v>
      </c>
      <c r="AC1160" s="306"/>
      <c r="AD1160" s="305"/>
      <c r="AE1160" s="322"/>
      <c r="AF1160" s="318"/>
      <c r="AG1160" s="323"/>
      <c r="AH1160" s="323"/>
      <c r="AI1160" s="323"/>
      <c r="AJ1160" s="323"/>
      <c r="AK1160" s="323"/>
      <c r="AL1160" s="323"/>
      <c r="AM1160" s="323"/>
      <c r="AN1160" s="323"/>
    </row>
    <row r="1161" spans="1:40" ht="12.75">
      <c r="A1161" s="328">
        <v>1225055105</v>
      </c>
      <c r="B1161" s="311">
        <v>1159</v>
      </c>
      <c r="C1161" s="311" t="s">
        <v>16129</v>
      </c>
      <c r="D1161" s="311" t="s">
        <v>14408</v>
      </c>
      <c r="E1161" s="311" t="s">
        <v>15451</v>
      </c>
      <c r="F1161" s="330" t="s">
        <v>1390</v>
      </c>
      <c r="G1161" s="311" t="s">
        <v>15445</v>
      </c>
      <c r="H1161" s="330" t="s">
        <v>1438</v>
      </c>
      <c r="I1161" s="311" t="s">
        <v>10299</v>
      </c>
      <c r="J1161" s="311" t="s">
        <v>15543</v>
      </c>
      <c r="K1161" s="318"/>
      <c r="L1161" s="304">
        <v>1</v>
      </c>
      <c r="M1161" s="311">
        <v>145.74979999999999</v>
      </c>
      <c r="N1161" s="311">
        <v>1069</v>
      </c>
      <c r="O1161" s="317"/>
      <c r="P1161" s="311" t="s">
        <v>14604</v>
      </c>
      <c r="Q1161" s="311">
        <v>2012</v>
      </c>
      <c r="R1161" s="324">
        <v>41269</v>
      </c>
      <c r="S1161" s="311" t="s">
        <v>14620</v>
      </c>
      <c r="T1161" s="312">
        <v>41640</v>
      </c>
      <c r="U1161" s="340">
        <v>44197</v>
      </c>
      <c r="V1161" s="305"/>
      <c r="W1161" s="319"/>
      <c r="X1161" s="317"/>
      <c r="Y1161" s="318"/>
      <c r="Z1161" s="317"/>
      <c r="AA1161" s="325"/>
      <c r="AB1161" s="326">
        <v>1</v>
      </c>
      <c r="AC1161" s="306"/>
      <c r="AD1161" s="305"/>
      <c r="AE1161" s="322"/>
      <c r="AF1161" s="318"/>
      <c r="AG1161" s="323"/>
      <c r="AH1161" s="323"/>
      <c r="AI1161" s="323"/>
      <c r="AJ1161" s="323"/>
      <c r="AK1161" s="323"/>
      <c r="AL1161" s="323"/>
      <c r="AM1161" s="323"/>
      <c r="AN1161" s="323"/>
    </row>
    <row r="1162" spans="1:40" ht="12.75">
      <c r="A1162" s="328">
        <v>1225055106</v>
      </c>
      <c r="B1162" s="311">
        <v>1160</v>
      </c>
      <c r="C1162" s="311" t="s">
        <v>16129</v>
      </c>
      <c r="D1162" s="311" t="s">
        <v>14408</v>
      </c>
      <c r="E1162" s="311" t="s">
        <v>15451</v>
      </c>
      <c r="F1162" s="329" t="s">
        <v>1390</v>
      </c>
      <c r="G1162" s="311" t="s">
        <v>15445</v>
      </c>
      <c r="H1162" s="330" t="s">
        <v>1428</v>
      </c>
      <c r="I1162" s="311" t="s">
        <v>9786</v>
      </c>
      <c r="J1162" s="311" t="s">
        <v>15544</v>
      </c>
      <c r="K1162" s="317"/>
      <c r="L1162" s="304">
        <v>1</v>
      </c>
      <c r="M1162" s="311">
        <v>92.5</v>
      </c>
      <c r="N1162" s="311">
        <v>81</v>
      </c>
      <c r="O1162" s="311" t="s">
        <v>16591</v>
      </c>
      <c r="P1162" s="311" t="s">
        <v>14122</v>
      </c>
      <c r="Q1162" s="311">
        <v>2013</v>
      </c>
      <c r="R1162" s="312">
        <v>41416</v>
      </c>
      <c r="S1162" s="311" t="s">
        <v>15948</v>
      </c>
      <c r="T1162" s="312">
        <v>41640</v>
      </c>
      <c r="U1162" s="340">
        <v>44197</v>
      </c>
      <c r="V1162" s="305"/>
      <c r="W1162" s="318"/>
      <c r="X1162" s="318"/>
      <c r="Y1162" s="318"/>
      <c r="Z1162" s="318"/>
      <c r="AA1162" s="327"/>
      <c r="AB1162" s="326">
        <v>1</v>
      </c>
      <c r="AC1162" s="306"/>
      <c r="AD1162" s="305"/>
      <c r="AE1162" s="322"/>
      <c r="AF1162" s="318"/>
      <c r="AG1162" s="323"/>
      <c r="AH1162" s="323"/>
      <c r="AI1162" s="323"/>
      <c r="AJ1162" s="323"/>
      <c r="AK1162" s="323"/>
      <c r="AL1162" s="323"/>
      <c r="AM1162" s="323"/>
      <c r="AN1162" s="323"/>
    </row>
    <row r="1163" spans="1:40" ht="12.75">
      <c r="A1163" s="328">
        <v>1225055100</v>
      </c>
      <c r="B1163" s="311">
        <v>1161</v>
      </c>
      <c r="C1163" s="311" t="s">
        <v>16129</v>
      </c>
      <c r="D1163" s="311" t="s">
        <v>14408</v>
      </c>
      <c r="E1163" s="311" t="s">
        <v>14408</v>
      </c>
      <c r="F1163" s="330" t="s">
        <v>1390</v>
      </c>
      <c r="G1163" s="311" t="s">
        <v>15445</v>
      </c>
      <c r="H1163" s="330" t="s">
        <v>1392</v>
      </c>
      <c r="I1163" s="311" t="s">
        <v>10299</v>
      </c>
      <c r="J1163" s="311" t="s">
        <v>14772</v>
      </c>
      <c r="K1163" s="302">
        <v>1</v>
      </c>
      <c r="L1163" s="316"/>
      <c r="M1163" s="311">
        <v>1022.8242</v>
      </c>
      <c r="N1163" s="311">
        <v>7796</v>
      </c>
      <c r="O1163" s="311" t="s">
        <v>16592</v>
      </c>
      <c r="P1163" s="311" t="s">
        <v>14709</v>
      </c>
      <c r="Q1163" s="311">
        <v>2021</v>
      </c>
      <c r="R1163" s="312">
        <v>44756</v>
      </c>
      <c r="S1163" s="311" t="s">
        <v>15949</v>
      </c>
      <c r="T1163" s="312">
        <v>44927</v>
      </c>
      <c r="U1163" s="340">
        <v>47484</v>
      </c>
      <c r="V1163" s="305"/>
      <c r="W1163" s="318"/>
      <c r="X1163" s="312">
        <v>45142</v>
      </c>
      <c r="Y1163" s="311" t="s">
        <v>2750</v>
      </c>
      <c r="Z1163" s="345">
        <v>1</v>
      </c>
      <c r="AA1163" s="327"/>
      <c r="AB1163" s="333"/>
      <c r="AC1163" s="306"/>
      <c r="AD1163" s="304">
        <v>1</v>
      </c>
      <c r="AE1163" s="322"/>
      <c r="AF1163" s="318"/>
      <c r="AG1163" s="323"/>
      <c r="AH1163" s="323"/>
      <c r="AI1163" s="323"/>
      <c r="AJ1163" s="323"/>
      <c r="AK1163" s="323"/>
      <c r="AL1163" s="323"/>
      <c r="AM1163" s="323"/>
      <c r="AN1163" s="323"/>
    </row>
    <row r="1164" spans="1:40" ht="12.75">
      <c r="A1164" s="328">
        <v>1225087302</v>
      </c>
      <c r="B1164" s="311">
        <v>1162</v>
      </c>
      <c r="C1164" s="311" t="s">
        <v>16129</v>
      </c>
      <c r="D1164" s="311" t="s">
        <v>14408</v>
      </c>
      <c r="E1164" s="311" t="s">
        <v>15451</v>
      </c>
      <c r="F1164" s="330" t="s">
        <v>1390</v>
      </c>
      <c r="G1164" s="311" t="s">
        <v>15950</v>
      </c>
      <c r="H1164" s="330" t="s">
        <v>1397</v>
      </c>
      <c r="I1164" s="311" t="s">
        <v>9786</v>
      </c>
      <c r="J1164" s="311" t="s">
        <v>14114</v>
      </c>
      <c r="K1164" s="317"/>
      <c r="L1164" s="304">
        <v>1</v>
      </c>
      <c r="M1164" s="311">
        <v>68.493799999999993</v>
      </c>
      <c r="N1164" s="311">
        <v>140</v>
      </c>
      <c r="O1164" s="311" t="s">
        <v>16032</v>
      </c>
      <c r="P1164" s="311" t="s">
        <v>14604</v>
      </c>
      <c r="Q1164" s="311">
        <v>2012</v>
      </c>
      <c r="R1164" s="312">
        <v>41247</v>
      </c>
      <c r="S1164" s="311" t="s">
        <v>15951</v>
      </c>
      <c r="T1164" s="312">
        <v>41640</v>
      </c>
      <c r="U1164" s="340">
        <v>44197</v>
      </c>
      <c r="V1164" s="305"/>
      <c r="W1164" s="318"/>
      <c r="X1164" s="318"/>
      <c r="Y1164" s="318"/>
      <c r="Z1164" s="318"/>
      <c r="AA1164" s="327"/>
      <c r="AB1164" s="326">
        <v>1</v>
      </c>
      <c r="AC1164" s="306"/>
      <c r="AD1164" s="305"/>
      <c r="AE1164" s="322"/>
      <c r="AF1164" s="318"/>
      <c r="AG1164" s="323"/>
      <c r="AH1164" s="323"/>
      <c r="AI1164" s="323"/>
      <c r="AJ1164" s="323"/>
      <c r="AK1164" s="323"/>
      <c r="AL1164" s="323"/>
      <c r="AM1164" s="323"/>
      <c r="AN1164" s="323"/>
    </row>
    <row r="1165" spans="1:40" ht="12.75">
      <c r="A1165" s="328">
        <v>1225087303</v>
      </c>
      <c r="B1165" s="311">
        <v>1163</v>
      </c>
      <c r="C1165" s="311" t="s">
        <v>16129</v>
      </c>
      <c r="D1165" s="311" t="s">
        <v>14408</v>
      </c>
      <c r="E1165" s="311" t="s">
        <v>15451</v>
      </c>
      <c r="F1165" s="330" t="s">
        <v>1390</v>
      </c>
      <c r="G1165" s="311" t="s">
        <v>15950</v>
      </c>
      <c r="H1165" s="330" t="s">
        <v>1418</v>
      </c>
      <c r="I1165" s="311" t="s">
        <v>9786</v>
      </c>
      <c r="J1165" s="311" t="s">
        <v>15545</v>
      </c>
      <c r="K1165" s="317"/>
      <c r="L1165" s="304">
        <v>1</v>
      </c>
      <c r="M1165" s="311">
        <v>15.2</v>
      </c>
      <c r="N1165" s="311">
        <v>12</v>
      </c>
      <c r="O1165" s="311" t="s">
        <v>16052</v>
      </c>
      <c r="P1165" s="311" t="s">
        <v>14540</v>
      </c>
      <c r="Q1165" s="311">
        <v>2012</v>
      </c>
      <c r="R1165" s="312">
        <v>41247</v>
      </c>
      <c r="S1165" s="311" t="s">
        <v>15951</v>
      </c>
      <c r="T1165" s="312">
        <v>41640</v>
      </c>
      <c r="U1165" s="340">
        <v>44197</v>
      </c>
      <c r="V1165" s="305"/>
      <c r="W1165" s="318"/>
      <c r="X1165" s="318"/>
      <c r="Y1165" s="318"/>
      <c r="Z1165" s="318"/>
      <c r="AA1165" s="327"/>
      <c r="AB1165" s="326">
        <v>1</v>
      </c>
      <c r="AC1165" s="306"/>
      <c r="AD1165" s="305"/>
      <c r="AE1165" s="322"/>
      <c r="AF1165" s="318"/>
      <c r="AG1165" s="323"/>
      <c r="AH1165" s="323"/>
      <c r="AI1165" s="323"/>
      <c r="AJ1165" s="323"/>
      <c r="AK1165" s="323"/>
      <c r="AL1165" s="323"/>
      <c r="AM1165" s="323"/>
      <c r="AN1165" s="323"/>
    </row>
    <row r="1166" spans="1:40" ht="12.75">
      <c r="A1166" s="328">
        <v>1225087301</v>
      </c>
      <c r="B1166" s="311">
        <v>1164</v>
      </c>
      <c r="C1166" s="311" t="s">
        <v>16129</v>
      </c>
      <c r="D1166" s="311" t="s">
        <v>14408</v>
      </c>
      <c r="E1166" s="311" t="s">
        <v>15451</v>
      </c>
      <c r="F1166" s="330" t="s">
        <v>1390</v>
      </c>
      <c r="G1166" s="311" t="s">
        <v>15950</v>
      </c>
      <c r="H1166" s="330" t="s">
        <v>1431</v>
      </c>
      <c r="I1166" s="311" t="s">
        <v>9786</v>
      </c>
      <c r="J1166" s="311" t="s">
        <v>15546</v>
      </c>
      <c r="K1166" s="317"/>
      <c r="L1166" s="304">
        <v>1</v>
      </c>
      <c r="M1166" s="311">
        <v>101.741131</v>
      </c>
      <c r="N1166" s="311">
        <v>2335</v>
      </c>
      <c r="O1166" s="311" t="s">
        <v>16402</v>
      </c>
      <c r="P1166" s="311" t="s">
        <v>14604</v>
      </c>
      <c r="Q1166" s="311">
        <v>2012</v>
      </c>
      <c r="R1166" s="312">
        <v>41247</v>
      </c>
      <c r="S1166" s="311" t="s">
        <v>15951</v>
      </c>
      <c r="T1166" s="312">
        <v>41640</v>
      </c>
      <c r="U1166" s="340">
        <v>44197</v>
      </c>
      <c r="V1166" s="305"/>
      <c r="W1166" s="318"/>
      <c r="X1166" s="318"/>
      <c r="Y1166" s="318"/>
      <c r="Z1166" s="318"/>
      <c r="AA1166" s="327"/>
      <c r="AB1166" s="326">
        <v>1</v>
      </c>
      <c r="AC1166" s="306"/>
      <c r="AD1166" s="305"/>
      <c r="AE1166" s="322"/>
      <c r="AF1166" s="318"/>
      <c r="AG1166" s="323"/>
      <c r="AH1166" s="323"/>
      <c r="AI1166" s="323"/>
      <c r="AJ1166" s="323"/>
      <c r="AK1166" s="323"/>
      <c r="AL1166" s="323"/>
      <c r="AM1166" s="323"/>
      <c r="AN1166" s="323"/>
    </row>
    <row r="1167" spans="1:40" ht="12.75">
      <c r="A1167" s="328">
        <v>1225088402</v>
      </c>
      <c r="B1167" s="311">
        <v>1165</v>
      </c>
      <c r="C1167" s="311" t="s">
        <v>16129</v>
      </c>
      <c r="D1167" s="311" t="s">
        <v>14408</v>
      </c>
      <c r="E1167" s="311" t="s">
        <v>15451</v>
      </c>
      <c r="F1167" s="330" t="s">
        <v>1390</v>
      </c>
      <c r="G1167" s="311" t="s">
        <v>15952</v>
      </c>
      <c r="H1167" s="330" t="s">
        <v>1398</v>
      </c>
      <c r="I1167" s="311" t="s">
        <v>9786</v>
      </c>
      <c r="J1167" s="311" t="s">
        <v>10664</v>
      </c>
      <c r="K1167" s="318"/>
      <c r="L1167" s="304">
        <v>1</v>
      </c>
      <c r="M1167" s="311">
        <v>74</v>
      </c>
      <c r="N1167" s="311">
        <v>43</v>
      </c>
      <c r="O1167" s="311" t="s">
        <v>15954</v>
      </c>
      <c r="P1167" s="311" t="s">
        <v>14540</v>
      </c>
      <c r="Q1167" s="311">
        <v>2012</v>
      </c>
      <c r="R1167" s="324">
        <v>41269</v>
      </c>
      <c r="S1167" s="311" t="s">
        <v>15951</v>
      </c>
      <c r="T1167" s="312">
        <v>41640</v>
      </c>
      <c r="U1167" s="340">
        <v>44197</v>
      </c>
      <c r="V1167" s="305"/>
      <c r="W1167" s="319"/>
      <c r="X1167" s="317"/>
      <c r="Y1167" s="318"/>
      <c r="Z1167" s="317"/>
      <c r="AA1167" s="325"/>
      <c r="AB1167" s="326">
        <v>1</v>
      </c>
      <c r="AC1167" s="306"/>
      <c r="AD1167" s="305"/>
      <c r="AE1167" s="322"/>
      <c r="AF1167" s="318"/>
      <c r="AG1167" s="323"/>
      <c r="AH1167" s="323"/>
      <c r="AI1167" s="323"/>
      <c r="AJ1167" s="323"/>
      <c r="AK1167" s="323"/>
      <c r="AL1167" s="323"/>
      <c r="AM1167" s="323"/>
      <c r="AN1167" s="323"/>
    </row>
    <row r="1168" spans="1:40" ht="12.75">
      <c r="A1168" s="328">
        <v>1225088403</v>
      </c>
      <c r="B1168" s="311">
        <v>1166</v>
      </c>
      <c r="C1168" s="311" t="s">
        <v>16129</v>
      </c>
      <c r="D1168" s="311" t="s">
        <v>14408</v>
      </c>
      <c r="E1168" s="311" t="s">
        <v>15451</v>
      </c>
      <c r="F1168" s="330" t="s">
        <v>1390</v>
      </c>
      <c r="G1168" s="311" t="s">
        <v>15952</v>
      </c>
      <c r="H1168" s="330" t="s">
        <v>1432</v>
      </c>
      <c r="I1168" s="311" t="s">
        <v>9786</v>
      </c>
      <c r="J1168" s="311" t="s">
        <v>15547</v>
      </c>
      <c r="K1168" s="318"/>
      <c r="L1168" s="304">
        <v>1</v>
      </c>
      <c r="M1168" s="311">
        <v>164.77629999999999</v>
      </c>
      <c r="N1168" s="311">
        <v>462</v>
      </c>
      <c r="O1168" s="311" t="s">
        <v>16390</v>
      </c>
      <c r="P1168" s="311" t="s">
        <v>14604</v>
      </c>
      <c r="Q1168" s="311">
        <v>2012</v>
      </c>
      <c r="R1168" s="324">
        <v>41269</v>
      </c>
      <c r="S1168" s="311" t="s">
        <v>15951</v>
      </c>
      <c r="T1168" s="312">
        <v>41640</v>
      </c>
      <c r="U1168" s="340">
        <v>44197</v>
      </c>
      <c r="V1168" s="305"/>
      <c r="W1168" s="319"/>
      <c r="X1168" s="317"/>
      <c r="Y1168" s="318"/>
      <c r="Z1168" s="317"/>
      <c r="AA1168" s="325"/>
      <c r="AB1168" s="326">
        <v>1</v>
      </c>
      <c r="AC1168" s="306"/>
      <c r="AD1168" s="305"/>
      <c r="AE1168" s="322"/>
      <c r="AF1168" s="318"/>
      <c r="AG1168" s="323"/>
      <c r="AH1168" s="323"/>
      <c r="AI1168" s="323"/>
      <c r="AJ1168" s="323"/>
      <c r="AK1168" s="323"/>
      <c r="AL1168" s="323"/>
      <c r="AM1168" s="323"/>
      <c r="AN1168" s="323"/>
    </row>
    <row r="1169" spans="1:40" ht="12.75">
      <c r="A1169" s="328">
        <v>1225088404</v>
      </c>
      <c r="B1169" s="311">
        <v>1167</v>
      </c>
      <c r="C1169" s="311" t="s">
        <v>16129</v>
      </c>
      <c r="D1169" s="311" t="s">
        <v>14408</v>
      </c>
      <c r="E1169" s="311" t="s">
        <v>15451</v>
      </c>
      <c r="F1169" s="330" t="s">
        <v>1390</v>
      </c>
      <c r="G1169" s="311" t="s">
        <v>15952</v>
      </c>
      <c r="H1169" s="330" t="s">
        <v>1435</v>
      </c>
      <c r="I1169" s="311" t="s">
        <v>9786</v>
      </c>
      <c r="J1169" s="311" t="s">
        <v>15548</v>
      </c>
      <c r="K1169" s="318"/>
      <c r="L1169" s="304">
        <v>1</v>
      </c>
      <c r="M1169" s="311">
        <v>102.2424</v>
      </c>
      <c r="N1169" s="311">
        <v>146</v>
      </c>
      <c r="O1169" s="311" t="s">
        <v>16032</v>
      </c>
      <c r="P1169" s="311" t="s">
        <v>14604</v>
      </c>
      <c r="Q1169" s="311">
        <v>2012</v>
      </c>
      <c r="R1169" s="324">
        <v>41269</v>
      </c>
      <c r="S1169" s="311" t="s">
        <v>15951</v>
      </c>
      <c r="T1169" s="312">
        <v>41640</v>
      </c>
      <c r="U1169" s="340">
        <v>44197</v>
      </c>
      <c r="V1169" s="305"/>
      <c r="W1169" s="319"/>
      <c r="X1169" s="317"/>
      <c r="Y1169" s="318"/>
      <c r="Z1169" s="317"/>
      <c r="AA1169" s="325"/>
      <c r="AB1169" s="326">
        <v>1</v>
      </c>
      <c r="AC1169" s="306"/>
      <c r="AD1169" s="305"/>
      <c r="AE1169" s="322"/>
      <c r="AF1169" s="318"/>
      <c r="AG1169" s="323"/>
      <c r="AH1169" s="323"/>
      <c r="AI1169" s="323"/>
      <c r="AJ1169" s="323"/>
      <c r="AK1169" s="323"/>
      <c r="AL1169" s="323"/>
      <c r="AM1169" s="323"/>
      <c r="AN1169" s="323"/>
    </row>
    <row r="1170" spans="1:40" ht="12.75">
      <c r="A1170" s="328">
        <v>1225088401</v>
      </c>
      <c r="B1170" s="311">
        <v>1168</v>
      </c>
      <c r="C1170" s="311" t="s">
        <v>16129</v>
      </c>
      <c r="D1170" s="311" t="s">
        <v>14408</v>
      </c>
      <c r="E1170" s="311" t="s">
        <v>15451</v>
      </c>
      <c r="F1170" s="330" t="s">
        <v>1390</v>
      </c>
      <c r="G1170" s="311" t="s">
        <v>15952</v>
      </c>
      <c r="H1170" s="330" t="s">
        <v>1436</v>
      </c>
      <c r="I1170" s="311" t="s">
        <v>9786</v>
      </c>
      <c r="J1170" s="311" t="s">
        <v>11553</v>
      </c>
      <c r="K1170" s="317"/>
      <c r="L1170" s="304">
        <v>1</v>
      </c>
      <c r="M1170" s="311">
        <v>463.27089999999998</v>
      </c>
      <c r="N1170" s="311">
        <v>720</v>
      </c>
      <c r="O1170" s="311" t="s">
        <v>16593</v>
      </c>
      <c r="P1170" s="311" t="s">
        <v>14604</v>
      </c>
      <c r="Q1170" s="311">
        <v>2012</v>
      </c>
      <c r="R1170" s="324">
        <v>41269</v>
      </c>
      <c r="S1170" s="311" t="s">
        <v>15951</v>
      </c>
      <c r="T1170" s="312">
        <v>41640</v>
      </c>
      <c r="U1170" s="340">
        <v>44197</v>
      </c>
      <c r="V1170" s="305"/>
      <c r="W1170" s="318"/>
      <c r="X1170" s="318"/>
      <c r="Y1170" s="318"/>
      <c r="Z1170" s="318"/>
      <c r="AA1170" s="327"/>
      <c r="AB1170" s="326">
        <v>1</v>
      </c>
      <c r="AC1170" s="306"/>
      <c r="AD1170" s="305"/>
      <c r="AE1170" s="322"/>
      <c r="AF1170" s="318"/>
      <c r="AG1170" s="323"/>
      <c r="AH1170" s="323"/>
      <c r="AI1170" s="323"/>
      <c r="AJ1170" s="323"/>
      <c r="AK1170" s="323"/>
      <c r="AL1170" s="323"/>
      <c r="AM1170" s="323"/>
      <c r="AN1170" s="323"/>
    </row>
    <row r="1171" spans="1:40" ht="12.75">
      <c r="A1171" s="307">
        <v>1225282503</v>
      </c>
      <c r="B1171" s="311">
        <v>1169</v>
      </c>
      <c r="C1171" s="311" t="s">
        <v>15980</v>
      </c>
      <c r="D1171" s="311" t="s">
        <v>14479</v>
      </c>
      <c r="E1171" s="311" t="s">
        <v>15549</v>
      </c>
      <c r="F1171" s="310" t="s">
        <v>1753</v>
      </c>
      <c r="G1171" s="311" t="s">
        <v>15550</v>
      </c>
      <c r="H1171" s="310" t="s">
        <v>1756</v>
      </c>
      <c r="I1171" s="311" t="s">
        <v>9786</v>
      </c>
      <c r="J1171" s="311" t="s">
        <v>15551</v>
      </c>
      <c r="K1171" s="317"/>
      <c r="L1171" s="304">
        <v>1</v>
      </c>
      <c r="M1171" s="311">
        <v>125.8</v>
      </c>
      <c r="N1171" s="311">
        <v>360</v>
      </c>
      <c r="O1171" s="311" t="s">
        <v>16319</v>
      </c>
      <c r="P1171" s="311" t="s">
        <v>15552</v>
      </c>
      <c r="Q1171" s="311">
        <v>2012</v>
      </c>
      <c r="R1171" s="324">
        <v>41265</v>
      </c>
      <c r="S1171" s="311" t="s">
        <v>15553</v>
      </c>
      <c r="T1171" s="312">
        <v>41640</v>
      </c>
      <c r="U1171" s="340">
        <v>43831</v>
      </c>
      <c r="V1171" s="305"/>
      <c r="W1171" s="318"/>
      <c r="X1171" s="318"/>
      <c r="Y1171" s="318"/>
      <c r="Z1171" s="318"/>
      <c r="AA1171" s="327"/>
      <c r="AB1171" s="326">
        <v>1</v>
      </c>
      <c r="AC1171" s="303">
        <v>1</v>
      </c>
      <c r="AD1171" s="305"/>
      <c r="AE1171" s="322"/>
      <c r="AF1171" s="318"/>
      <c r="AG1171" s="323"/>
      <c r="AH1171" s="323"/>
      <c r="AI1171" s="323"/>
      <c r="AJ1171" s="323"/>
      <c r="AK1171" s="323"/>
      <c r="AL1171" s="323"/>
      <c r="AM1171" s="323"/>
      <c r="AN1171" s="323"/>
    </row>
    <row r="1172" spans="1:40" ht="12.75">
      <c r="A1172" s="307">
        <v>1225282502</v>
      </c>
      <c r="B1172" s="311">
        <v>1170</v>
      </c>
      <c r="C1172" s="311" t="s">
        <v>15980</v>
      </c>
      <c r="D1172" s="311" t="s">
        <v>14479</v>
      </c>
      <c r="E1172" s="311" t="s">
        <v>15549</v>
      </c>
      <c r="F1172" s="310" t="s">
        <v>1303</v>
      </c>
      <c r="G1172" s="311" t="s">
        <v>15550</v>
      </c>
      <c r="H1172" s="310" t="s">
        <v>1308</v>
      </c>
      <c r="I1172" s="311" t="s">
        <v>9786</v>
      </c>
      <c r="J1172" s="311" t="s">
        <v>14264</v>
      </c>
      <c r="K1172" s="317"/>
      <c r="L1172" s="304">
        <v>1</v>
      </c>
      <c r="M1172" s="311">
        <v>223.8</v>
      </c>
      <c r="N1172" s="311">
        <v>812</v>
      </c>
      <c r="O1172" s="311" t="s">
        <v>16594</v>
      </c>
      <c r="P1172" s="311" t="s">
        <v>14604</v>
      </c>
      <c r="Q1172" s="311">
        <v>2012</v>
      </c>
      <c r="R1172" s="324">
        <v>41264</v>
      </c>
      <c r="S1172" s="311" t="s">
        <v>15553</v>
      </c>
      <c r="T1172" s="312">
        <v>41640</v>
      </c>
      <c r="U1172" s="340">
        <v>43831</v>
      </c>
      <c r="V1172" s="305"/>
      <c r="W1172" s="318"/>
      <c r="X1172" s="318"/>
      <c r="Y1172" s="318"/>
      <c r="Z1172" s="318"/>
      <c r="AA1172" s="327"/>
      <c r="AB1172" s="326">
        <v>1</v>
      </c>
      <c r="AC1172" s="303">
        <v>1</v>
      </c>
      <c r="AD1172" s="305"/>
      <c r="AE1172" s="322"/>
      <c r="AF1172" s="318"/>
      <c r="AG1172" s="323"/>
      <c r="AH1172" s="323"/>
      <c r="AI1172" s="323"/>
      <c r="AJ1172" s="323"/>
      <c r="AK1172" s="323"/>
      <c r="AL1172" s="323"/>
      <c r="AM1172" s="323"/>
      <c r="AN1172" s="323"/>
    </row>
    <row r="1173" spans="1:40" ht="12.75">
      <c r="A1173" s="307">
        <v>1225282504</v>
      </c>
      <c r="B1173" s="311">
        <v>1171</v>
      </c>
      <c r="C1173" s="311" t="s">
        <v>15980</v>
      </c>
      <c r="D1173" s="311" t="s">
        <v>14479</v>
      </c>
      <c r="E1173" s="311" t="s">
        <v>15549</v>
      </c>
      <c r="F1173" s="310" t="s">
        <v>1753</v>
      </c>
      <c r="G1173" s="311" t="s">
        <v>15550</v>
      </c>
      <c r="H1173" s="310" t="s">
        <v>1758</v>
      </c>
      <c r="I1173" s="311" t="s">
        <v>9786</v>
      </c>
      <c r="J1173" s="311" t="s">
        <v>15554</v>
      </c>
      <c r="K1173" s="317"/>
      <c r="L1173" s="304">
        <v>1</v>
      </c>
      <c r="M1173" s="311">
        <v>46.6</v>
      </c>
      <c r="N1173" s="311">
        <v>127</v>
      </c>
      <c r="O1173" s="311" t="s">
        <v>16029</v>
      </c>
      <c r="P1173" s="311" t="s">
        <v>14604</v>
      </c>
      <c r="Q1173" s="311">
        <v>2012</v>
      </c>
      <c r="R1173" s="324">
        <v>41266</v>
      </c>
      <c r="S1173" s="311" t="s">
        <v>15553</v>
      </c>
      <c r="T1173" s="312">
        <v>41640</v>
      </c>
      <c r="U1173" s="340">
        <v>43831</v>
      </c>
      <c r="V1173" s="305"/>
      <c r="W1173" s="318"/>
      <c r="X1173" s="318"/>
      <c r="Y1173" s="318"/>
      <c r="Z1173" s="318"/>
      <c r="AA1173" s="327"/>
      <c r="AB1173" s="326">
        <v>1</v>
      </c>
      <c r="AC1173" s="303">
        <v>1</v>
      </c>
      <c r="AD1173" s="305"/>
      <c r="AE1173" s="322"/>
      <c r="AF1173" s="318"/>
      <c r="AG1173" s="323"/>
      <c r="AH1173" s="323"/>
      <c r="AI1173" s="323"/>
      <c r="AJ1173" s="323"/>
      <c r="AK1173" s="323"/>
      <c r="AL1173" s="323"/>
      <c r="AM1173" s="323"/>
      <c r="AN1173" s="323"/>
    </row>
    <row r="1174" spans="1:40" ht="12.75">
      <c r="A1174" s="307">
        <v>1225282505</v>
      </c>
      <c r="B1174" s="311">
        <v>1172</v>
      </c>
      <c r="C1174" s="311" t="s">
        <v>15980</v>
      </c>
      <c r="D1174" s="311" t="s">
        <v>14479</v>
      </c>
      <c r="E1174" s="311" t="s">
        <v>15549</v>
      </c>
      <c r="F1174" s="310" t="s">
        <v>1753</v>
      </c>
      <c r="G1174" s="311" t="s">
        <v>15550</v>
      </c>
      <c r="H1174" s="310" t="s">
        <v>1759</v>
      </c>
      <c r="I1174" s="311" t="s">
        <v>9786</v>
      </c>
      <c r="J1174" s="311" t="s">
        <v>15555</v>
      </c>
      <c r="K1174" s="317"/>
      <c r="L1174" s="304">
        <v>1</v>
      </c>
      <c r="M1174" s="311">
        <v>31.1</v>
      </c>
      <c r="N1174" s="311">
        <v>39</v>
      </c>
      <c r="O1174" s="311" t="s">
        <v>16595</v>
      </c>
      <c r="P1174" s="311" t="s">
        <v>15552</v>
      </c>
      <c r="Q1174" s="311">
        <v>2012</v>
      </c>
      <c r="R1174" s="324">
        <v>41270</v>
      </c>
      <c r="S1174" s="311" t="s">
        <v>15556</v>
      </c>
      <c r="T1174" s="312">
        <v>41640</v>
      </c>
      <c r="U1174" s="340">
        <v>43831</v>
      </c>
      <c r="V1174" s="305"/>
      <c r="W1174" s="318"/>
      <c r="X1174" s="318"/>
      <c r="Y1174" s="318"/>
      <c r="Z1174" s="318"/>
      <c r="AA1174" s="327"/>
      <c r="AB1174" s="326">
        <v>1</v>
      </c>
      <c r="AC1174" s="303">
        <v>1</v>
      </c>
      <c r="AD1174" s="305"/>
      <c r="AE1174" s="322"/>
      <c r="AF1174" s="318"/>
      <c r="AG1174" s="323"/>
      <c r="AH1174" s="323"/>
      <c r="AI1174" s="323"/>
      <c r="AJ1174" s="323"/>
      <c r="AK1174" s="323"/>
      <c r="AL1174" s="323"/>
      <c r="AM1174" s="323"/>
      <c r="AN1174" s="323"/>
    </row>
    <row r="1175" spans="1:40" ht="12.75">
      <c r="A1175" s="307">
        <v>1225282501</v>
      </c>
      <c r="B1175" s="311">
        <v>1173</v>
      </c>
      <c r="C1175" s="311" t="s">
        <v>15980</v>
      </c>
      <c r="D1175" s="311" t="s">
        <v>14479</v>
      </c>
      <c r="E1175" s="311" t="s">
        <v>15549</v>
      </c>
      <c r="F1175" s="310" t="s">
        <v>1753</v>
      </c>
      <c r="G1175" s="311" t="s">
        <v>15550</v>
      </c>
      <c r="H1175" s="310" t="s">
        <v>1754</v>
      </c>
      <c r="I1175" s="311" t="s">
        <v>10299</v>
      </c>
      <c r="J1175" s="311" t="s">
        <v>15557</v>
      </c>
      <c r="K1175" s="302">
        <v>1</v>
      </c>
      <c r="L1175" s="316"/>
      <c r="M1175" s="311">
        <v>171.06</v>
      </c>
      <c r="N1175" s="311">
        <v>396</v>
      </c>
      <c r="O1175" s="311" t="s">
        <v>16596</v>
      </c>
      <c r="P1175" s="311" t="s">
        <v>13163</v>
      </c>
      <c r="Q1175" s="311">
        <v>2021</v>
      </c>
      <c r="R1175" s="324">
        <v>44526</v>
      </c>
      <c r="S1175" s="311" t="s">
        <v>15558</v>
      </c>
      <c r="T1175" s="312">
        <v>44927</v>
      </c>
      <c r="U1175" s="340">
        <v>47119</v>
      </c>
      <c r="V1175" s="305"/>
      <c r="W1175" s="318"/>
      <c r="X1175" s="312">
        <v>44942</v>
      </c>
      <c r="Y1175" s="311" t="s">
        <v>15559</v>
      </c>
      <c r="Z1175" s="318"/>
      <c r="AA1175" s="320">
        <v>1</v>
      </c>
      <c r="AB1175" s="333"/>
      <c r="AC1175" s="303">
        <v>1</v>
      </c>
      <c r="AD1175" s="305"/>
      <c r="AE1175" s="322"/>
      <c r="AF1175" s="318"/>
      <c r="AG1175" s="323"/>
      <c r="AH1175" s="323"/>
      <c r="AI1175" s="323"/>
      <c r="AJ1175" s="323"/>
      <c r="AK1175" s="323"/>
      <c r="AL1175" s="323"/>
      <c r="AM1175" s="323"/>
      <c r="AN1175" s="323"/>
    </row>
    <row r="1176" spans="1:40" ht="12.75">
      <c r="A1176" s="307">
        <v>1225282507</v>
      </c>
      <c r="B1176" s="311">
        <v>1174</v>
      </c>
      <c r="C1176" s="311" t="s">
        <v>15980</v>
      </c>
      <c r="D1176" s="311" t="s">
        <v>14479</v>
      </c>
      <c r="E1176" s="311" t="s">
        <v>15549</v>
      </c>
      <c r="F1176" s="310" t="s">
        <v>1439</v>
      </c>
      <c r="G1176" s="311" t="s">
        <v>15550</v>
      </c>
      <c r="H1176" s="310" t="s">
        <v>1441</v>
      </c>
      <c r="I1176" s="311" t="s">
        <v>9786</v>
      </c>
      <c r="J1176" s="311" t="s">
        <v>14167</v>
      </c>
      <c r="K1176" s="317"/>
      <c r="L1176" s="304">
        <v>1</v>
      </c>
      <c r="M1176" s="311">
        <v>64.3</v>
      </c>
      <c r="N1176" s="311">
        <v>156</v>
      </c>
      <c r="O1176" s="311" t="s">
        <v>16058</v>
      </c>
      <c r="P1176" s="311" t="s">
        <v>15552</v>
      </c>
      <c r="Q1176" s="311">
        <v>2012</v>
      </c>
      <c r="R1176" s="324">
        <v>41270</v>
      </c>
      <c r="S1176" s="311" t="s">
        <v>15556</v>
      </c>
      <c r="T1176" s="312">
        <v>41640</v>
      </c>
      <c r="U1176" s="340">
        <v>43831</v>
      </c>
      <c r="V1176" s="305"/>
      <c r="W1176" s="318"/>
      <c r="X1176" s="318"/>
      <c r="Y1176" s="318"/>
      <c r="Z1176" s="318"/>
      <c r="AA1176" s="327"/>
      <c r="AB1176" s="326">
        <v>1</v>
      </c>
      <c r="AC1176" s="303">
        <v>1</v>
      </c>
      <c r="AD1176" s="305"/>
      <c r="AE1176" s="322"/>
      <c r="AF1176" s="318"/>
      <c r="AG1176" s="323"/>
      <c r="AH1176" s="323"/>
      <c r="AI1176" s="323"/>
      <c r="AJ1176" s="323"/>
      <c r="AK1176" s="323"/>
      <c r="AL1176" s="323"/>
      <c r="AM1176" s="323"/>
      <c r="AN1176" s="323"/>
    </row>
    <row r="1177" spans="1:40" ht="12.75">
      <c r="A1177" s="307">
        <v>1225283301</v>
      </c>
      <c r="B1177" s="311">
        <v>1175</v>
      </c>
      <c r="C1177" s="311" t="s">
        <v>15980</v>
      </c>
      <c r="D1177" s="311" t="s">
        <v>14479</v>
      </c>
      <c r="E1177" s="311" t="s">
        <v>15549</v>
      </c>
      <c r="F1177" s="310" t="s">
        <v>1708</v>
      </c>
      <c r="G1177" s="311" t="s">
        <v>15560</v>
      </c>
      <c r="H1177" s="310" t="s">
        <v>1709</v>
      </c>
      <c r="I1177" s="311" t="s">
        <v>9786</v>
      </c>
      <c r="J1177" s="311" t="s">
        <v>15561</v>
      </c>
      <c r="K1177" s="317"/>
      <c r="L1177" s="304">
        <v>1</v>
      </c>
      <c r="M1177" s="311">
        <v>238.7</v>
      </c>
      <c r="N1177" s="311">
        <v>1223</v>
      </c>
      <c r="O1177" s="311" t="s">
        <v>16300</v>
      </c>
      <c r="P1177" s="311" t="s">
        <v>14604</v>
      </c>
      <c r="Q1177" s="311">
        <v>2012</v>
      </c>
      <c r="R1177" s="324">
        <v>41264</v>
      </c>
      <c r="S1177" s="311" t="s">
        <v>15562</v>
      </c>
      <c r="T1177" s="312">
        <v>41640</v>
      </c>
      <c r="U1177" s="340">
        <v>43831</v>
      </c>
      <c r="V1177" s="305"/>
      <c r="W1177" s="318"/>
      <c r="X1177" s="318"/>
      <c r="Y1177" s="318"/>
      <c r="Z1177" s="318"/>
      <c r="AA1177" s="327"/>
      <c r="AB1177" s="326">
        <v>1</v>
      </c>
      <c r="AC1177" s="303">
        <v>1</v>
      </c>
      <c r="AD1177" s="305"/>
      <c r="AE1177" s="322"/>
      <c r="AF1177" s="318"/>
      <c r="AG1177" s="323"/>
      <c r="AH1177" s="323"/>
      <c r="AI1177" s="323"/>
      <c r="AJ1177" s="323"/>
      <c r="AK1177" s="323"/>
      <c r="AL1177" s="323"/>
      <c r="AM1177" s="323"/>
      <c r="AN1177" s="323"/>
    </row>
    <row r="1178" spans="1:40" ht="12.75">
      <c r="A1178" s="307">
        <v>1225283303</v>
      </c>
      <c r="B1178" s="311">
        <v>1176</v>
      </c>
      <c r="C1178" s="311" t="s">
        <v>15980</v>
      </c>
      <c r="D1178" s="311" t="s">
        <v>14479</v>
      </c>
      <c r="E1178" s="311" t="s">
        <v>15549</v>
      </c>
      <c r="F1178" s="310" t="s">
        <v>1708</v>
      </c>
      <c r="G1178" s="311" t="s">
        <v>15560</v>
      </c>
      <c r="H1178" s="310" t="s">
        <v>1711</v>
      </c>
      <c r="I1178" s="311" t="s">
        <v>9786</v>
      </c>
      <c r="J1178" s="311" t="s">
        <v>12085</v>
      </c>
      <c r="K1178" s="317"/>
      <c r="L1178" s="304">
        <v>1</v>
      </c>
      <c r="M1178" s="311">
        <v>14.2</v>
      </c>
      <c r="N1178" s="311">
        <v>20</v>
      </c>
      <c r="O1178" s="311">
        <v>900</v>
      </c>
      <c r="P1178" s="311" t="s">
        <v>15552</v>
      </c>
      <c r="Q1178" s="311">
        <v>2012</v>
      </c>
      <c r="R1178" s="324">
        <v>41271</v>
      </c>
      <c r="S1178" s="311" t="s">
        <v>15563</v>
      </c>
      <c r="T1178" s="312">
        <v>41640</v>
      </c>
      <c r="U1178" s="340">
        <v>43831</v>
      </c>
      <c r="V1178" s="305"/>
      <c r="W1178" s="318"/>
      <c r="X1178" s="318"/>
      <c r="Y1178" s="318"/>
      <c r="Z1178" s="318"/>
      <c r="AA1178" s="327"/>
      <c r="AB1178" s="326">
        <v>1</v>
      </c>
      <c r="AC1178" s="303">
        <v>1</v>
      </c>
      <c r="AD1178" s="305"/>
      <c r="AE1178" s="322"/>
      <c r="AF1178" s="318"/>
      <c r="AG1178" s="323"/>
      <c r="AH1178" s="323"/>
      <c r="AI1178" s="323"/>
      <c r="AJ1178" s="323"/>
      <c r="AK1178" s="323"/>
      <c r="AL1178" s="323"/>
      <c r="AM1178" s="323"/>
      <c r="AN1178" s="323"/>
    </row>
    <row r="1179" spans="1:40" ht="12.75">
      <c r="A1179" s="307">
        <v>1225283302</v>
      </c>
      <c r="B1179" s="311">
        <v>1177</v>
      </c>
      <c r="C1179" s="311" t="s">
        <v>15980</v>
      </c>
      <c r="D1179" s="311" t="s">
        <v>14479</v>
      </c>
      <c r="E1179" s="311" t="s">
        <v>15549</v>
      </c>
      <c r="F1179" s="310" t="s">
        <v>1708</v>
      </c>
      <c r="G1179" s="311" t="s">
        <v>15560</v>
      </c>
      <c r="H1179" s="310" t="s">
        <v>1712</v>
      </c>
      <c r="I1179" s="311" t="s">
        <v>9786</v>
      </c>
      <c r="J1179" s="311" t="s">
        <v>15564</v>
      </c>
      <c r="K1179" s="317"/>
      <c r="L1179" s="304">
        <v>1</v>
      </c>
      <c r="M1179" s="311">
        <v>5.3</v>
      </c>
      <c r="N1179" s="311">
        <v>9</v>
      </c>
      <c r="O1179" s="311" t="s">
        <v>16597</v>
      </c>
      <c r="P1179" s="311" t="s">
        <v>15552</v>
      </c>
      <c r="Q1179" s="311">
        <v>2012</v>
      </c>
      <c r="R1179" s="324">
        <v>41271</v>
      </c>
      <c r="S1179" s="311" t="s">
        <v>15563</v>
      </c>
      <c r="T1179" s="312">
        <v>41640</v>
      </c>
      <c r="U1179" s="340">
        <v>43831</v>
      </c>
      <c r="V1179" s="305"/>
      <c r="W1179" s="318"/>
      <c r="X1179" s="318"/>
      <c r="Y1179" s="318"/>
      <c r="Z1179" s="318"/>
      <c r="AA1179" s="327"/>
      <c r="AB1179" s="326">
        <v>1</v>
      </c>
      <c r="AC1179" s="303">
        <v>1</v>
      </c>
      <c r="AD1179" s="305"/>
      <c r="AE1179" s="322"/>
      <c r="AF1179" s="318"/>
      <c r="AG1179" s="323"/>
      <c r="AH1179" s="323"/>
      <c r="AI1179" s="323"/>
      <c r="AJ1179" s="323"/>
      <c r="AK1179" s="323"/>
      <c r="AL1179" s="323"/>
      <c r="AM1179" s="323"/>
      <c r="AN1179" s="323"/>
    </row>
    <row r="1180" spans="1:40" ht="12.75">
      <c r="A1180" s="307">
        <v>1225283304</v>
      </c>
      <c r="B1180" s="311">
        <v>1178</v>
      </c>
      <c r="C1180" s="311" t="s">
        <v>15980</v>
      </c>
      <c r="D1180" s="311" t="s">
        <v>14479</v>
      </c>
      <c r="E1180" s="311" t="s">
        <v>15549</v>
      </c>
      <c r="F1180" s="311" t="s">
        <v>1708</v>
      </c>
      <c r="G1180" s="311" t="s">
        <v>15560</v>
      </c>
      <c r="H1180" s="310" t="s">
        <v>1713</v>
      </c>
      <c r="I1180" s="311" t="s">
        <v>9786</v>
      </c>
      <c r="J1180" s="311" t="s">
        <v>14752</v>
      </c>
      <c r="K1180" s="317"/>
      <c r="L1180" s="304">
        <v>1</v>
      </c>
      <c r="M1180" s="311">
        <v>70</v>
      </c>
      <c r="N1180" s="311">
        <v>517</v>
      </c>
      <c r="O1180" s="311" t="s">
        <v>16533</v>
      </c>
      <c r="P1180" s="311" t="s">
        <v>14604</v>
      </c>
      <c r="Q1180" s="311">
        <v>2012</v>
      </c>
      <c r="R1180" s="324">
        <v>41264</v>
      </c>
      <c r="S1180" s="311" t="s">
        <v>15562</v>
      </c>
      <c r="T1180" s="312">
        <v>41640</v>
      </c>
      <c r="U1180" s="340">
        <v>43831</v>
      </c>
      <c r="V1180" s="305"/>
      <c r="W1180" s="318"/>
      <c r="X1180" s="318"/>
      <c r="Y1180" s="318"/>
      <c r="Z1180" s="318"/>
      <c r="AA1180" s="327"/>
      <c r="AB1180" s="326">
        <v>1</v>
      </c>
      <c r="AC1180" s="303">
        <v>1</v>
      </c>
      <c r="AD1180" s="305"/>
      <c r="AE1180" s="322"/>
      <c r="AF1180" s="318"/>
      <c r="AG1180" s="323"/>
      <c r="AH1180" s="323"/>
      <c r="AI1180" s="323"/>
      <c r="AJ1180" s="323"/>
      <c r="AK1180" s="323"/>
      <c r="AL1180" s="323"/>
      <c r="AM1180" s="323"/>
      <c r="AN1180" s="323"/>
    </row>
    <row r="1181" spans="1:40" ht="12.75">
      <c r="A1181" s="307">
        <v>1225283306</v>
      </c>
      <c r="B1181" s="311">
        <v>1179</v>
      </c>
      <c r="C1181" s="311" t="s">
        <v>15980</v>
      </c>
      <c r="D1181" s="311" t="s">
        <v>14479</v>
      </c>
      <c r="E1181" s="311" t="s">
        <v>15549</v>
      </c>
      <c r="F1181" s="310" t="s">
        <v>1303</v>
      </c>
      <c r="G1181" s="311" t="s">
        <v>15560</v>
      </c>
      <c r="H1181" s="310" t="s">
        <v>1328</v>
      </c>
      <c r="I1181" s="311" t="s">
        <v>9786</v>
      </c>
      <c r="J1181" s="311" t="s">
        <v>11675</v>
      </c>
      <c r="K1181" s="317"/>
      <c r="L1181" s="304">
        <v>1</v>
      </c>
      <c r="M1181" s="311">
        <v>42.4</v>
      </c>
      <c r="N1181" s="311">
        <v>84</v>
      </c>
      <c r="O1181" s="311" t="s">
        <v>15954</v>
      </c>
      <c r="P1181" s="311" t="s">
        <v>15552</v>
      </c>
      <c r="Q1181" s="311">
        <v>2012</v>
      </c>
      <c r="R1181" s="324">
        <v>41271</v>
      </c>
      <c r="S1181" s="311" t="s">
        <v>15563</v>
      </c>
      <c r="T1181" s="312">
        <v>41640</v>
      </c>
      <c r="U1181" s="340">
        <v>43831</v>
      </c>
      <c r="V1181" s="305"/>
      <c r="W1181" s="318"/>
      <c r="X1181" s="318"/>
      <c r="Y1181" s="318"/>
      <c r="Z1181" s="318"/>
      <c r="AA1181" s="327"/>
      <c r="AB1181" s="326">
        <v>1</v>
      </c>
      <c r="AC1181" s="303">
        <v>1</v>
      </c>
      <c r="AD1181" s="305"/>
      <c r="AE1181" s="322"/>
      <c r="AF1181" s="318"/>
      <c r="AG1181" s="323"/>
      <c r="AH1181" s="323"/>
      <c r="AI1181" s="323"/>
      <c r="AJ1181" s="323"/>
      <c r="AK1181" s="323"/>
      <c r="AL1181" s="323"/>
      <c r="AM1181" s="323"/>
      <c r="AN1181" s="323"/>
    </row>
    <row r="1182" spans="1:40" ht="12.75">
      <c r="A1182" s="307">
        <v>1225283307</v>
      </c>
      <c r="B1182" s="311">
        <v>1180</v>
      </c>
      <c r="C1182" s="311" t="s">
        <v>15980</v>
      </c>
      <c r="D1182" s="311" t="s">
        <v>14479</v>
      </c>
      <c r="E1182" s="311" t="s">
        <v>15549</v>
      </c>
      <c r="F1182" s="310" t="s">
        <v>1708</v>
      </c>
      <c r="G1182" s="311" t="s">
        <v>15560</v>
      </c>
      <c r="H1182" s="310" t="s">
        <v>1719</v>
      </c>
      <c r="I1182" s="311" t="s">
        <v>9786</v>
      </c>
      <c r="J1182" s="311" t="s">
        <v>15256</v>
      </c>
      <c r="K1182" s="317"/>
      <c r="L1182" s="304">
        <v>1</v>
      </c>
      <c r="M1182" s="311">
        <v>88.6</v>
      </c>
      <c r="N1182" s="311">
        <v>152</v>
      </c>
      <c r="O1182" s="311" t="s">
        <v>15953</v>
      </c>
      <c r="P1182" s="311" t="s">
        <v>15552</v>
      </c>
      <c r="Q1182" s="311">
        <v>2012</v>
      </c>
      <c r="R1182" s="324">
        <v>41270</v>
      </c>
      <c r="S1182" s="311" t="s">
        <v>15563</v>
      </c>
      <c r="T1182" s="312">
        <v>41640</v>
      </c>
      <c r="U1182" s="340">
        <v>43831</v>
      </c>
      <c r="V1182" s="305"/>
      <c r="W1182" s="318"/>
      <c r="X1182" s="318"/>
      <c r="Y1182" s="318"/>
      <c r="Z1182" s="318"/>
      <c r="AA1182" s="327"/>
      <c r="AB1182" s="326">
        <v>1</v>
      </c>
      <c r="AC1182" s="303">
        <v>1</v>
      </c>
      <c r="AD1182" s="305"/>
      <c r="AE1182" s="322"/>
      <c r="AF1182" s="318"/>
      <c r="AG1182" s="323"/>
      <c r="AH1182" s="323"/>
      <c r="AI1182" s="323"/>
      <c r="AJ1182" s="323"/>
      <c r="AK1182" s="323"/>
      <c r="AL1182" s="323"/>
      <c r="AM1182" s="323"/>
      <c r="AN1182" s="323"/>
    </row>
    <row r="1183" spans="1:40" ht="12.75">
      <c r="A1183" s="307">
        <v>1225283309</v>
      </c>
      <c r="B1183" s="311">
        <v>1181</v>
      </c>
      <c r="C1183" s="311" t="s">
        <v>15980</v>
      </c>
      <c r="D1183" s="311" t="s">
        <v>14479</v>
      </c>
      <c r="E1183" s="311" t="s">
        <v>15549</v>
      </c>
      <c r="F1183" s="310" t="s">
        <v>1708</v>
      </c>
      <c r="G1183" s="311" t="s">
        <v>15560</v>
      </c>
      <c r="H1183" s="310" t="s">
        <v>1720</v>
      </c>
      <c r="I1183" s="311" t="s">
        <v>9786</v>
      </c>
      <c r="J1183" s="311" t="s">
        <v>10650</v>
      </c>
      <c r="K1183" s="317"/>
      <c r="L1183" s="304">
        <v>1</v>
      </c>
      <c r="M1183" s="311">
        <v>94.9</v>
      </c>
      <c r="N1183" s="311">
        <v>130</v>
      </c>
      <c r="O1183" s="311" t="s">
        <v>15953</v>
      </c>
      <c r="P1183" s="311" t="s">
        <v>15552</v>
      </c>
      <c r="Q1183" s="311">
        <v>2012</v>
      </c>
      <c r="R1183" s="324">
        <v>41271</v>
      </c>
      <c r="S1183" s="311" t="s">
        <v>15563</v>
      </c>
      <c r="T1183" s="312">
        <v>41640</v>
      </c>
      <c r="U1183" s="340">
        <v>43831</v>
      </c>
      <c r="V1183" s="305"/>
      <c r="W1183" s="318"/>
      <c r="X1183" s="318"/>
      <c r="Y1183" s="318"/>
      <c r="Z1183" s="318"/>
      <c r="AA1183" s="327"/>
      <c r="AB1183" s="326">
        <v>1</v>
      </c>
      <c r="AC1183" s="303">
        <v>1</v>
      </c>
      <c r="AD1183" s="305"/>
      <c r="AE1183" s="322"/>
      <c r="AF1183" s="318"/>
      <c r="AG1183" s="323"/>
      <c r="AH1183" s="323"/>
      <c r="AI1183" s="323"/>
      <c r="AJ1183" s="323"/>
      <c r="AK1183" s="323"/>
      <c r="AL1183" s="323"/>
      <c r="AM1183" s="323"/>
      <c r="AN1183" s="323"/>
    </row>
    <row r="1184" spans="1:40" ht="12.75">
      <c r="A1184" s="307">
        <v>1225283310</v>
      </c>
      <c r="B1184" s="311">
        <v>1182</v>
      </c>
      <c r="C1184" s="311" t="s">
        <v>15980</v>
      </c>
      <c r="D1184" s="311" t="s">
        <v>14479</v>
      </c>
      <c r="E1184" s="311" t="s">
        <v>15549</v>
      </c>
      <c r="F1184" s="310" t="s">
        <v>1601</v>
      </c>
      <c r="G1184" s="311" t="s">
        <v>15560</v>
      </c>
      <c r="H1184" s="310" t="s">
        <v>1629</v>
      </c>
      <c r="I1184" s="311" t="s">
        <v>9786</v>
      </c>
      <c r="J1184" s="311" t="s">
        <v>14053</v>
      </c>
      <c r="K1184" s="317"/>
      <c r="L1184" s="304">
        <v>1</v>
      </c>
      <c r="M1184" s="311">
        <v>91.4</v>
      </c>
      <c r="N1184" s="311">
        <v>172</v>
      </c>
      <c r="O1184" s="311" t="s">
        <v>16061</v>
      </c>
      <c r="P1184" s="311" t="s">
        <v>14604</v>
      </c>
      <c r="Q1184" s="311">
        <v>2012</v>
      </c>
      <c r="R1184" s="324">
        <v>41264</v>
      </c>
      <c r="S1184" s="311" t="s">
        <v>15562</v>
      </c>
      <c r="T1184" s="312">
        <v>41640</v>
      </c>
      <c r="U1184" s="340">
        <v>43831</v>
      </c>
      <c r="V1184" s="305"/>
      <c r="W1184" s="318"/>
      <c r="X1184" s="318"/>
      <c r="Y1184" s="318"/>
      <c r="Z1184" s="318"/>
      <c r="AA1184" s="327"/>
      <c r="AB1184" s="326">
        <v>1</v>
      </c>
      <c r="AC1184" s="303">
        <v>1</v>
      </c>
      <c r="AD1184" s="305"/>
      <c r="AE1184" s="322"/>
      <c r="AF1184" s="318"/>
      <c r="AG1184" s="323"/>
      <c r="AH1184" s="323"/>
      <c r="AI1184" s="323"/>
      <c r="AJ1184" s="323"/>
      <c r="AK1184" s="323"/>
      <c r="AL1184" s="323"/>
      <c r="AM1184" s="323"/>
      <c r="AN1184" s="323"/>
    </row>
    <row r="1185" spans="1:40" ht="12.75">
      <c r="A1185" s="307">
        <v>1225283311</v>
      </c>
      <c r="B1185" s="311">
        <v>1183</v>
      </c>
      <c r="C1185" s="311" t="s">
        <v>15980</v>
      </c>
      <c r="D1185" s="311" t="s">
        <v>14479</v>
      </c>
      <c r="E1185" s="311" t="s">
        <v>15549</v>
      </c>
      <c r="F1185" s="310" t="s">
        <v>1708</v>
      </c>
      <c r="G1185" s="311" t="s">
        <v>15560</v>
      </c>
      <c r="H1185" s="310" t="s">
        <v>1722</v>
      </c>
      <c r="I1185" s="311" t="s">
        <v>9786</v>
      </c>
      <c r="J1185" s="311" t="s">
        <v>15565</v>
      </c>
      <c r="K1185" s="317"/>
      <c r="L1185" s="304">
        <v>1</v>
      </c>
      <c r="M1185" s="311">
        <v>47</v>
      </c>
      <c r="N1185" s="311">
        <v>80</v>
      </c>
      <c r="O1185" s="311" t="s">
        <v>16065</v>
      </c>
      <c r="P1185" s="311" t="s">
        <v>15552</v>
      </c>
      <c r="Q1185" s="311">
        <v>2012</v>
      </c>
      <c r="R1185" s="324">
        <v>41271</v>
      </c>
      <c r="S1185" s="311" t="s">
        <v>15563</v>
      </c>
      <c r="T1185" s="312">
        <v>41640</v>
      </c>
      <c r="U1185" s="340">
        <v>43831</v>
      </c>
      <c r="V1185" s="305"/>
      <c r="W1185" s="318"/>
      <c r="X1185" s="318"/>
      <c r="Y1185" s="318"/>
      <c r="Z1185" s="318"/>
      <c r="AA1185" s="327"/>
      <c r="AB1185" s="326">
        <v>1</v>
      </c>
      <c r="AC1185" s="303">
        <v>1</v>
      </c>
      <c r="AD1185" s="305"/>
      <c r="AE1185" s="322"/>
      <c r="AF1185" s="318"/>
      <c r="AG1185" s="323"/>
      <c r="AH1185" s="323"/>
      <c r="AI1185" s="323"/>
      <c r="AJ1185" s="323"/>
      <c r="AK1185" s="323"/>
      <c r="AL1185" s="323"/>
      <c r="AM1185" s="323"/>
      <c r="AN1185" s="323"/>
    </row>
    <row r="1186" spans="1:40" ht="12.75">
      <c r="A1186" s="307">
        <v>1225283502</v>
      </c>
      <c r="B1186" s="311">
        <v>1184</v>
      </c>
      <c r="C1186" s="311" t="s">
        <v>15980</v>
      </c>
      <c r="D1186" s="311" t="s">
        <v>14479</v>
      </c>
      <c r="E1186" s="311" t="s">
        <v>15549</v>
      </c>
      <c r="F1186" s="310" t="s">
        <v>1290</v>
      </c>
      <c r="G1186" s="311" t="s">
        <v>15566</v>
      </c>
      <c r="H1186" s="310" t="s">
        <v>1292</v>
      </c>
      <c r="I1186" s="311" t="s">
        <v>9786</v>
      </c>
      <c r="J1186" s="311" t="s">
        <v>14372</v>
      </c>
      <c r="K1186" s="317"/>
      <c r="L1186" s="304">
        <v>1</v>
      </c>
      <c r="M1186" s="311">
        <v>143.9</v>
      </c>
      <c r="N1186" s="311">
        <v>206</v>
      </c>
      <c r="O1186" s="311" t="s">
        <v>16598</v>
      </c>
      <c r="P1186" s="311" t="s">
        <v>14604</v>
      </c>
      <c r="Q1186" s="311">
        <v>2012</v>
      </c>
      <c r="R1186" s="324">
        <v>41265</v>
      </c>
      <c r="S1186" s="311" t="s">
        <v>15567</v>
      </c>
      <c r="T1186" s="312">
        <v>41640</v>
      </c>
      <c r="U1186" s="340">
        <v>43831</v>
      </c>
      <c r="V1186" s="305"/>
      <c r="W1186" s="318"/>
      <c r="X1186" s="318"/>
      <c r="Y1186" s="318"/>
      <c r="Z1186" s="318"/>
      <c r="AA1186" s="327"/>
      <c r="AB1186" s="326">
        <v>1</v>
      </c>
      <c r="AC1186" s="303">
        <v>1</v>
      </c>
      <c r="AD1186" s="305"/>
      <c r="AE1186" s="322"/>
      <c r="AF1186" s="318"/>
      <c r="AG1186" s="323"/>
      <c r="AH1186" s="323"/>
      <c r="AI1186" s="323"/>
      <c r="AJ1186" s="323"/>
      <c r="AK1186" s="323"/>
      <c r="AL1186" s="323"/>
      <c r="AM1186" s="323"/>
      <c r="AN1186" s="323"/>
    </row>
    <row r="1187" spans="1:40" ht="12.75">
      <c r="A1187" s="307">
        <v>1225283501</v>
      </c>
      <c r="B1187" s="311">
        <v>1185</v>
      </c>
      <c r="C1187" s="311" t="s">
        <v>15980</v>
      </c>
      <c r="D1187" s="311" t="s">
        <v>14479</v>
      </c>
      <c r="E1187" s="311" t="s">
        <v>15549</v>
      </c>
      <c r="F1187" s="310" t="s">
        <v>1696</v>
      </c>
      <c r="G1187" s="311" t="s">
        <v>15566</v>
      </c>
      <c r="H1187" s="310" t="s">
        <v>1698</v>
      </c>
      <c r="I1187" s="311" t="s">
        <v>9786</v>
      </c>
      <c r="J1187" s="311" t="s">
        <v>14098</v>
      </c>
      <c r="K1187" s="318"/>
      <c r="L1187" s="304">
        <v>1</v>
      </c>
      <c r="M1187" s="311">
        <v>222.4</v>
      </c>
      <c r="N1187" s="311">
        <v>452</v>
      </c>
      <c r="O1187" s="311" t="s">
        <v>15994</v>
      </c>
      <c r="P1187" s="311" t="s">
        <v>14604</v>
      </c>
      <c r="Q1187" s="311">
        <v>2012</v>
      </c>
      <c r="R1187" s="324">
        <v>41264</v>
      </c>
      <c r="S1187" s="311" t="s">
        <v>15567</v>
      </c>
      <c r="T1187" s="312">
        <v>41640</v>
      </c>
      <c r="U1187" s="340">
        <v>43831</v>
      </c>
      <c r="V1187" s="305"/>
      <c r="W1187" s="319"/>
      <c r="X1187" s="317"/>
      <c r="Y1187" s="318"/>
      <c r="Z1187" s="317"/>
      <c r="AA1187" s="325"/>
      <c r="AB1187" s="326">
        <v>1</v>
      </c>
      <c r="AC1187" s="303">
        <v>1</v>
      </c>
      <c r="AD1187" s="305"/>
      <c r="AE1187" s="322"/>
      <c r="AF1187" s="318"/>
      <c r="AG1187" s="323"/>
      <c r="AH1187" s="323"/>
      <c r="AI1187" s="323"/>
      <c r="AJ1187" s="323"/>
      <c r="AK1187" s="323"/>
      <c r="AL1187" s="323"/>
      <c r="AM1187" s="323"/>
      <c r="AN1187" s="323"/>
    </row>
    <row r="1188" spans="1:40" ht="12.75">
      <c r="A1188" s="307">
        <v>1225283802</v>
      </c>
      <c r="B1188" s="311">
        <v>1186</v>
      </c>
      <c r="C1188" s="311" t="s">
        <v>15980</v>
      </c>
      <c r="D1188" s="311" t="s">
        <v>14479</v>
      </c>
      <c r="E1188" s="311" t="s">
        <v>15549</v>
      </c>
      <c r="F1188" s="310" t="s">
        <v>1390</v>
      </c>
      <c r="G1188" s="311" t="s">
        <v>15568</v>
      </c>
      <c r="H1188" s="310" t="s">
        <v>1398</v>
      </c>
      <c r="I1188" s="311" t="s">
        <v>9786</v>
      </c>
      <c r="J1188" s="311" t="s">
        <v>10664</v>
      </c>
      <c r="K1188" s="302">
        <v>1</v>
      </c>
      <c r="L1188" s="316"/>
      <c r="M1188" s="311">
        <v>223.59</v>
      </c>
      <c r="N1188" s="311">
        <v>802</v>
      </c>
      <c r="O1188" s="311" t="s">
        <v>16599</v>
      </c>
      <c r="P1188" s="311" t="s">
        <v>14396</v>
      </c>
      <c r="Q1188" s="311">
        <v>2021</v>
      </c>
      <c r="R1188" s="324">
        <v>44497</v>
      </c>
      <c r="S1188" s="311" t="s">
        <v>15569</v>
      </c>
      <c r="T1188" s="312">
        <v>44927</v>
      </c>
      <c r="U1188" s="340">
        <v>47119</v>
      </c>
      <c r="V1188" s="305"/>
      <c r="W1188" s="319"/>
      <c r="X1188" s="312">
        <v>45050</v>
      </c>
      <c r="Y1188" s="311" t="s">
        <v>15570</v>
      </c>
      <c r="Z1188" s="317"/>
      <c r="AA1188" s="320">
        <v>1</v>
      </c>
      <c r="AB1188" s="321"/>
      <c r="AC1188" s="303">
        <v>1</v>
      </c>
      <c r="AD1188" s="305"/>
      <c r="AE1188" s="322"/>
      <c r="AF1188" s="318"/>
      <c r="AG1188" s="323"/>
      <c r="AH1188" s="323"/>
      <c r="AI1188" s="323"/>
      <c r="AJ1188" s="323"/>
      <c r="AK1188" s="323"/>
      <c r="AL1188" s="323"/>
      <c r="AM1188" s="323"/>
      <c r="AN1188" s="323"/>
    </row>
    <row r="1189" spans="1:40" ht="12.75">
      <c r="A1189" s="307">
        <v>1225283803</v>
      </c>
      <c r="B1189" s="311">
        <v>1187</v>
      </c>
      <c r="C1189" s="311" t="s">
        <v>15980</v>
      </c>
      <c r="D1189" s="311" t="s">
        <v>14479</v>
      </c>
      <c r="E1189" s="311" t="s">
        <v>15549</v>
      </c>
      <c r="F1189" s="310" t="s">
        <v>1874</v>
      </c>
      <c r="G1189" s="311" t="s">
        <v>15568</v>
      </c>
      <c r="H1189" s="310" t="s">
        <v>1877</v>
      </c>
      <c r="I1189" s="311" t="s">
        <v>9786</v>
      </c>
      <c r="J1189" s="311" t="s">
        <v>15571</v>
      </c>
      <c r="K1189" s="302">
        <v>1</v>
      </c>
      <c r="L1189" s="316"/>
      <c r="M1189" s="311">
        <v>107.72</v>
      </c>
      <c r="N1189" s="311">
        <v>174</v>
      </c>
      <c r="O1189" s="311" t="s">
        <v>16600</v>
      </c>
      <c r="P1189" s="311" t="s">
        <v>14396</v>
      </c>
      <c r="Q1189" s="311">
        <v>2021</v>
      </c>
      <c r="R1189" s="324">
        <v>44497</v>
      </c>
      <c r="S1189" s="311" t="s">
        <v>15572</v>
      </c>
      <c r="T1189" s="312">
        <v>44927</v>
      </c>
      <c r="U1189" s="340">
        <v>47119</v>
      </c>
      <c r="V1189" s="305"/>
      <c r="W1189" s="319"/>
      <c r="X1189" s="312">
        <v>45050</v>
      </c>
      <c r="Y1189" s="311" t="s">
        <v>15573</v>
      </c>
      <c r="Z1189" s="317"/>
      <c r="AA1189" s="320">
        <v>1</v>
      </c>
      <c r="AB1189" s="321"/>
      <c r="AC1189" s="303">
        <v>1</v>
      </c>
      <c r="AD1189" s="305"/>
      <c r="AE1189" s="322"/>
      <c r="AF1189" s="318"/>
      <c r="AG1189" s="323"/>
      <c r="AH1189" s="323"/>
      <c r="AI1189" s="323"/>
      <c r="AJ1189" s="323"/>
      <c r="AK1189" s="323"/>
      <c r="AL1189" s="323"/>
      <c r="AM1189" s="323"/>
      <c r="AN1189" s="323"/>
    </row>
    <row r="1190" spans="1:40" ht="12.75">
      <c r="A1190" s="307">
        <v>1225283801</v>
      </c>
      <c r="B1190" s="311">
        <v>1188</v>
      </c>
      <c r="C1190" s="311" t="s">
        <v>15980</v>
      </c>
      <c r="D1190" s="311" t="s">
        <v>14479</v>
      </c>
      <c r="E1190" s="311" t="s">
        <v>15549</v>
      </c>
      <c r="F1190" s="311" t="s">
        <v>1874</v>
      </c>
      <c r="G1190" s="311" t="s">
        <v>15568</v>
      </c>
      <c r="H1190" s="310" t="s">
        <v>1878</v>
      </c>
      <c r="I1190" s="311" t="s">
        <v>9786</v>
      </c>
      <c r="J1190" s="311" t="s">
        <v>10784</v>
      </c>
      <c r="K1190" s="302">
        <v>1</v>
      </c>
      <c r="L1190" s="316"/>
      <c r="M1190" s="311">
        <v>161.24</v>
      </c>
      <c r="N1190" s="311">
        <v>766</v>
      </c>
      <c r="O1190" s="311" t="s">
        <v>16601</v>
      </c>
      <c r="P1190" s="311" t="s">
        <v>14396</v>
      </c>
      <c r="Q1190" s="311">
        <v>2021</v>
      </c>
      <c r="R1190" s="324">
        <v>44497</v>
      </c>
      <c r="S1190" s="311" t="s">
        <v>15574</v>
      </c>
      <c r="T1190" s="312">
        <v>44927</v>
      </c>
      <c r="U1190" s="340">
        <v>47119</v>
      </c>
      <c r="V1190" s="305"/>
      <c r="W1190" s="319"/>
      <c r="X1190" s="312">
        <v>45050</v>
      </c>
      <c r="Y1190" s="311" t="s">
        <v>15575</v>
      </c>
      <c r="Z1190" s="317"/>
      <c r="AA1190" s="320">
        <v>1</v>
      </c>
      <c r="AB1190" s="321"/>
      <c r="AC1190" s="303">
        <v>1</v>
      </c>
      <c r="AD1190" s="305"/>
      <c r="AE1190" s="322"/>
      <c r="AF1190" s="318"/>
      <c r="AG1190" s="323"/>
      <c r="AH1190" s="323"/>
      <c r="AI1190" s="323"/>
      <c r="AJ1190" s="323"/>
      <c r="AK1190" s="323"/>
      <c r="AL1190" s="323"/>
      <c r="AM1190" s="323"/>
      <c r="AN1190" s="323"/>
    </row>
    <row r="1191" spans="1:40" ht="12.75">
      <c r="A1191" s="307">
        <v>1225283805</v>
      </c>
      <c r="B1191" s="311">
        <v>1189</v>
      </c>
      <c r="C1191" s="311" t="s">
        <v>15980</v>
      </c>
      <c r="D1191" s="311" t="s">
        <v>14479</v>
      </c>
      <c r="E1191" s="311" t="s">
        <v>15549</v>
      </c>
      <c r="F1191" s="310" t="s">
        <v>1874</v>
      </c>
      <c r="G1191" s="311" t="s">
        <v>15568</v>
      </c>
      <c r="H1191" s="310" t="s">
        <v>1884</v>
      </c>
      <c r="I1191" s="311" t="s">
        <v>9786</v>
      </c>
      <c r="J1191" s="311" t="s">
        <v>15576</v>
      </c>
      <c r="K1191" s="302">
        <v>1</v>
      </c>
      <c r="L1191" s="316"/>
      <c r="M1191" s="311">
        <v>47.31</v>
      </c>
      <c r="N1191" s="311">
        <v>42</v>
      </c>
      <c r="O1191" s="311" t="s">
        <v>16602</v>
      </c>
      <c r="P1191" s="311" t="s">
        <v>14396</v>
      </c>
      <c r="Q1191" s="311">
        <v>2021</v>
      </c>
      <c r="R1191" s="324">
        <v>44497</v>
      </c>
      <c r="S1191" s="311" t="s">
        <v>15577</v>
      </c>
      <c r="T1191" s="312">
        <v>44562</v>
      </c>
      <c r="U1191" s="340">
        <v>47119</v>
      </c>
      <c r="V1191" s="305"/>
      <c r="W1191" s="319"/>
      <c r="X1191" s="312">
        <v>45050</v>
      </c>
      <c r="Y1191" s="311" t="s">
        <v>15578</v>
      </c>
      <c r="Z1191" s="317"/>
      <c r="AA1191" s="320">
        <v>1</v>
      </c>
      <c r="AB1191" s="321"/>
      <c r="AC1191" s="303">
        <v>1</v>
      </c>
      <c r="AD1191" s="305"/>
      <c r="AE1191" s="322"/>
      <c r="AF1191" s="318"/>
      <c r="AG1191" s="323"/>
      <c r="AH1191" s="323"/>
      <c r="AI1191" s="323"/>
      <c r="AJ1191" s="323"/>
      <c r="AK1191" s="323"/>
      <c r="AL1191" s="323"/>
      <c r="AM1191" s="323"/>
      <c r="AN1191" s="323"/>
    </row>
    <row r="1192" spans="1:40" ht="12.75">
      <c r="A1192" s="307">
        <v>1225283804</v>
      </c>
      <c r="B1192" s="311">
        <v>1190</v>
      </c>
      <c r="C1192" s="311" t="s">
        <v>15980</v>
      </c>
      <c r="D1192" s="311" t="s">
        <v>14479</v>
      </c>
      <c r="E1192" s="311" t="s">
        <v>15549</v>
      </c>
      <c r="F1192" s="310" t="s">
        <v>1390</v>
      </c>
      <c r="G1192" s="311" t="s">
        <v>15568</v>
      </c>
      <c r="H1192" s="310" t="s">
        <v>1420</v>
      </c>
      <c r="I1192" s="311" t="s">
        <v>9786</v>
      </c>
      <c r="J1192" s="311" t="s">
        <v>11757</v>
      </c>
      <c r="K1192" s="302">
        <v>1</v>
      </c>
      <c r="L1192" s="316"/>
      <c r="M1192" s="311">
        <v>108.06</v>
      </c>
      <c r="N1192" s="311">
        <v>282</v>
      </c>
      <c r="O1192" s="311" t="s">
        <v>16600</v>
      </c>
      <c r="P1192" s="311" t="s">
        <v>14396</v>
      </c>
      <c r="Q1192" s="311">
        <v>2021</v>
      </c>
      <c r="R1192" s="324">
        <v>44497</v>
      </c>
      <c r="S1192" s="311" t="s">
        <v>15579</v>
      </c>
      <c r="T1192" s="312">
        <v>44927</v>
      </c>
      <c r="U1192" s="340">
        <v>47119</v>
      </c>
      <c r="V1192" s="305"/>
      <c r="W1192" s="319"/>
      <c r="X1192" s="312">
        <v>45050</v>
      </c>
      <c r="Y1192" s="311" t="s">
        <v>15580</v>
      </c>
      <c r="Z1192" s="317"/>
      <c r="AA1192" s="320">
        <v>1</v>
      </c>
      <c r="AB1192" s="321"/>
      <c r="AC1192" s="303">
        <v>1</v>
      </c>
      <c r="AD1192" s="305"/>
      <c r="AE1192" s="322"/>
      <c r="AF1192" s="318"/>
      <c r="AG1192" s="323"/>
      <c r="AH1192" s="323"/>
      <c r="AI1192" s="323"/>
      <c r="AJ1192" s="323"/>
      <c r="AK1192" s="323"/>
      <c r="AL1192" s="323"/>
      <c r="AM1192" s="323"/>
      <c r="AN1192" s="323"/>
    </row>
    <row r="1193" spans="1:40" ht="12.75">
      <c r="A1193" s="307">
        <v>1225284103</v>
      </c>
      <c r="B1193" s="311">
        <v>1191</v>
      </c>
      <c r="C1193" s="311" t="s">
        <v>15980</v>
      </c>
      <c r="D1193" s="311" t="s">
        <v>14479</v>
      </c>
      <c r="E1193" s="311" t="s">
        <v>15549</v>
      </c>
      <c r="F1193" s="310" t="s">
        <v>1753</v>
      </c>
      <c r="G1193" s="311" t="s">
        <v>15581</v>
      </c>
      <c r="H1193" s="310" t="s">
        <v>1760</v>
      </c>
      <c r="I1193" s="311" t="s">
        <v>9786</v>
      </c>
      <c r="J1193" s="311" t="s">
        <v>14834</v>
      </c>
      <c r="K1193" s="317"/>
      <c r="L1193" s="304">
        <v>1</v>
      </c>
      <c r="M1193" s="311">
        <v>84.3</v>
      </c>
      <c r="N1193" s="311">
        <v>161</v>
      </c>
      <c r="O1193" s="311" t="s">
        <v>16045</v>
      </c>
      <c r="P1193" s="311" t="s">
        <v>14604</v>
      </c>
      <c r="Q1193" s="311">
        <v>2012</v>
      </c>
      <c r="R1193" s="324">
        <v>41267</v>
      </c>
      <c r="S1193" s="311" t="s">
        <v>15582</v>
      </c>
      <c r="T1193" s="312">
        <v>41640</v>
      </c>
      <c r="U1193" s="340">
        <v>43831</v>
      </c>
      <c r="V1193" s="305"/>
      <c r="W1193" s="318"/>
      <c r="X1193" s="318"/>
      <c r="Y1193" s="318"/>
      <c r="Z1193" s="318"/>
      <c r="AA1193" s="327"/>
      <c r="AB1193" s="326">
        <v>1</v>
      </c>
      <c r="AC1193" s="303">
        <v>1</v>
      </c>
      <c r="AD1193" s="305"/>
      <c r="AE1193" s="322"/>
      <c r="AF1193" s="318"/>
      <c r="AG1193" s="323"/>
      <c r="AH1193" s="323"/>
      <c r="AI1193" s="323"/>
      <c r="AJ1193" s="323"/>
      <c r="AK1193" s="323"/>
      <c r="AL1193" s="323"/>
      <c r="AM1193" s="323"/>
      <c r="AN1193" s="323"/>
    </row>
    <row r="1194" spans="1:40" ht="12.75">
      <c r="A1194" s="307">
        <v>1225284105</v>
      </c>
      <c r="B1194" s="311">
        <v>1192</v>
      </c>
      <c r="C1194" s="311" t="s">
        <v>15980</v>
      </c>
      <c r="D1194" s="311" t="s">
        <v>14479</v>
      </c>
      <c r="E1194" s="311" t="s">
        <v>15549</v>
      </c>
      <c r="F1194" s="310" t="s">
        <v>1753</v>
      </c>
      <c r="G1194" s="311" t="s">
        <v>15581</v>
      </c>
      <c r="H1194" s="310" t="s">
        <v>1762</v>
      </c>
      <c r="I1194" s="311" t="s">
        <v>9786</v>
      </c>
      <c r="J1194" s="311" t="s">
        <v>15583</v>
      </c>
      <c r="K1194" s="317"/>
      <c r="L1194" s="304">
        <v>1</v>
      </c>
      <c r="M1194" s="311">
        <v>29.3</v>
      </c>
      <c r="N1194" s="311">
        <v>11</v>
      </c>
      <c r="O1194" s="311">
        <v>50</v>
      </c>
      <c r="P1194" s="311" t="s">
        <v>14604</v>
      </c>
      <c r="Q1194" s="311">
        <v>2012</v>
      </c>
      <c r="R1194" s="324">
        <v>41268</v>
      </c>
      <c r="S1194" s="311" t="s">
        <v>15582</v>
      </c>
      <c r="T1194" s="312">
        <v>41640</v>
      </c>
      <c r="U1194" s="340">
        <v>43831</v>
      </c>
      <c r="V1194" s="305"/>
      <c r="W1194" s="318"/>
      <c r="X1194" s="318"/>
      <c r="Y1194" s="318"/>
      <c r="Z1194" s="318"/>
      <c r="AA1194" s="327"/>
      <c r="AB1194" s="326">
        <v>1</v>
      </c>
      <c r="AC1194" s="303">
        <v>1</v>
      </c>
      <c r="AD1194" s="305"/>
      <c r="AE1194" s="322"/>
      <c r="AF1194" s="318"/>
      <c r="AG1194" s="323"/>
      <c r="AH1194" s="323"/>
      <c r="AI1194" s="323"/>
      <c r="AJ1194" s="323"/>
      <c r="AK1194" s="323"/>
      <c r="AL1194" s="323"/>
      <c r="AM1194" s="323"/>
      <c r="AN1194" s="323"/>
    </row>
    <row r="1195" spans="1:40" ht="12.75">
      <c r="A1195" s="307">
        <v>1225284107</v>
      </c>
      <c r="B1195" s="311">
        <v>1193</v>
      </c>
      <c r="C1195" s="311" t="s">
        <v>15980</v>
      </c>
      <c r="D1195" s="311" t="s">
        <v>14479</v>
      </c>
      <c r="E1195" s="311" t="s">
        <v>15549</v>
      </c>
      <c r="F1195" s="310" t="s">
        <v>1303</v>
      </c>
      <c r="G1195" s="311" t="s">
        <v>15581</v>
      </c>
      <c r="H1195" s="310" t="s">
        <v>1317</v>
      </c>
      <c r="I1195" s="311" t="s">
        <v>9786</v>
      </c>
      <c r="J1195" s="311" t="s">
        <v>14303</v>
      </c>
      <c r="K1195" s="317"/>
      <c r="L1195" s="304">
        <v>1</v>
      </c>
      <c r="M1195" s="311">
        <v>59.7</v>
      </c>
      <c r="N1195" s="311">
        <v>70</v>
      </c>
      <c r="O1195" s="311">
        <v>500</v>
      </c>
      <c r="P1195" s="311" t="s">
        <v>14604</v>
      </c>
      <c r="Q1195" s="311">
        <v>2012</v>
      </c>
      <c r="R1195" s="312">
        <v>41249</v>
      </c>
      <c r="S1195" s="311" t="s">
        <v>15584</v>
      </c>
      <c r="T1195" s="312">
        <v>41640</v>
      </c>
      <c r="U1195" s="340">
        <v>43831</v>
      </c>
      <c r="V1195" s="305"/>
      <c r="W1195" s="318"/>
      <c r="X1195" s="318"/>
      <c r="Y1195" s="318"/>
      <c r="Z1195" s="318"/>
      <c r="AA1195" s="327"/>
      <c r="AB1195" s="326">
        <v>1</v>
      </c>
      <c r="AC1195" s="303">
        <v>1</v>
      </c>
      <c r="AD1195" s="305"/>
      <c r="AE1195" s="322"/>
      <c r="AF1195" s="318"/>
      <c r="AG1195" s="323"/>
      <c r="AH1195" s="323"/>
      <c r="AI1195" s="323"/>
      <c r="AJ1195" s="323"/>
      <c r="AK1195" s="323"/>
      <c r="AL1195" s="323"/>
      <c r="AM1195" s="323"/>
      <c r="AN1195" s="323"/>
    </row>
    <row r="1196" spans="1:40" ht="12.75">
      <c r="A1196" s="307">
        <v>1225282516</v>
      </c>
      <c r="B1196" s="311">
        <v>1194</v>
      </c>
      <c r="C1196" s="311" t="s">
        <v>15980</v>
      </c>
      <c r="D1196" s="311" t="s">
        <v>14479</v>
      </c>
      <c r="E1196" s="311" t="s">
        <v>15549</v>
      </c>
      <c r="F1196" s="311" t="s">
        <v>1753</v>
      </c>
      <c r="G1196" s="311" t="s">
        <v>15581</v>
      </c>
      <c r="H1196" s="310" t="s">
        <v>1767</v>
      </c>
      <c r="I1196" s="311" t="s">
        <v>9786</v>
      </c>
      <c r="J1196" s="311" t="s">
        <v>15585</v>
      </c>
      <c r="K1196" s="317"/>
      <c r="L1196" s="304">
        <v>1</v>
      </c>
      <c r="M1196" s="311">
        <v>86.1</v>
      </c>
      <c r="N1196" s="311">
        <v>437</v>
      </c>
      <c r="O1196" s="311" t="s">
        <v>16603</v>
      </c>
      <c r="P1196" s="311" t="s">
        <v>14604</v>
      </c>
      <c r="Q1196" s="311">
        <v>2012</v>
      </c>
      <c r="R1196" s="324">
        <v>41267</v>
      </c>
      <c r="S1196" s="311" t="s">
        <v>15582</v>
      </c>
      <c r="T1196" s="312">
        <v>41640</v>
      </c>
      <c r="U1196" s="340">
        <v>43831</v>
      </c>
      <c r="V1196" s="305"/>
      <c r="W1196" s="318"/>
      <c r="X1196" s="318"/>
      <c r="Y1196" s="318"/>
      <c r="Z1196" s="318"/>
      <c r="AA1196" s="327"/>
      <c r="AB1196" s="326">
        <v>1</v>
      </c>
      <c r="AC1196" s="303">
        <v>1</v>
      </c>
      <c r="AD1196" s="305"/>
      <c r="AE1196" s="322"/>
      <c r="AF1196" s="318"/>
      <c r="AG1196" s="323"/>
      <c r="AH1196" s="323"/>
      <c r="AI1196" s="323"/>
      <c r="AJ1196" s="323"/>
      <c r="AK1196" s="323"/>
      <c r="AL1196" s="323"/>
      <c r="AM1196" s="323"/>
      <c r="AN1196" s="323"/>
    </row>
    <row r="1197" spans="1:40" ht="12.75">
      <c r="A1197" s="307">
        <v>1225284109</v>
      </c>
      <c r="B1197" s="311">
        <v>1195</v>
      </c>
      <c r="C1197" s="311" t="s">
        <v>15980</v>
      </c>
      <c r="D1197" s="311" t="s">
        <v>14479</v>
      </c>
      <c r="E1197" s="311" t="s">
        <v>15549</v>
      </c>
      <c r="F1197" s="310" t="s">
        <v>1753</v>
      </c>
      <c r="G1197" s="311" t="s">
        <v>15581</v>
      </c>
      <c r="H1197" s="310" t="s">
        <v>1775</v>
      </c>
      <c r="I1197" s="311" t="s">
        <v>9786</v>
      </c>
      <c r="J1197" s="311" t="s">
        <v>15586</v>
      </c>
      <c r="K1197" s="317"/>
      <c r="L1197" s="304">
        <v>1</v>
      </c>
      <c r="M1197" s="311">
        <v>7</v>
      </c>
      <c r="N1197" s="311">
        <v>5</v>
      </c>
      <c r="O1197" s="311">
        <v>20</v>
      </c>
      <c r="P1197" s="311" t="s">
        <v>14604</v>
      </c>
      <c r="Q1197" s="311">
        <v>2012</v>
      </c>
      <c r="R1197" s="324">
        <v>41269</v>
      </c>
      <c r="S1197" s="311" t="s">
        <v>15582</v>
      </c>
      <c r="T1197" s="312">
        <v>41640</v>
      </c>
      <c r="U1197" s="340">
        <v>43831</v>
      </c>
      <c r="V1197" s="305"/>
      <c r="W1197" s="318"/>
      <c r="X1197" s="318"/>
      <c r="Y1197" s="318"/>
      <c r="Z1197" s="318"/>
      <c r="AA1197" s="327"/>
      <c r="AB1197" s="326">
        <v>1</v>
      </c>
      <c r="AC1197" s="303">
        <v>1</v>
      </c>
      <c r="AD1197" s="305"/>
      <c r="AE1197" s="322"/>
      <c r="AF1197" s="318"/>
      <c r="AG1197" s="323"/>
      <c r="AH1197" s="323"/>
      <c r="AI1197" s="323"/>
      <c r="AJ1197" s="323"/>
      <c r="AK1197" s="323"/>
      <c r="AL1197" s="323"/>
      <c r="AM1197" s="323"/>
      <c r="AN1197" s="323"/>
    </row>
    <row r="1198" spans="1:40" ht="12.75">
      <c r="A1198" s="307">
        <v>1225284111</v>
      </c>
      <c r="B1198" s="311">
        <v>1196</v>
      </c>
      <c r="C1198" s="311" t="s">
        <v>15980</v>
      </c>
      <c r="D1198" s="311" t="s">
        <v>14479</v>
      </c>
      <c r="E1198" s="311" t="s">
        <v>15549</v>
      </c>
      <c r="F1198" s="310" t="s">
        <v>1753</v>
      </c>
      <c r="G1198" s="311" t="s">
        <v>15581</v>
      </c>
      <c r="H1198" s="310" t="s">
        <v>1776</v>
      </c>
      <c r="I1198" s="311" t="s">
        <v>9786</v>
      </c>
      <c r="J1198" s="311" t="s">
        <v>15587</v>
      </c>
      <c r="K1198" s="317"/>
      <c r="L1198" s="304">
        <v>1</v>
      </c>
      <c r="M1198" s="311">
        <v>52.9</v>
      </c>
      <c r="N1198" s="311">
        <v>70</v>
      </c>
      <c r="O1198" s="311">
        <v>300</v>
      </c>
      <c r="P1198" s="311" t="s">
        <v>14604</v>
      </c>
      <c r="Q1198" s="311">
        <v>2012</v>
      </c>
      <c r="R1198" s="324">
        <v>41270</v>
      </c>
      <c r="S1198" s="311" t="s">
        <v>15582</v>
      </c>
      <c r="T1198" s="312">
        <v>41640</v>
      </c>
      <c r="U1198" s="340">
        <v>43831</v>
      </c>
      <c r="V1198" s="305"/>
      <c r="W1198" s="318"/>
      <c r="X1198" s="318"/>
      <c r="Y1198" s="318"/>
      <c r="Z1198" s="318"/>
      <c r="AA1198" s="327"/>
      <c r="AB1198" s="326">
        <v>1</v>
      </c>
      <c r="AC1198" s="303">
        <v>1</v>
      </c>
      <c r="AD1198" s="305"/>
      <c r="AE1198" s="322"/>
      <c r="AF1198" s="318"/>
      <c r="AG1198" s="323"/>
      <c r="AH1198" s="323"/>
      <c r="AI1198" s="323"/>
      <c r="AJ1198" s="323"/>
      <c r="AK1198" s="323"/>
      <c r="AL1198" s="323"/>
      <c r="AM1198" s="323"/>
      <c r="AN1198" s="323"/>
    </row>
    <row r="1199" spans="1:40" ht="12.75">
      <c r="A1199" s="307">
        <v>1225284113</v>
      </c>
      <c r="B1199" s="311">
        <v>1197</v>
      </c>
      <c r="C1199" s="311" t="s">
        <v>15980</v>
      </c>
      <c r="D1199" s="311" t="s">
        <v>14479</v>
      </c>
      <c r="E1199" s="311" t="s">
        <v>15549</v>
      </c>
      <c r="F1199" s="310" t="s">
        <v>1553</v>
      </c>
      <c r="G1199" s="311" t="s">
        <v>15581</v>
      </c>
      <c r="H1199" s="310" t="s">
        <v>1560</v>
      </c>
      <c r="I1199" s="311" t="s">
        <v>9786</v>
      </c>
      <c r="J1199" s="311" t="s">
        <v>14644</v>
      </c>
      <c r="K1199" s="317"/>
      <c r="L1199" s="304">
        <v>1</v>
      </c>
      <c r="M1199" s="311">
        <v>43.6</v>
      </c>
      <c r="N1199" s="311">
        <v>99</v>
      </c>
      <c r="O1199" s="311">
        <v>900</v>
      </c>
      <c r="P1199" s="311" t="s">
        <v>14604</v>
      </c>
      <c r="Q1199" s="311">
        <v>2012</v>
      </c>
      <c r="R1199" s="324">
        <v>41271</v>
      </c>
      <c r="S1199" s="311" t="s">
        <v>15582</v>
      </c>
      <c r="T1199" s="312">
        <v>41640</v>
      </c>
      <c r="U1199" s="340">
        <v>43831</v>
      </c>
      <c r="V1199" s="305"/>
      <c r="W1199" s="318"/>
      <c r="X1199" s="318"/>
      <c r="Y1199" s="318"/>
      <c r="Z1199" s="318"/>
      <c r="AA1199" s="327"/>
      <c r="AB1199" s="326">
        <v>1</v>
      </c>
      <c r="AC1199" s="303">
        <v>1</v>
      </c>
      <c r="AD1199" s="305"/>
      <c r="AE1199" s="322"/>
      <c r="AF1199" s="318"/>
      <c r="AG1199" s="323"/>
      <c r="AH1199" s="323"/>
      <c r="AI1199" s="323"/>
      <c r="AJ1199" s="323"/>
      <c r="AK1199" s="323"/>
      <c r="AL1199" s="323"/>
      <c r="AM1199" s="323"/>
      <c r="AN1199" s="323"/>
    </row>
    <row r="1200" spans="1:40" ht="12.75">
      <c r="A1200" s="307">
        <v>1225284402</v>
      </c>
      <c r="B1200" s="311">
        <v>1198</v>
      </c>
      <c r="C1200" s="311" t="s">
        <v>15980</v>
      </c>
      <c r="D1200" s="311" t="s">
        <v>14479</v>
      </c>
      <c r="E1200" s="311" t="s">
        <v>15549</v>
      </c>
      <c r="F1200" s="310" t="s">
        <v>1874</v>
      </c>
      <c r="G1200" s="311" t="s">
        <v>14176</v>
      </c>
      <c r="H1200" s="310" t="s">
        <v>1876</v>
      </c>
      <c r="I1200" s="311" t="s">
        <v>9786</v>
      </c>
      <c r="J1200" s="311" t="s">
        <v>15588</v>
      </c>
      <c r="K1200" s="317"/>
      <c r="L1200" s="304">
        <v>1</v>
      </c>
      <c r="M1200" s="311">
        <v>36.01</v>
      </c>
      <c r="N1200" s="311">
        <v>4</v>
      </c>
      <c r="O1200" s="311" t="s">
        <v>16604</v>
      </c>
      <c r="P1200" s="311" t="s">
        <v>14604</v>
      </c>
      <c r="Q1200" s="311">
        <v>2012</v>
      </c>
      <c r="R1200" s="324">
        <v>41272</v>
      </c>
      <c r="S1200" s="311" t="s">
        <v>15589</v>
      </c>
      <c r="T1200" s="312">
        <v>41640</v>
      </c>
      <c r="U1200" s="340">
        <v>43831</v>
      </c>
      <c r="V1200" s="305"/>
      <c r="W1200" s="318"/>
      <c r="X1200" s="318"/>
      <c r="Y1200" s="318"/>
      <c r="Z1200" s="318"/>
      <c r="AA1200" s="327"/>
      <c r="AB1200" s="326">
        <v>1</v>
      </c>
      <c r="AC1200" s="303">
        <v>1</v>
      </c>
      <c r="AD1200" s="305"/>
      <c r="AE1200" s="322"/>
      <c r="AF1200" s="318"/>
      <c r="AG1200" s="323"/>
      <c r="AH1200" s="323"/>
      <c r="AI1200" s="323"/>
      <c r="AJ1200" s="323"/>
      <c r="AK1200" s="323"/>
      <c r="AL1200" s="323"/>
      <c r="AM1200" s="323"/>
      <c r="AN1200" s="323"/>
    </row>
    <row r="1201" spans="1:40" ht="12.75">
      <c r="A1201" s="307">
        <v>1225284403</v>
      </c>
      <c r="B1201" s="311">
        <v>1199</v>
      </c>
      <c r="C1201" s="311" t="s">
        <v>15980</v>
      </c>
      <c r="D1201" s="311" t="s">
        <v>14479</v>
      </c>
      <c r="E1201" s="311" t="s">
        <v>15549</v>
      </c>
      <c r="F1201" s="310" t="s">
        <v>1601</v>
      </c>
      <c r="G1201" s="311" t="s">
        <v>14176</v>
      </c>
      <c r="H1201" s="310" t="s">
        <v>1604</v>
      </c>
      <c r="I1201" s="311" t="s">
        <v>9786</v>
      </c>
      <c r="J1201" s="311" t="s">
        <v>11173</v>
      </c>
      <c r="K1201" s="317"/>
      <c r="L1201" s="304">
        <v>1</v>
      </c>
      <c r="M1201" s="311">
        <v>93.1</v>
      </c>
      <c r="N1201" s="311">
        <v>400</v>
      </c>
      <c r="O1201" s="311" t="s">
        <v>16330</v>
      </c>
      <c r="P1201" s="311" t="s">
        <v>15552</v>
      </c>
      <c r="Q1201" s="311">
        <v>2012</v>
      </c>
      <c r="R1201" s="324">
        <v>41264</v>
      </c>
      <c r="S1201" s="311" t="s">
        <v>15590</v>
      </c>
      <c r="T1201" s="312">
        <v>41640</v>
      </c>
      <c r="U1201" s="340">
        <v>43831</v>
      </c>
      <c r="V1201" s="305"/>
      <c r="W1201" s="318"/>
      <c r="X1201" s="318"/>
      <c r="Y1201" s="318"/>
      <c r="Z1201" s="318"/>
      <c r="AA1201" s="327"/>
      <c r="AB1201" s="326">
        <v>1</v>
      </c>
      <c r="AC1201" s="303">
        <v>1</v>
      </c>
      <c r="AD1201" s="305"/>
      <c r="AE1201" s="322"/>
      <c r="AF1201" s="318"/>
      <c r="AG1201" s="323"/>
      <c r="AH1201" s="323"/>
      <c r="AI1201" s="323"/>
      <c r="AJ1201" s="323"/>
      <c r="AK1201" s="323"/>
      <c r="AL1201" s="323"/>
      <c r="AM1201" s="323"/>
      <c r="AN1201" s="323"/>
    </row>
    <row r="1202" spans="1:40" ht="12.75">
      <c r="A1202" s="307">
        <v>1225284404</v>
      </c>
      <c r="B1202" s="311">
        <v>1200</v>
      </c>
      <c r="C1202" s="311" t="s">
        <v>15980</v>
      </c>
      <c r="D1202" s="311" t="s">
        <v>14479</v>
      </c>
      <c r="E1202" s="311" t="s">
        <v>15549</v>
      </c>
      <c r="F1202" s="310" t="s">
        <v>1517</v>
      </c>
      <c r="G1202" s="311" t="s">
        <v>14176</v>
      </c>
      <c r="H1202" s="310" t="s">
        <v>1531</v>
      </c>
      <c r="I1202" s="311" t="s">
        <v>9786</v>
      </c>
      <c r="J1202" s="311" t="s">
        <v>11519</v>
      </c>
      <c r="K1202" s="317"/>
      <c r="L1202" s="304">
        <v>1</v>
      </c>
      <c r="M1202" s="311">
        <v>19.8</v>
      </c>
      <c r="N1202" s="311">
        <v>11</v>
      </c>
      <c r="O1202" s="311" t="s">
        <v>16065</v>
      </c>
      <c r="P1202" s="311" t="s">
        <v>15552</v>
      </c>
      <c r="Q1202" s="311">
        <v>2012</v>
      </c>
      <c r="R1202" s="324">
        <v>41270</v>
      </c>
      <c r="S1202" s="311" t="s">
        <v>15589</v>
      </c>
      <c r="T1202" s="312">
        <v>41640</v>
      </c>
      <c r="U1202" s="340">
        <v>43831</v>
      </c>
      <c r="V1202" s="305"/>
      <c r="W1202" s="318"/>
      <c r="X1202" s="318"/>
      <c r="Y1202" s="318"/>
      <c r="Z1202" s="318"/>
      <c r="AA1202" s="327"/>
      <c r="AB1202" s="326">
        <v>1</v>
      </c>
      <c r="AC1202" s="303">
        <v>1</v>
      </c>
      <c r="AD1202" s="305"/>
      <c r="AE1202" s="322"/>
      <c r="AF1202" s="318"/>
      <c r="AG1202" s="323"/>
      <c r="AH1202" s="323"/>
      <c r="AI1202" s="323"/>
      <c r="AJ1202" s="323"/>
      <c r="AK1202" s="323"/>
      <c r="AL1202" s="323"/>
      <c r="AM1202" s="323"/>
      <c r="AN1202" s="323"/>
    </row>
    <row r="1203" spans="1:40" ht="12.75">
      <c r="A1203" s="307">
        <v>1225284405</v>
      </c>
      <c r="B1203" s="311">
        <v>1201</v>
      </c>
      <c r="C1203" s="311" t="s">
        <v>15980</v>
      </c>
      <c r="D1203" s="311" t="s">
        <v>14479</v>
      </c>
      <c r="E1203" s="311" t="s">
        <v>15549</v>
      </c>
      <c r="F1203" s="310" t="s">
        <v>1277</v>
      </c>
      <c r="G1203" s="311" t="s">
        <v>14176</v>
      </c>
      <c r="H1203" s="310" t="s">
        <v>1281</v>
      </c>
      <c r="I1203" s="311" t="s">
        <v>9786</v>
      </c>
      <c r="J1203" s="311" t="s">
        <v>10307</v>
      </c>
      <c r="K1203" s="317"/>
      <c r="L1203" s="304">
        <v>1</v>
      </c>
      <c r="M1203" s="311">
        <v>21.2</v>
      </c>
      <c r="N1203" s="311">
        <v>40</v>
      </c>
      <c r="O1203" s="311" t="s">
        <v>16065</v>
      </c>
      <c r="P1203" s="311" t="s">
        <v>15552</v>
      </c>
      <c r="Q1203" s="311">
        <v>2012</v>
      </c>
      <c r="R1203" s="324">
        <v>41271</v>
      </c>
      <c r="S1203" s="311" t="s">
        <v>15589</v>
      </c>
      <c r="T1203" s="312">
        <v>41640</v>
      </c>
      <c r="U1203" s="340">
        <v>43831</v>
      </c>
      <c r="V1203" s="305"/>
      <c r="W1203" s="318"/>
      <c r="X1203" s="318"/>
      <c r="Y1203" s="318"/>
      <c r="Z1203" s="318"/>
      <c r="AA1203" s="327"/>
      <c r="AB1203" s="326">
        <v>1</v>
      </c>
      <c r="AC1203" s="303">
        <v>1</v>
      </c>
      <c r="AD1203" s="305"/>
      <c r="AE1203" s="322"/>
      <c r="AF1203" s="318"/>
      <c r="AG1203" s="323"/>
      <c r="AH1203" s="323"/>
      <c r="AI1203" s="323"/>
      <c r="AJ1203" s="323"/>
      <c r="AK1203" s="323"/>
      <c r="AL1203" s="323"/>
      <c r="AM1203" s="323"/>
      <c r="AN1203" s="323"/>
    </row>
    <row r="1204" spans="1:40" ht="12.75">
      <c r="A1204" s="307">
        <v>1225284406</v>
      </c>
      <c r="B1204" s="311">
        <v>1202</v>
      </c>
      <c r="C1204" s="311" t="s">
        <v>15980</v>
      </c>
      <c r="D1204" s="311" t="s">
        <v>14479</v>
      </c>
      <c r="E1204" s="311" t="s">
        <v>15549</v>
      </c>
      <c r="F1204" s="310" t="s">
        <v>1874</v>
      </c>
      <c r="G1204" s="311" t="s">
        <v>14176</v>
      </c>
      <c r="H1204" s="310" t="s">
        <v>1879</v>
      </c>
      <c r="I1204" s="311" t="s">
        <v>9786</v>
      </c>
      <c r="J1204" s="311" t="s">
        <v>15591</v>
      </c>
      <c r="K1204" s="317"/>
      <c r="L1204" s="304">
        <v>1</v>
      </c>
      <c r="M1204" s="311">
        <v>23</v>
      </c>
      <c r="N1204" s="311">
        <v>7</v>
      </c>
      <c r="O1204" s="311" t="s">
        <v>16065</v>
      </c>
      <c r="P1204" s="311" t="s">
        <v>15552</v>
      </c>
      <c r="Q1204" s="311">
        <v>2012</v>
      </c>
      <c r="R1204" s="324">
        <v>41272</v>
      </c>
      <c r="S1204" s="311" t="s">
        <v>15589</v>
      </c>
      <c r="T1204" s="312">
        <v>41640</v>
      </c>
      <c r="U1204" s="340">
        <v>43831</v>
      </c>
      <c r="V1204" s="305"/>
      <c r="W1204" s="318"/>
      <c r="X1204" s="318"/>
      <c r="Y1204" s="318"/>
      <c r="Z1204" s="318"/>
      <c r="AA1204" s="327"/>
      <c r="AB1204" s="326">
        <v>1</v>
      </c>
      <c r="AC1204" s="303">
        <v>1</v>
      </c>
      <c r="AD1204" s="305"/>
      <c r="AE1204" s="322"/>
      <c r="AF1204" s="318"/>
      <c r="AG1204" s="323"/>
      <c r="AH1204" s="323"/>
      <c r="AI1204" s="323"/>
      <c r="AJ1204" s="323"/>
      <c r="AK1204" s="323"/>
      <c r="AL1204" s="323"/>
      <c r="AM1204" s="323"/>
      <c r="AN1204" s="323"/>
    </row>
    <row r="1205" spans="1:40" ht="12.75">
      <c r="A1205" s="307">
        <v>1225284407</v>
      </c>
      <c r="B1205" s="311">
        <v>1203</v>
      </c>
      <c r="C1205" s="311" t="s">
        <v>15980</v>
      </c>
      <c r="D1205" s="311" t="s">
        <v>14479</v>
      </c>
      <c r="E1205" s="311" t="s">
        <v>15549</v>
      </c>
      <c r="F1205" s="310" t="s">
        <v>1874</v>
      </c>
      <c r="G1205" s="311" t="s">
        <v>14176</v>
      </c>
      <c r="H1205" s="310" t="s">
        <v>1888</v>
      </c>
      <c r="I1205" s="311" t="s">
        <v>10299</v>
      </c>
      <c r="J1205" s="311" t="s">
        <v>14845</v>
      </c>
      <c r="K1205" s="317"/>
      <c r="L1205" s="304">
        <v>1</v>
      </c>
      <c r="M1205" s="311">
        <v>29.3</v>
      </c>
      <c r="N1205" s="311">
        <v>320</v>
      </c>
      <c r="O1205" s="311" t="s">
        <v>16028</v>
      </c>
      <c r="P1205" s="311" t="s">
        <v>14604</v>
      </c>
      <c r="Q1205" s="311">
        <v>2012</v>
      </c>
      <c r="R1205" s="324">
        <v>41264</v>
      </c>
      <c r="S1205" s="311" t="s">
        <v>15590</v>
      </c>
      <c r="T1205" s="312">
        <v>41640</v>
      </c>
      <c r="U1205" s="340">
        <v>43831</v>
      </c>
      <c r="V1205" s="305"/>
      <c r="W1205" s="318"/>
      <c r="X1205" s="318"/>
      <c r="Y1205" s="318"/>
      <c r="Z1205" s="318"/>
      <c r="AA1205" s="327"/>
      <c r="AB1205" s="326">
        <v>1</v>
      </c>
      <c r="AC1205" s="303">
        <v>1</v>
      </c>
      <c r="AD1205" s="305"/>
      <c r="AE1205" s="322"/>
      <c r="AF1205" s="318"/>
      <c r="AG1205" s="323"/>
      <c r="AH1205" s="323"/>
      <c r="AI1205" s="323"/>
      <c r="AJ1205" s="323"/>
      <c r="AK1205" s="323"/>
      <c r="AL1205" s="323"/>
      <c r="AM1205" s="323"/>
      <c r="AN1205" s="323"/>
    </row>
    <row r="1206" spans="1:40" ht="12.75">
      <c r="A1206" s="307">
        <v>1225284401</v>
      </c>
      <c r="B1206" s="311">
        <v>1204</v>
      </c>
      <c r="C1206" s="311" t="s">
        <v>15980</v>
      </c>
      <c r="D1206" s="311" t="s">
        <v>14479</v>
      </c>
      <c r="E1206" s="311" t="s">
        <v>15549</v>
      </c>
      <c r="F1206" s="310" t="s">
        <v>1266</v>
      </c>
      <c r="G1206" s="311" t="s">
        <v>14176</v>
      </c>
      <c r="H1206" s="310" t="s">
        <v>1267</v>
      </c>
      <c r="I1206" s="311" t="s">
        <v>9786</v>
      </c>
      <c r="J1206" s="311" t="s">
        <v>10334</v>
      </c>
      <c r="K1206" s="318"/>
      <c r="L1206" s="304">
        <v>1</v>
      </c>
      <c r="M1206" s="311">
        <v>364.6</v>
      </c>
      <c r="N1206" s="311">
        <v>1729</v>
      </c>
      <c r="O1206" s="311" t="s">
        <v>16574</v>
      </c>
      <c r="P1206" s="311" t="s">
        <v>14604</v>
      </c>
      <c r="Q1206" s="311">
        <v>2012</v>
      </c>
      <c r="R1206" s="324">
        <v>41264</v>
      </c>
      <c r="S1206" s="311" t="s">
        <v>15590</v>
      </c>
      <c r="T1206" s="312">
        <v>41640</v>
      </c>
      <c r="U1206" s="340">
        <v>43831</v>
      </c>
      <c r="V1206" s="305"/>
      <c r="W1206" s="319"/>
      <c r="X1206" s="317"/>
      <c r="Y1206" s="318"/>
      <c r="Z1206" s="317"/>
      <c r="AA1206" s="325"/>
      <c r="AB1206" s="326">
        <v>1</v>
      </c>
      <c r="AC1206" s="303">
        <v>1</v>
      </c>
      <c r="AD1206" s="305"/>
      <c r="AE1206" s="322"/>
      <c r="AF1206" s="318"/>
      <c r="AG1206" s="323"/>
      <c r="AH1206" s="323"/>
      <c r="AI1206" s="323"/>
      <c r="AJ1206" s="323"/>
      <c r="AK1206" s="323"/>
      <c r="AL1206" s="323"/>
      <c r="AM1206" s="323"/>
      <c r="AN1206" s="323"/>
    </row>
    <row r="1207" spans="1:40" ht="12.75">
      <c r="A1207" s="307">
        <v>1225284408</v>
      </c>
      <c r="B1207" s="311">
        <v>1205</v>
      </c>
      <c r="C1207" s="311" t="s">
        <v>15980</v>
      </c>
      <c r="D1207" s="311" t="s">
        <v>14479</v>
      </c>
      <c r="E1207" s="311" t="s">
        <v>15549</v>
      </c>
      <c r="F1207" s="310" t="s">
        <v>1874</v>
      </c>
      <c r="G1207" s="311" t="s">
        <v>14176</v>
      </c>
      <c r="H1207" s="310" t="s">
        <v>1880</v>
      </c>
      <c r="I1207" s="311" t="s">
        <v>9786</v>
      </c>
      <c r="J1207" s="311" t="s">
        <v>15592</v>
      </c>
      <c r="K1207" s="317"/>
      <c r="L1207" s="304">
        <v>1</v>
      </c>
      <c r="M1207" s="311">
        <v>72.900000000000006</v>
      </c>
      <c r="N1207" s="311">
        <v>90</v>
      </c>
      <c r="O1207" s="311" t="s">
        <v>15954</v>
      </c>
      <c r="P1207" s="311" t="s">
        <v>14604</v>
      </c>
      <c r="Q1207" s="311">
        <v>2012</v>
      </c>
      <c r="R1207" s="324">
        <v>41270</v>
      </c>
      <c r="S1207" s="311" t="s">
        <v>15589</v>
      </c>
      <c r="T1207" s="312">
        <v>41640</v>
      </c>
      <c r="U1207" s="340">
        <v>43831</v>
      </c>
      <c r="V1207" s="305"/>
      <c r="W1207" s="318"/>
      <c r="X1207" s="318"/>
      <c r="Y1207" s="318"/>
      <c r="Z1207" s="318"/>
      <c r="AA1207" s="327"/>
      <c r="AB1207" s="326">
        <v>1</v>
      </c>
      <c r="AC1207" s="303">
        <v>1</v>
      </c>
      <c r="AD1207" s="305"/>
      <c r="AE1207" s="322"/>
      <c r="AF1207" s="318"/>
      <c r="AG1207" s="323"/>
      <c r="AH1207" s="323"/>
      <c r="AI1207" s="323"/>
      <c r="AJ1207" s="323"/>
      <c r="AK1207" s="323"/>
      <c r="AL1207" s="323"/>
      <c r="AM1207" s="323"/>
      <c r="AN1207" s="323"/>
    </row>
    <row r="1208" spans="1:40" ht="12.75">
      <c r="A1208" s="307">
        <v>1225284409</v>
      </c>
      <c r="B1208" s="311">
        <v>1206</v>
      </c>
      <c r="C1208" s="311" t="s">
        <v>15980</v>
      </c>
      <c r="D1208" s="311" t="s">
        <v>14479</v>
      </c>
      <c r="E1208" s="311" t="s">
        <v>15549</v>
      </c>
      <c r="F1208" s="310" t="s">
        <v>1874</v>
      </c>
      <c r="G1208" s="311" t="s">
        <v>14176</v>
      </c>
      <c r="H1208" s="310" t="s">
        <v>1881</v>
      </c>
      <c r="I1208" s="311" t="s">
        <v>9786</v>
      </c>
      <c r="J1208" s="311" t="s">
        <v>15593</v>
      </c>
      <c r="K1208" s="317"/>
      <c r="L1208" s="304">
        <v>1</v>
      </c>
      <c r="M1208" s="311">
        <v>73.400000000000006</v>
      </c>
      <c r="N1208" s="311">
        <v>55</v>
      </c>
      <c r="O1208" s="311" t="s">
        <v>15954</v>
      </c>
      <c r="P1208" s="311" t="s">
        <v>15552</v>
      </c>
      <c r="Q1208" s="311">
        <v>2012</v>
      </c>
      <c r="R1208" s="324">
        <v>41271</v>
      </c>
      <c r="S1208" s="311" t="s">
        <v>15589</v>
      </c>
      <c r="T1208" s="312">
        <v>41640</v>
      </c>
      <c r="U1208" s="340">
        <v>43831</v>
      </c>
      <c r="V1208" s="305"/>
      <c r="W1208" s="318"/>
      <c r="X1208" s="318"/>
      <c r="Y1208" s="318"/>
      <c r="Z1208" s="318"/>
      <c r="AA1208" s="327"/>
      <c r="AB1208" s="326">
        <v>1</v>
      </c>
      <c r="AC1208" s="303">
        <v>1</v>
      </c>
      <c r="AD1208" s="305"/>
      <c r="AE1208" s="322"/>
      <c r="AF1208" s="318"/>
      <c r="AG1208" s="323"/>
      <c r="AH1208" s="323"/>
      <c r="AI1208" s="323"/>
      <c r="AJ1208" s="323"/>
      <c r="AK1208" s="323"/>
      <c r="AL1208" s="323"/>
      <c r="AM1208" s="323"/>
      <c r="AN1208" s="323"/>
    </row>
    <row r="1209" spans="1:40" ht="12.75">
      <c r="A1209" s="307">
        <v>1225284410</v>
      </c>
      <c r="B1209" s="311">
        <v>1207</v>
      </c>
      <c r="C1209" s="311" t="s">
        <v>15980</v>
      </c>
      <c r="D1209" s="311" t="s">
        <v>14479</v>
      </c>
      <c r="E1209" s="311" t="s">
        <v>15549</v>
      </c>
      <c r="F1209" s="310" t="s">
        <v>1874</v>
      </c>
      <c r="G1209" s="311" t="s">
        <v>14176</v>
      </c>
      <c r="H1209" s="310" t="s">
        <v>1886</v>
      </c>
      <c r="I1209" s="311" t="s">
        <v>9786</v>
      </c>
      <c r="J1209" s="311" t="s">
        <v>15594</v>
      </c>
      <c r="K1209" s="317"/>
      <c r="L1209" s="304">
        <v>1</v>
      </c>
      <c r="M1209" s="311">
        <v>90.2</v>
      </c>
      <c r="N1209" s="311">
        <v>240</v>
      </c>
      <c r="O1209" s="311" t="s">
        <v>16605</v>
      </c>
      <c r="P1209" s="311" t="s">
        <v>14604</v>
      </c>
      <c r="Q1209" s="311">
        <v>2012</v>
      </c>
      <c r="R1209" s="324">
        <v>41272</v>
      </c>
      <c r="S1209" s="311" t="s">
        <v>15589</v>
      </c>
      <c r="T1209" s="312">
        <v>41640</v>
      </c>
      <c r="U1209" s="340">
        <v>43831</v>
      </c>
      <c r="V1209" s="305"/>
      <c r="W1209" s="318"/>
      <c r="X1209" s="318"/>
      <c r="Y1209" s="318"/>
      <c r="Z1209" s="318"/>
      <c r="AA1209" s="327"/>
      <c r="AB1209" s="326">
        <v>1</v>
      </c>
      <c r="AC1209" s="303">
        <v>1</v>
      </c>
      <c r="AD1209" s="305"/>
      <c r="AE1209" s="322"/>
      <c r="AF1209" s="318"/>
      <c r="AG1209" s="323"/>
      <c r="AH1209" s="323"/>
      <c r="AI1209" s="323"/>
      <c r="AJ1209" s="323"/>
      <c r="AK1209" s="323"/>
      <c r="AL1209" s="323"/>
      <c r="AM1209" s="323"/>
      <c r="AN1209" s="323"/>
    </row>
    <row r="1210" spans="1:40" ht="12.75">
      <c r="A1210" s="307">
        <v>1225284411</v>
      </c>
      <c r="B1210" s="311">
        <v>1208</v>
      </c>
      <c r="C1210" s="311" t="s">
        <v>15980</v>
      </c>
      <c r="D1210" s="311" t="s">
        <v>14479</v>
      </c>
      <c r="E1210" s="311" t="s">
        <v>15549</v>
      </c>
      <c r="F1210" s="310" t="s">
        <v>1508</v>
      </c>
      <c r="G1210" s="311" t="s">
        <v>14176</v>
      </c>
      <c r="H1210" s="310" t="s">
        <v>1513</v>
      </c>
      <c r="I1210" s="311" t="s">
        <v>9786</v>
      </c>
      <c r="J1210" s="311" t="s">
        <v>14360</v>
      </c>
      <c r="K1210" s="317"/>
      <c r="L1210" s="304">
        <v>1</v>
      </c>
      <c r="M1210" s="311">
        <v>48.3</v>
      </c>
      <c r="N1210" s="311">
        <v>131</v>
      </c>
      <c r="O1210" s="311" t="s">
        <v>16606</v>
      </c>
      <c r="P1210" s="311" t="s">
        <v>15552</v>
      </c>
      <c r="Q1210" s="311">
        <v>2012</v>
      </c>
      <c r="R1210" s="324">
        <v>41272</v>
      </c>
      <c r="S1210" s="311" t="s">
        <v>15589</v>
      </c>
      <c r="T1210" s="312">
        <v>41640</v>
      </c>
      <c r="U1210" s="340">
        <v>43831</v>
      </c>
      <c r="V1210" s="305"/>
      <c r="W1210" s="318"/>
      <c r="X1210" s="318"/>
      <c r="Y1210" s="318"/>
      <c r="Z1210" s="318"/>
      <c r="AA1210" s="327"/>
      <c r="AB1210" s="326">
        <v>1</v>
      </c>
      <c r="AC1210" s="303">
        <v>1</v>
      </c>
      <c r="AD1210" s="305"/>
      <c r="AE1210" s="322"/>
      <c r="AF1210" s="318"/>
      <c r="AG1210" s="323"/>
      <c r="AH1210" s="323"/>
      <c r="AI1210" s="323"/>
      <c r="AJ1210" s="323"/>
      <c r="AK1210" s="323"/>
      <c r="AL1210" s="323"/>
      <c r="AM1210" s="323"/>
      <c r="AN1210" s="323"/>
    </row>
    <row r="1211" spans="1:40" ht="12.75">
      <c r="A1211" s="307">
        <v>1225285202</v>
      </c>
      <c r="B1211" s="311">
        <v>1209</v>
      </c>
      <c r="C1211" s="311" t="s">
        <v>15980</v>
      </c>
      <c r="D1211" s="311" t="s">
        <v>14479</v>
      </c>
      <c r="E1211" s="311" t="s">
        <v>15549</v>
      </c>
      <c r="F1211" s="310" t="s">
        <v>1708</v>
      </c>
      <c r="G1211" s="311" t="s">
        <v>15595</v>
      </c>
      <c r="H1211" s="310" t="s">
        <v>1710</v>
      </c>
      <c r="I1211" s="311" t="s">
        <v>9786</v>
      </c>
      <c r="J1211" s="311" t="s">
        <v>15596</v>
      </c>
      <c r="K1211" s="317"/>
      <c r="L1211" s="304">
        <v>1</v>
      </c>
      <c r="M1211" s="311">
        <v>89.3</v>
      </c>
      <c r="N1211" s="311">
        <v>188</v>
      </c>
      <c r="O1211" s="311" t="s">
        <v>16013</v>
      </c>
      <c r="P1211" s="311" t="s">
        <v>14604</v>
      </c>
      <c r="Q1211" s="311">
        <v>2012</v>
      </c>
      <c r="R1211" s="324">
        <v>41265</v>
      </c>
      <c r="S1211" s="311" t="s">
        <v>15597</v>
      </c>
      <c r="T1211" s="312">
        <v>41640</v>
      </c>
      <c r="U1211" s="340">
        <v>43831</v>
      </c>
      <c r="V1211" s="305"/>
      <c r="W1211" s="318"/>
      <c r="X1211" s="318"/>
      <c r="Y1211" s="318"/>
      <c r="Z1211" s="318"/>
      <c r="AA1211" s="327"/>
      <c r="AB1211" s="326">
        <v>1</v>
      </c>
      <c r="AC1211" s="303">
        <v>1</v>
      </c>
      <c r="AD1211" s="305"/>
      <c r="AE1211" s="322"/>
      <c r="AF1211" s="318"/>
      <c r="AG1211" s="323"/>
      <c r="AH1211" s="323"/>
      <c r="AI1211" s="323"/>
      <c r="AJ1211" s="323"/>
      <c r="AK1211" s="323"/>
      <c r="AL1211" s="323"/>
      <c r="AM1211" s="323"/>
      <c r="AN1211" s="323"/>
    </row>
    <row r="1212" spans="1:40" ht="12.75">
      <c r="A1212" s="307">
        <v>1225285203</v>
      </c>
      <c r="B1212" s="311">
        <v>1210</v>
      </c>
      <c r="C1212" s="311" t="s">
        <v>15980</v>
      </c>
      <c r="D1212" s="311" t="s">
        <v>14479</v>
      </c>
      <c r="E1212" s="311" t="s">
        <v>15549</v>
      </c>
      <c r="F1212" s="310" t="s">
        <v>1656</v>
      </c>
      <c r="G1212" s="311" t="s">
        <v>15595</v>
      </c>
      <c r="H1212" s="310" t="s">
        <v>1661</v>
      </c>
      <c r="I1212" s="311" t="s">
        <v>9786</v>
      </c>
      <c r="J1212" s="311" t="s">
        <v>14076</v>
      </c>
      <c r="K1212" s="317"/>
      <c r="L1212" s="304">
        <v>1</v>
      </c>
      <c r="M1212" s="311">
        <v>79.099999999999994</v>
      </c>
      <c r="N1212" s="311">
        <v>411</v>
      </c>
      <c r="O1212" s="311" t="s">
        <v>16023</v>
      </c>
      <c r="P1212" s="311" t="s">
        <v>14604</v>
      </c>
      <c r="Q1212" s="311">
        <v>2012</v>
      </c>
      <c r="R1212" s="324">
        <v>41266</v>
      </c>
      <c r="S1212" s="311" t="s">
        <v>15597</v>
      </c>
      <c r="T1212" s="312">
        <v>41640</v>
      </c>
      <c r="U1212" s="340">
        <v>43831</v>
      </c>
      <c r="V1212" s="305"/>
      <c r="W1212" s="318"/>
      <c r="X1212" s="318"/>
      <c r="Y1212" s="318"/>
      <c r="Z1212" s="318"/>
      <c r="AA1212" s="327"/>
      <c r="AB1212" s="326">
        <v>1</v>
      </c>
      <c r="AC1212" s="303">
        <v>1</v>
      </c>
      <c r="AD1212" s="305"/>
      <c r="AE1212" s="322"/>
      <c r="AF1212" s="318"/>
      <c r="AG1212" s="323"/>
      <c r="AH1212" s="323"/>
      <c r="AI1212" s="323"/>
      <c r="AJ1212" s="323"/>
      <c r="AK1212" s="323"/>
      <c r="AL1212" s="323"/>
      <c r="AM1212" s="323"/>
      <c r="AN1212" s="323"/>
    </row>
    <row r="1213" spans="1:40" ht="12.75">
      <c r="A1213" s="307">
        <v>1225285204</v>
      </c>
      <c r="B1213" s="311">
        <v>1211</v>
      </c>
      <c r="C1213" s="311" t="s">
        <v>15980</v>
      </c>
      <c r="D1213" s="311" t="s">
        <v>14479</v>
      </c>
      <c r="E1213" s="311" t="s">
        <v>15549</v>
      </c>
      <c r="F1213" s="310" t="s">
        <v>1708</v>
      </c>
      <c r="G1213" s="311" t="s">
        <v>15595</v>
      </c>
      <c r="H1213" s="310" t="s">
        <v>1714</v>
      </c>
      <c r="I1213" s="311" t="s">
        <v>9786</v>
      </c>
      <c r="J1213" s="311" t="s">
        <v>15598</v>
      </c>
      <c r="K1213" s="317"/>
      <c r="L1213" s="304">
        <v>1</v>
      </c>
      <c r="M1213" s="311">
        <v>56.6</v>
      </c>
      <c r="N1213" s="311">
        <v>86</v>
      </c>
      <c r="O1213" s="311" t="s">
        <v>16607</v>
      </c>
      <c r="P1213" s="311" t="s">
        <v>15552</v>
      </c>
      <c r="Q1213" s="311">
        <v>2012</v>
      </c>
      <c r="R1213" s="324">
        <v>41271</v>
      </c>
      <c r="S1213" s="311" t="s">
        <v>15599</v>
      </c>
      <c r="T1213" s="312">
        <v>41640</v>
      </c>
      <c r="U1213" s="340">
        <v>43831</v>
      </c>
      <c r="V1213" s="305"/>
      <c r="W1213" s="318"/>
      <c r="X1213" s="318"/>
      <c r="Y1213" s="318"/>
      <c r="Z1213" s="318"/>
      <c r="AA1213" s="327"/>
      <c r="AB1213" s="326">
        <v>1</v>
      </c>
      <c r="AC1213" s="303">
        <v>1</v>
      </c>
      <c r="AD1213" s="305"/>
      <c r="AE1213" s="322"/>
      <c r="AF1213" s="318"/>
      <c r="AG1213" s="323"/>
      <c r="AH1213" s="323"/>
      <c r="AI1213" s="323"/>
      <c r="AJ1213" s="323"/>
      <c r="AK1213" s="323"/>
      <c r="AL1213" s="323"/>
      <c r="AM1213" s="323"/>
      <c r="AN1213" s="323"/>
    </row>
    <row r="1214" spans="1:40" ht="12.75">
      <c r="A1214" s="307">
        <v>1225285201</v>
      </c>
      <c r="B1214" s="311">
        <v>1212</v>
      </c>
      <c r="C1214" s="311" t="s">
        <v>15980</v>
      </c>
      <c r="D1214" s="311" t="s">
        <v>14479</v>
      </c>
      <c r="E1214" s="311" t="s">
        <v>15549</v>
      </c>
      <c r="F1214" s="310" t="s">
        <v>1467</v>
      </c>
      <c r="G1214" s="311" t="s">
        <v>15595</v>
      </c>
      <c r="H1214" s="310" t="s">
        <v>1471</v>
      </c>
      <c r="I1214" s="311" t="s">
        <v>9786</v>
      </c>
      <c r="J1214" s="311" t="s">
        <v>14729</v>
      </c>
      <c r="K1214" s="317"/>
      <c r="L1214" s="304">
        <v>1</v>
      </c>
      <c r="M1214" s="311">
        <v>133.1</v>
      </c>
      <c r="N1214" s="311">
        <v>495</v>
      </c>
      <c r="O1214" s="311" t="s">
        <v>16058</v>
      </c>
      <c r="P1214" s="311" t="s">
        <v>14604</v>
      </c>
      <c r="Q1214" s="311">
        <v>2012</v>
      </c>
      <c r="R1214" s="324">
        <v>41264</v>
      </c>
      <c r="S1214" s="311" t="s">
        <v>15597</v>
      </c>
      <c r="T1214" s="312">
        <v>41640</v>
      </c>
      <c r="U1214" s="340">
        <v>43831</v>
      </c>
      <c r="V1214" s="305"/>
      <c r="W1214" s="318"/>
      <c r="X1214" s="318"/>
      <c r="Y1214" s="318"/>
      <c r="Z1214" s="318"/>
      <c r="AA1214" s="327"/>
      <c r="AB1214" s="326">
        <v>1</v>
      </c>
      <c r="AC1214" s="303">
        <v>1</v>
      </c>
      <c r="AD1214" s="305"/>
      <c r="AE1214" s="322"/>
      <c r="AF1214" s="318"/>
      <c r="AG1214" s="323"/>
      <c r="AH1214" s="323"/>
      <c r="AI1214" s="323"/>
      <c r="AJ1214" s="323"/>
      <c r="AK1214" s="323"/>
      <c r="AL1214" s="323"/>
      <c r="AM1214" s="323"/>
      <c r="AN1214" s="323"/>
    </row>
    <row r="1215" spans="1:40" ht="12.75">
      <c r="A1215" s="307">
        <v>1225285205</v>
      </c>
      <c r="B1215" s="311">
        <v>1213</v>
      </c>
      <c r="C1215" s="311" t="s">
        <v>15980</v>
      </c>
      <c r="D1215" s="311" t="s">
        <v>14479</v>
      </c>
      <c r="E1215" s="311" t="s">
        <v>15549</v>
      </c>
      <c r="F1215" s="310" t="s">
        <v>1708</v>
      </c>
      <c r="G1215" s="311" t="s">
        <v>15595</v>
      </c>
      <c r="H1215" s="310" t="s">
        <v>1715</v>
      </c>
      <c r="I1215" s="311" t="s">
        <v>9786</v>
      </c>
      <c r="J1215" s="311" t="s">
        <v>15600</v>
      </c>
      <c r="K1215" s="317"/>
      <c r="L1215" s="304">
        <v>1</v>
      </c>
      <c r="M1215" s="311">
        <v>69.900000000000006</v>
      </c>
      <c r="N1215" s="311">
        <v>95</v>
      </c>
      <c r="O1215" s="311" t="s">
        <v>15954</v>
      </c>
      <c r="P1215" s="311" t="s">
        <v>14604</v>
      </c>
      <c r="Q1215" s="311">
        <v>2012</v>
      </c>
      <c r="R1215" s="324">
        <v>41271</v>
      </c>
      <c r="S1215" s="311" t="s">
        <v>15599</v>
      </c>
      <c r="T1215" s="312">
        <v>41640</v>
      </c>
      <c r="U1215" s="340">
        <v>43831</v>
      </c>
      <c r="V1215" s="305"/>
      <c r="W1215" s="318"/>
      <c r="X1215" s="318"/>
      <c r="Y1215" s="318"/>
      <c r="Z1215" s="318"/>
      <c r="AA1215" s="327"/>
      <c r="AB1215" s="326">
        <v>1</v>
      </c>
      <c r="AC1215" s="303">
        <v>1</v>
      </c>
      <c r="AD1215" s="305"/>
      <c r="AE1215" s="322"/>
      <c r="AF1215" s="318"/>
      <c r="AG1215" s="323"/>
      <c r="AH1215" s="323"/>
      <c r="AI1215" s="323"/>
      <c r="AJ1215" s="323"/>
      <c r="AK1215" s="323"/>
      <c r="AL1215" s="323"/>
      <c r="AM1215" s="323"/>
      <c r="AN1215" s="323"/>
    </row>
    <row r="1216" spans="1:40" ht="12.75">
      <c r="A1216" s="307">
        <v>1225285206</v>
      </c>
      <c r="B1216" s="311">
        <v>1214</v>
      </c>
      <c r="C1216" s="311" t="s">
        <v>15980</v>
      </c>
      <c r="D1216" s="311" t="s">
        <v>14479</v>
      </c>
      <c r="E1216" s="311" t="s">
        <v>15549</v>
      </c>
      <c r="F1216" s="310" t="s">
        <v>1708</v>
      </c>
      <c r="G1216" s="311" t="s">
        <v>15595</v>
      </c>
      <c r="H1216" s="310" t="s">
        <v>1717</v>
      </c>
      <c r="I1216" s="311" t="s">
        <v>9786</v>
      </c>
      <c r="J1216" s="311" t="s">
        <v>15601</v>
      </c>
      <c r="K1216" s="317"/>
      <c r="L1216" s="304">
        <v>1</v>
      </c>
      <c r="M1216" s="311">
        <v>44.3</v>
      </c>
      <c r="N1216" s="311">
        <v>194</v>
      </c>
      <c r="O1216" s="311" t="s">
        <v>16035</v>
      </c>
      <c r="P1216" s="311" t="s">
        <v>15552</v>
      </c>
      <c r="Q1216" s="311">
        <v>2012</v>
      </c>
      <c r="R1216" s="324">
        <v>41265</v>
      </c>
      <c r="S1216" s="311" t="s">
        <v>15597</v>
      </c>
      <c r="T1216" s="312">
        <v>41640</v>
      </c>
      <c r="U1216" s="340">
        <v>43831</v>
      </c>
      <c r="V1216" s="305"/>
      <c r="W1216" s="318"/>
      <c r="X1216" s="318"/>
      <c r="Y1216" s="318"/>
      <c r="Z1216" s="318"/>
      <c r="AA1216" s="327"/>
      <c r="AB1216" s="326">
        <v>1</v>
      </c>
      <c r="AC1216" s="303">
        <v>1</v>
      </c>
      <c r="AD1216" s="305"/>
      <c r="AE1216" s="322"/>
      <c r="AF1216" s="318"/>
      <c r="AG1216" s="323"/>
      <c r="AH1216" s="323"/>
      <c r="AI1216" s="323"/>
      <c r="AJ1216" s="323"/>
      <c r="AK1216" s="323"/>
      <c r="AL1216" s="323"/>
      <c r="AM1216" s="323"/>
      <c r="AN1216" s="323"/>
    </row>
    <row r="1217" spans="1:40" ht="12.75">
      <c r="A1217" s="307">
        <v>1225285207</v>
      </c>
      <c r="B1217" s="311">
        <v>1215</v>
      </c>
      <c r="C1217" s="311" t="s">
        <v>15980</v>
      </c>
      <c r="D1217" s="311" t="s">
        <v>14479</v>
      </c>
      <c r="E1217" s="311" t="s">
        <v>15549</v>
      </c>
      <c r="F1217" s="310" t="s">
        <v>1708</v>
      </c>
      <c r="G1217" s="311" t="s">
        <v>15595</v>
      </c>
      <c r="H1217" s="310" t="s">
        <v>1718</v>
      </c>
      <c r="I1217" s="311" t="s">
        <v>9786</v>
      </c>
      <c r="J1217" s="311" t="s">
        <v>15602</v>
      </c>
      <c r="K1217" s="317"/>
      <c r="L1217" s="304">
        <v>1</v>
      </c>
      <c r="M1217" s="311">
        <v>47.2</v>
      </c>
      <c r="N1217" s="311">
        <v>92</v>
      </c>
      <c r="O1217" s="311" t="s">
        <v>16565</v>
      </c>
      <c r="P1217" s="311" t="s">
        <v>15552</v>
      </c>
      <c r="Q1217" s="311">
        <v>2012</v>
      </c>
      <c r="R1217" s="324">
        <v>41271</v>
      </c>
      <c r="S1217" s="311" t="s">
        <v>15599</v>
      </c>
      <c r="T1217" s="312">
        <v>41640</v>
      </c>
      <c r="U1217" s="340">
        <v>43831</v>
      </c>
      <c r="V1217" s="305"/>
      <c r="W1217" s="318"/>
      <c r="X1217" s="318"/>
      <c r="Y1217" s="318"/>
      <c r="Z1217" s="318"/>
      <c r="AA1217" s="327"/>
      <c r="AB1217" s="326">
        <v>1</v>
      </c>
      <c r="AC1217" s="303">
        <v>1</v>
      </c>
      <c r="AD1217" s="305"/>
      <c r="AE1217" s="322"/>
      <c r="AF1217" s="318"/>
      <c r="AG1217" s="323"/>
      <c r="AH1217" s="323"/>
      <c r="AI1217" s="323"/>
      <c r="AJ1217" s="323"/>
      <c r="AK1217" s="323"/>
      <c r="AL1217" s="323"/>
      <c r="AM1217" s="323"/>
      <c r="AN1217" s="323"/>
    </row>
    <row r="1218" spans="1:40" ht="12.75">
      <c r="A1218" s="307">
        <v>1225285208</v>
      </c>
      <c r="B1218" s="311">
        <v>1216</v>
      </c>
      <c r="C1218" s="311" t="s">
        <v>15980</v>
      </c>
      <c r="D1218" s="311" t="s">
        <v>14479</v>
      </c>
      <c r="E1218" s="311" t="s">
        <v>15549</v>
      </c>
      <c r="F1218" s="310" t="s">
        <v>1708</v>
      </c>
      <c r="G1218" s="311" t="s">
        <v>15595</v>
      </c>
      <c r="H1218" s="310" t="s">
        <v>1721</v>
      </c>
      <c r="I1218" s="311" t="s">
        <v>9786</v>
      </c>
      <c r="J1218" s="311" t="s">
        <v>14592</v>
      </c>
      <c r="K1218" s="317"/>
      <c r="L1218" s="304">
        <v>1</v>
      </c>
      <c r="M1218" s="311">
        <v>51.4</v>
      </c>
      <c r="N1218" s="311">
        <v>69</v>
      </c>
      <c r="O1218" s="311" t="s">
        <v>16065</v>
      </c>
      <c r="P1218" s="311" t="s">
        <v>15552</v>
      </c>
      <c r="Q1218" s="311">
        <v>2012</v>
      </c>
      <c r="R1218" s="324">
        <v>41271</v>
      </c>
      <c r="S1218" s="311" t="s">
        <v>15599</v>
      </c>
      <c r="T1218" s="312">
        <v>41640</v>
      </c>
      <c r="U1218" s="340">
        <v>43831</v>
      </c>
      <c r="V1218" s="305"/>
      <c r="W1218" s="318"/>
      <c r="X1218" s="318"/>
      <c r="Y1218" s="318"/>
      <c r="Z1218" s="318"/>
      <c r="AA1218" s="327"/>
      <c r="AB1218" s="326">
        <v>1</v>
      </c>
      <c r="AC1218" s="303">
        <v>1</v>
      </c>
      <c r="AD1218" s="305"/>
      <c r="AE1218" s="322"/>
      <c r="AF1218" s="318"/>
      <c r="AG1218" s="323"/>
      <c r="AH1218" s="323"/>
      <c r="AI1218" s="323"/>
      <c r="AJ1218" s="323"/>
      <c r="AK1218" s="323"/>
      <c r="AL1218" s="323"/>
      <c r="AM1218" s="323"/>
      <c r="AN1218" s="323"/>
    </row>
    <row r="1219" spans="1:40" ht="12.75">
      <c r="A1219" s="307">
        <v>1225285301</v>
      </c>
      <c r="B1219" s="311">
        <v>1217</v>
      </c>
      <c r="C1219" s="311" t="s">
        <v>15980</v>
      </c>
      <c r="D1219" s="311" t="s">
        <v>14479</v>
      </c>
      <c r="E1219" s="311" t="s">
        <v>15549</v>
      </c>
      <c r="F1219" s="310" t="s">
        <v>1708</v>
      </c>
      <c r="G1219" s="311" t="s">
        <v>15603</v>
      </c>
      <c r="H1219" s="310" t="s">
        <v>1716</v>
      </c>
      <c r="I1219" s="311" t="s">
        <v>9786</v>
      </c>
      <c r="J1219" s="311" t="s">
        <v>15349</v>
      </c>
      <c r="K1219" s="317"/>
      <c r="L1219" s="304">
        <v>1</v>
      </c>
      <c r="M1219" s="311">
        <v>72.599999999999994</v>
      </c>
      <c r="N1219" s="311">
        <v>212</v>
      </c>
      <c r="O1219" s="311" t="s">
        <v>16608</v>
      </c>
      <c r="P1219" s="311" t="s">
        <v>15552</v>
      </c>
      <c r="Q1219" s="311">
        <v>2012</v>
      </c>
      <c r="R1219" s="324">
        <v>41271</v>
      </c>
      <c r="S1219" s="311" t="s">
        <v>15563</v>
      </c>
      <c r="T1219" s="312">
        <v>41640</v>
      </c>
      <c r="U1219" s="340">
        <v>43831</v>
      </c>
      <c r="V1219" s="305"/>
      <c r="W1219" s="318"/>
      <c r="X1219" s="318"/>
      <c r="Y1219" s="318"/>
      <c r="Z1219" s="318"/>
      <c r="AA1219" s="327"/>
      <c r="AB1219" s="326">
        <v>1</v>
      </c>
      <c r="AC1219" s="303">
        <v>1</v>
      </c>
      <c r="AD1219" s="305"/>
      <c r="AE1219" s="322"/>
      <c r="AF1219" s="318"/>
      <c r="AG1219" s="323"/>
      <c r="AH1219" s="323"/>
      <c r="AI1219" s="323"/>
      <c r="AJ1219" s="323"/>
      <c r="AK1219" s="323"/>
      <c r="AL1219" s="323"/>
      <c r="AM1219" s="323"/>
      <c r="AN1219" s="323"/>
    </row>
    <row r="1220" spans="1:40" ht="12.75">
      <c r="A1220" s="307">
        <v>1225285502</v>
      </c>
      <c r="B1220" s="311">
        <v>1218</v>
      </c>
      <c r="C1220" s="311" t="s">
        <v>15980</v>
      </c>
      <c r="D1220" s="311" t="s">
        <v>14479</v>
      </c>
      <c r="E1220" s="311" t="s">
        <v>15549</v>
      </c>
      <c r="F1220" s="310" t="s">
        <v>1874</v>
      </c>
      <c r="G1220" s="311" t="s">
        <v>15604</v>
      </c>
      <c r="H1220" s="310" t="s">
        <v>1875</v>
      </c>
      <c r="I1220" s="311" t="s">
        <v>9786</v>
      </c>
      <c r="J1220" s="311" t="s">
        <v>15605</v>
      </c>
      <c r="K1220" s="317"/>
      <c r="L1220" s="304">
        <v>1</v>
      </c>
      <c r="M1220" s="311">
        <v>178.4</v>
      </c>
      <c r="N1220" s="311">
        <v>369</v>
      </c>
      <c r="O1220" s="311" t="s">
        <v>16340</v>
      </c>
      <c r="P1220" s="311" t="s">
        <v>14604</v>
      </c>
      <c r="Q1220" s="311">
        <v>2012</v>
      </c>
      <c r="R1220" s="324">
        <v>41265</v>
      </c>
      <c r="S1220" s="311" t="s">
        <v>15606</v>
      </c>
      <c r="T1220" s="312">
        <v>41640</v>
      </c>
      <c r="U1220" s="340">
        <v>43831</v>
      </c>
      <c r="V1220" s="305"/>
      <c r="W1220" s="318"/>
      <c r="X1220" s="318"/>
      <c r="Y1220" s="318"/>
      <c r="Z1220" s="318"/>
      <c r="AA1220" s="327"/>
      <c r="AB1220" s="326">
        <v>1</v>
      </c>
      <c r="AC1220" s="303">
        <v>1</v>
      </c>
      <c r="AD1220" s="305"/>
      <c r="AE1220" s="322"/>
      <c r="AF1220" s="318"/>
      <c r="AG1220" s="323"/>
      <c r="AH1220" s="323"/>
      <c r="AI1220" s="323"/>
      <c r="AJ1220" s="323"/>
      <c r="AK1220" s="323"/>
      <c r="AL1220" s="323"/>
      <c r="AM1220" s="323"/>
      <c r="AN1220" s="323"/>
    </row>
    <row r="1221" spans="1:40" ht="12.75">
      <c r="A1221" s="307">
        <v>1225285503</v>
      </c>
      <c r="B1221" s="311">
        <v>1219</v>
      </c>
      <c r="C1221" s="311" t="s">
        <v>15980</v>
      </c>
      <c r="D1221" s="311" t="s">
        <v>14479</v>
      </c>
      <c r="E1221" s="311" t="s">
        <v>15549</v>
      </c>
      <c r="F1221" s="310" t="s">
        <v>1874</v>
      </c>
      <c r="G1221" s="311" t="s">
        <v>15604</v>
      </c>
      <c r="H1221" s="310" t="s">
        <v>1883</v>
      </c>
      <c r="I1221" s="311" t="s">
        <v>9786</v>
      </c>
      <c r="J1221" s="311" t="s">
        <v>14756</v>
      </c>
      <c r="K1221" s="317"/>
      <c r="L1221" s="304">
        <v>1</v>
      </c>
      <c r="M1221" s="311">
        <v>54.8</v>
      </c>
      <c r="N1221" s="311">
        <v>128</v>
      </c>
      <c r="O1221" s="311" t="s">
        <v>15953</v>
      </c>
      <c r="P1221" s="311" t="s">
        <v>14604</v>
      </c>
      <c r="Q1221" s="311">
        <v>2012</v>
      </c>
      <c r="R1221" s="324">
        <v>41266</v>
      </c>
      <c r="S1221" s="311" t="s">
        <v>15606</v>
      </c>
      <c r="T1221" s="312">
        <v>41640</v>
      </c>
      <c r="U1221" s="340">
        <v>43831</v>
      </c>
      <c r="V1221" s="305"/>
      <c r="W1221" s="318"/>
      <c r="X1221" s="318"/>
      <c r="Y1221" s="318"/>
      <c r="Z1221" s="318"/>
      <c r="AA1221" s="327"/>
      <c r="AB1221" s="326">
        <v>1</v>
      </c>
      <c r="AC1221" s="303">
        <v>1</v>
      </c>
      <c r="AD1221" s="305"/>
      <c r="AE1221" s="322"/>
      <c r="AF1221" s="318"/>
      <c r="AG1221" s="323"/>
      <c r="AH1221" s="323"/>
      <c r="AI1221" s="323"/>
      <c r="AJ1221" s="323"/>
      <c r="AK1221" s="323"/>
      <c r="AL1221" s="323"/>
      <c r="AM1221" s="323"/>
      <c r="AN1221" s="323"/>
    </row>
    <row r="1222" spans="1:40" ht="12.75">
      <c r="A1222" s="307">
        <v>1225285501</v>
      </c>
      <c r="B1222" s="311">
        <v>1220</v>
      </c>
      <c r="C1222" s="311" t="s">
        <v>15980</v>
      </c>
      <c r="D1222" s="311" t="s">
        <v>14479</v>
      </c>
      <c r="E1222" s="311" t="s">
        <v>15549</v>
      </c>
      <c r="F1222" s="310" t="s">
        <v>1874</v>
      </c>
      <c r="G1222" s="311" t="s">
        <v>15604</v>
      </c>
      <c r="H1222" s="310" t="s">
        <v>1885</v>
      </c>
      <c r="I1222" s="311" t="s">
        <v>9786</v>
      </c>
      <c r="J1222" s="311" t="s">
        <v>15607</v>
      </c>
      <c r="K1222" s="317"/>
      <c r="L1222" s="304">
        <v>1</v>
      </c>
      <c r="M1222" s="311">
        <v>65.3</v>
      </c>
      <c r="N1222" s="311">
        <v>534</v>
      </c>
      <c r="O1222" s="311" t="s">
        <v>16319</v>
      </c>
      <c r="P1222" s="311" t="s">
        <v>14604</v>
      </c>
      <c r="Q1222" s="311">
        <v>2012</v>
      </c>
      <c r="R1222" s="324">
        <v>41264</v>
      </c>
      <c r="S1222" s="311" t="s">
        <v>15606</v>
      </c>
      <c r="T1222" s="312">
        <v>41640</v>
      </c>
      <c r="U1222" s="340">
        <v>43831</v>
      </c>
      <c r="V1222" s="305"/>
      <c r="W1222" s="318"/>
      <c r="X1222" s="318"/>
      <c r="Y1222" s="318"/>
      <c r="Z1222" s="318"/>
      <c r="AA1222" s="327"/>
      <c r="AB1222" s="326">
        <v>1</v>
      </c>
      <c r="AC1222" s="303">
        <v>1</v>
      </c>
      <c r="AD1222" s="305"/>
      <c r="AE1222" s="322"/>
      <c r="AF1222" s="318"/>
      <c r="AG1222" s="323"/>
      <c r="AH1222" s="323"/>
      <c r="AI1222" s="323"/>
      <c r="AJ1222" s="323"/>
      <c r="AK1222" s="323"/>
      <c r="AL1222" s="323"/>
      <c r="AM1222" s="323"/>
      <c r="AN1222" s="323"/>
    </row>
    <row r="1223" spans="1:40" ht="12.75">
      <c r="A1223" s="307">
        <v>1225285504</v>
      </c>
      <c r="B1223" s="311">
        <v>1221</v>
      </c>
      <c r="C1223" s="311" t="s">
        <v>15980</v>
      </c>
      <c r="D1223" s="311" t="s">
        <v>14479</v>
      </c>
      <c r="E1223" s="311" t="s">
        <v>15549</v>
      </c>
      <c r="F1223" s="310" t="s">
        <v>1266</v>
      </c>
      <c r="G1223" s="311" t="s">
        <v>15604</v>
      </c>
      <c r="H1223" s="310" t="s">
        <v>1273</v>
      </c>
      <c r="I1223" s="311" t="s">
        <v>9786</v>
      </c>
      <c r="J1223" s="311" t="s">
        <v>14462</v>
      </c>
      <c r="K1223" s="317"/>
      <c r="L1223" s="304">
        <v>1</v>
      </c>
      <c r="M1223" s="311">
        <v>36.6</v>
      </c>
      <c r="N1223" s="311">
        <v>101</v>
      </c>
      <c r="O1223" s="311" t="s">
        <v>16609</v>
      </c>
      <c r="P1223" s="311" t="s">
        <v>15552</v>
      </c>
      <c r="Q1223" s="311">
        <v>2012</v>
      </c>
      <c r="R1223" s="324">
        <v>41271</v>
      </c>
      <c r="S1223" s="311" t="s">
        <v>15608</v>
      </c>
      <c r="T1223" s="312">
        <v>41640</v>
      </c>
      <c r="U1223" s="340">
        <v>43831</v>
      </c>
      <c r="V1223" s="305"/>
      <c r="W1223" s="318"/>
      <c r="X1223" s="318"/>
      <c r="Y1223" s="318"/>
      <c r="Z1223" s="318"/>
      <c r="AA1223" s="327"/>
      <c r="AB1223" s="326">
        <v>1</v>
      </c>
      <c r="AC1223" s="303">
        <v>1</v>
      </c>
      <c r="AD1223" s="305"/>
      <c r="AE1223" s="322"/>
      <c r="AF1223" s="318"/>
      <c r="AG1223" s="323"/>
      <c r="AH1223" s="323"/>
      <c r="AI1223" s="323"/>
      <c r="AJ1223" s="323"/>
      <c r="AK1223" s="323"/>
      <c r="AL1223" s="323"/>
      <c r="AM1223" s="323"/>
      <c r="AN1223" s="323"/>
    </row>
    <row r="1224" spans="1:40" ht="12.75">
      <c r="A1224" s="307">
        <v>1225285505</v>
      </c>
      <c r="B1224" s="311">
        <v>1222</v>
      </c>
      <c r="C1224" s="311" t="s">
        <v>15980</v>
      </c>
      <c r="D1224" s="311" t="s">
        <v>14479</v>
      </c>
      <c r="E1224" s="311" t="s">
        <v>15549</v>
      </c>
      <c r="F1224" s="310" t="s">
        <v>1390</v>
      </c>
      <c r="G1224" s="311" t="s">
        <v>15604</v>
      </c>
      <c r="H1224" s="310" t="s">
        <v>1433</v>
      </c>
      <c r="I1224" s="311" t="s">
        <v>9786</v>
      </c>
      <c r="J1224" s="311" t="s">
        <v>14754</v>
      </c>
      <c r="K1224" s="317"/>
      <c r="L1224" s="304">
        <v>1</v>
      </c>
      <c r="M1224" s="311">
        <v>35.4</v>
      </c>
      <c r="N1224" s="311">
        <v>126</v>
      </c>
      <c r="O1224" s="311" t="s">
        <v>16032</v>
      </c>
      <c r="P1224" s="311" t="s">
        <v>15552</v>
      </c>
      <c r="Q1224" s="311">
        <v>2012</v>
      </c>
      <c r="R1224" s="324">
        <v>41264</v>
      </c>
      <c r="S1224" s="311" t="s">
        <v>15606</v>
      </c>
      <c r="T1224" s="312">
        <v>41640</v>
      </c>
      <c r="U1224" s="340">
        <v>43831</v>
      </c>
      <c r="V1224" s="305"/>
      <c r="W1224" s="318"/>
      <c r="X1224" s="318"/>
      <c r="Y1224" s="318"/>
      <c r="Z1224" s="318"/>
      <c r="AA1224" s="327"/>
      <c r="AB1224" s="326">
        <v>1</v>
      </c>
      <c r="AC1224" s="303">
        <v>1</v>
      </c>
      <c r="AD1224" s="305"/>
      <c r="AE1224" s="322"/>
      <c r="AF1224" s="318"/>
      <c r="AG1224" s="323"/>
      <c r="AH1224" s="323"/>
      <c r="AI1224" s="323"/>
      <c r="AJ1224" s="323"/>
      <c r="AK1224" s="323"/>
      <c r="AL1224" s="323"/>
      <c r="AM1224" s="323"/>
      <c r="AN1224" s="323"/>
    </row>
    <row r="1225" spans="1:40" ht="12.75">
      <c r="A1225" s="307">
        <v>1225286602</v>
      </c>
      <c r="B1225" s="311">
        <v>1223</v>
      </c>
      <c r="C1225" s="311" t="s">
        <v>15980</v>
      </c>
      <c r="D1225" s="311" t="s">
        <v>14479</v>
      </c>
      <c r="E1225" s="311" t="s">
        <v>15549</v>
      </c>
      <c r="F1225" s="310" t="s">
        <v>1601</v>
      </c>
      <c r="G1225" s="311" t="s">
        <v>15609</v>
      </c>
      <c r="H1225" s="310" t="s">
        <v>1604</v>
      </c>
      <c r="I1225" s="311" t="s">
        <v>9786</v>
      </c>
      <c r="J1225" s="311" t="s">
        <v>11173</v>
      </c>
      <c r="K1225" s="317"/>
      <c r="L1225" s="304">
        <v>1</v>
      </c>
      <c r="M1225" s="311">
        <v>37.1</v>
      </c>
      <c r="N1225" s="311">
        <v>112</v>
      </c>
      <c r="O1225" s="311" t="s">
        <v>16610</v>
      </c>
      <c r="P1225" s="311" t="s">
        <v>14604</v>
      </c>
      <c r="Q1225" s="311">
        <v>2012</v>
      </c>
      <c r="R1225" s="324">
        <v>41262</v>
      </c>
      <c r="S1225" s="311" t="s">
        <v>15610</v>
      </c>
      <c r="T1225" s="312">
        <v>41640</v>
      </c>
      <c r="U1225" s="340">
        <v>43831</v>
      </c>
      <c r="V1225" s="305"/>
      <c r="W1225" s="318"/>
      <c r="X1225" s="318"/>
      <c r="Y1225" s="318"/>
      <c r="Z1225" s="318"/>
      <c r="AA1225" s="327"/>
      <c r="AB1225" s="326">
        <v>1</v>
      </c>
      <c r="AC1225" s="303">
        <v>1</v>
      </c>
      <c r="AD1225" s="305"/>
      <c r="AE1225" s="322"/>
      <c r="AF1225" s="318"/>
      <c r="AG1225" s="323"/>
      <c r="AH1225" s="323"/>
      <c r="AI1225" s="323"/>
      <c r="AJ1225" s="323"/>
      <c r="AK1225" s="323"/>
      <c r="AL1225" s="323"/>
      <c r="AM1225" s="323"/>
      <c r="AN1225" s="323"/>
    </row>
    <row r="1226" spans="1:40" ht="12.75">
      <c r="A1226" s="307">
        <v>1225286603</v>
      </c>
      <c r="B1226" s="311">
        <v>1224</v>
      </c>
      <c r="C1226" s="311" t="s">
        <v>15980</v>
      </c>
      <c r="D1226" s="311" t="s">
        <v>14479</v>
      </c>
      <c r="E1226" s="311" t="s">
        <v>15549</v>
      </c>
      <c r="F1226" s="311" t="s">
        <v>1753</v>
      </c>
      <c r="G1226" s="311" t="s">
        <v>15609</v>
      </c>
      <c r="H1226" s="310" t="s">
        <v>1761</v>
      </c>
      <c r="I1226" s="311" t="s">
        <v>9786</v>
      </c>
      <c r="J1226" s="311" t="s">
        <v>15611</v>
      </c>
      <c r="K1226" s="318"/>
      <c r="L1226" s="304">
        <v>1</v>
      </c>
      <c r="M1226" s="311">
        <v>130</v>
      </c>
      <c r="N1226" s="311">
        <v>130</v>
      </c>
      <c r="O1226" s="311" t="s">
        <v>16061</v>
      </c>
      <c r="P1226" s="311" t="s">
        <v>14604</v>
      </c>
      <c r="Q1226" s="311">
        <v>2012</v>
      </c>
      <c r="R1226" s="324">
        <v>41262</v>
      </c>
      <c r="S1226" s="311" t="s">
        <v>15610</v>
      </c>
      <c r="T1226" s="312">
        <v>41640</v>
      </c>
      <c r="U1226" s="340">
        <v>43831</v>
      </c>
      <c r="V1226" s="305"/>
      <c r="W1226" s="319"/>
      <c r="X1226" s="317"/>
      <c r="Y1226" s="318"/>
      <c r="Z1226" s="317"/>
      <c r="AA1226" s="325"/>
      <c r="AB1226" s="326">
        <v>1</v>
      </c>
      <c r="AC1226" s="303">
        <v>1</v>
      </c>
      <c r="AD1226" s="305"/>
      <c r="AE1226" s="322"/>
      <c r="AF1226" s="318"/>
      <c r="AG1226" s="323"/>
      <c r="AH1226" s="323"/>
      <c r="AI1226" s="323"/>
      <c r="AJ1226" s="323"/>
      <c r="AK1226" s="323"/>
      <c r="AL1226" s="323"/>
      <c r="AM1226" s="323"/>
      <c r="AN1226" s="323"/>
    </row>
    <row r="1227" spans="1:40" ht="12.75">
      <c r="A1227" s="307">
        <v>1225286604</v>
      </c>
      <c r="B1227" s="311">
        <v>1225</v>
      </c>
      <c r="C1227" s="311" t="s">
        <v>15980</v>
      </c>
      <c r="D1227" s="311" t="s">
        <v>14479</v>
      </c>
      <c r="E1227" s="311" t="s">
        <v>15549</v>
      </c>
      <c r="F1227" s="310" t="s">
        <v>1753</v>
      </c>
      <c r="G1227" s="311" t="s">
        <v>15609</v>
      </c>
      <c r="H1227" s="310" t="s">
        <v>1763</v>
      </c>
      <c r="I1227" s="311" t="s">
        <v>9786</v>
      </c>
      <c r="J1227" s="311" t="s">
        <v>15612</v>
      </c>
      <c r="K1227" s="318"/>
      <c r="L1227" s="304">
        <v>1</v>
      </c>
      <c r="M1227" s="311">
        <v>30.6</v>
      </c>
      <c r="N1227" s="311">
        <v>44</v>
      </c>
      <c r="O1227" s="311" t="s">
        <v>16611</v>
      </c>
      <c r="P1227" s="311" t="s">
        <v>15552</v>
      </c>
      <c r="Q1227" s="311">
        <v>2012</v>
      </c>
      <c r="R1227" s="324">
        <v>41271</v>
      </c>
      <c r="S1227" s="311" t="s">
        <v>15613</v>
      </c>
      <c r="T1227" s="312">
        <v>41640</v>
      </c>
      <c r="U1227" s="340">
        <v>43831</v>
      </c>
      <c r="V1227" s="305"/>
      <c r="W1227" s="319"/>
      <c r="X1227" s="317"/>
      <c r="Y1227" s="318"/>
      <c r="Z1227" s="317"/>
      <c r="AA1227" s="325"/>
      <c r="AB1227" s="326">
        <v>1</v>
      </c>
      <c r="AC1227" s="303">
        <v>1</v>
      </c>
      <c r="AD1227" s="305"/>
      <c r="AE1227" s="322"/>
      <c r="AF1227" s="318"/>
      <c r="AG1227" s="323"/>
      <c r="AH1227" s="323"/>
      <c r="AI1227" s="323"/>
      <c r="AJ1227" s="323"/>
      <c r="AK1227" s="323"/>
      <c r="AL1227" s="323"/>
      <c r="AM1227" s="323"/>
      <c r="AN1227" s="323"/>
    </row>
    <row r="1228" spans="1:40" ht="12.75">
      <c r="A1228" s="307">
        <v>1225286605</v>
      </c>
      <c r="B1228" s="311">
        <v>1226</v>
      </c>
      <c r="C1228" s="311" t="s">
        <v>15980</v>
      </c>
      <c r="D1228" s="311" t="s">
        <v>14479</v>
      </c>
      <c r="E1228" s="311" t="s">
        <v>15549</v>
      </c>
      <c r="F1228" s="311" t="s">
        <v>1753</v>
      </c>
      <c r="G1228" s="311" t="s">
        <v>15609</v>
      </c>
      <c r="H1228" s="310" t="s">
        <v>1768</v>
      </c>
      <c r="I1228" s="311" t="s">
        <v>9786</v>
      </c>
      <c r="J1228" s="311" t="s">
        <v>15614</v>
      </c>
      <c r="K1228" s="318"/>
      <c r="L1228" s="304">
        <v>1</v>
      </c>
      <c r="M1228" s="311">
        <v>23.7</v>
      </c>
      <c r="N1228" s="311">
        <v>28</v>
      </c>
      <c r="O1228" s="311" t="s">
        <v>16065</v>
      </c>
      <c r="P1228" s="311" t="s">
        <v>14604</v>
      </c>
      <c r="Q1228" s="311">
        <v>2012</v>
      </c>
      <c r="R1228" s="324">
        <v>41271</v>
      </c>
      <c r="S1228" s="311" t="s">
        <v>15613</v>
      </c>
      <c r="T1228" s="312">
        <v>41640</v>
      </c>
      <c r="U1228" s="340">
        <v>43831</v>
      </c>
      <c r="V1228" s="305"/>
      <c r="W1228" s="319"/>
      <c r="X1228" s="317"/>
      <c r="Y1228" s="318"/>
      <c r="Z1228" s="317"/>
      <c r="AA1228" s="325"/>
      <c r="AB1228" s="326">
        <v>1</v>
      </c>
      <c r="AC1228" s="303">
        <v>1</v>
      </c>
      <c r="AD1228" s="305"/>
      <c r="AE1228" s="322"/>
      <c r="AF1228" s="318"/>
      <c r="AG1228" s="323"/>
      <c r="AH1228" s="323"/>
      <c r="AI1228" s="323"/>
      <c r="AJ1228" s="323"/>
      <c r="AK1228" s="323"/>
      <c r="AL1228" s="323"/>
      <c r="AM1228" s="323"/>
      <c r="AN1228" s="323"/>
    </row>
    <row r="1229" spans="1:40" ht="12.75">
      <c r="A1229" s="307">
        <v>1225286606</v>
      </c>
      <c r="B1229" s="311">
        <v>1227</v>
      </c>
      <c r="C1229" s="311" t="s">
        <v>15980</v>
      </c>
      <c r="D1229" s="311" t="s">
        <v>14479</v>
      </c>
      <c r="E1229" s="311" t="s">
        <v>15549</v>
      </c>
      <c r="F1229" s="311" t="s">
        <v>1753</v>
      </c>
      <c r="G1229" s="311" t="s">
        <v>15609</v>
      </c>
      <c r="H1229" s="310" t="s">
        <v>1769</v>
      </c>
      <c r="I1229" s="311" t="s">
        <v>9786</v>
      </c>
      <c r="J1229" s="311" t="s">
        <v>14752</v>
      </c>
      <c r="K1229" s="318"/>
      <c r="L1229" s="304">
        <v>1</v>
      </c>
      <c r="M1229" s="311">
        <v>87.6</v>
      </c>
      <c r="N1229" s="311">
        <v>1000</v>
      </c>
      <c r="O1229" s="311" t="s">
        <v>15994</v>
      </c>
      <c r="P1229" s="311" t="s">
        <v>14604</v>
      </c>
      <c r="Q1229" s="311">
        <v>2012</v>
      </c>
      <c r="R1229" s="324">
        <v>41262</v>
      </c>
      <c r="S1229" s="311" t="s">
        <v>15610</v>
      </c>
      <c r="T1229" s="312">
        <v>41640</v>
      </c>
      <c r="U1229" s="340">
        <v>43831</v>
      </c>
      <c r="V1229" s="305"/>
      <c r="W1229" s="319"/>
      <c r="X1229" s="317"/>
      <c r="Y1229" s="318"/>
      <c r="Z1229" s="317"/>
      <c r="AA1229" s="325"/>
      <c r="AB1229" s="326">
        <v>1</v>
      </c>
      <c r="AC1229" s="303">
        <v>1</v>
      </c>
      <c r="AD1229" s="305"/>
      <c r="AE1229" s="322"/>
      <c r="AF1229" s="318"/>
      <c r="AG1229" s="323"/>
      <c r="AH1229" s="323"/>
      <c r="AI1229" s="323"/>
      <c r="AJ1229" s="323"/>
      <c r="AK1229" s="323"/>
      <c r="AL1229" s="323"/>
      <c r="AM1229" s="323"/>
      <c r="AN1229" s="323"/>
    </row>
    <row r="1230" spans="1:40" ht="12.75">
      <c r="A1230" s="307">
        <v>1225286607</v>
      </c>
      <c r="B1230" s="311">
        <v>1228</v>
      </c>
      <c r="C1230" s="311" t="s">
        <v>15980</v>
      </c>
      <c r="D1230" s="311" t="s">
        <v>14479</v>
      </c>
      <c r="E1230" s="311" t="s">
        <v>15549</v>
      </c>
      <c r="F1230" s="311" t="s">
        <v>1753</v>
      </c>
      <c r="G1230" s="311" t="s">
        <v>15609</v>
      </c>
      <c r="H1230" s="310" t="s">
        <v>1770</v>
      </c>
      <c r="I1230" s="311" t="s">
        <v>9786</v>
      </c>
      <c r="J1230" s="311" t="s">
        <v>15615</v>
      </c>
      <c r="K1230" s="318"/>
      <c r="L1230" s="304">
        <v>1</v>
      </c>
      <c r="M1230" s="311">
        <v>63.3</v>
      </c>
      <c r="N1230" s="311">
        <v>43</v>
      </c>
      <c r="O1230" s="311" t="s">
        <v>16028</v>
      </c>
      <c r="P1230" s="311" t="s">
        <v>15552</v>
      </c>
      <c r="Q1230" s="311">
        <v>2012</v>
      </c>
      <c r="R1230" s="324">
        <v>41271</v>
      </c>
      <c r="S1230" s="311" t="s">
        <v>15613</v>
      </c>
      <c r="T1230" s="312">
        <v>41640</v>
      </c>
      <c r="U1230" s="340">
        <v>43831</v>
      </c>
      <c r="V1230" s="305"/>
      <c r="W1230" s="319"/>
      <c r="X1230" s="317"/>
      <c r="Y1230" s="318"/>
      <c r="Z1230" s="317"/>
      <c r="AA1230" s="325"/>
      <c r="AB1230" s="326">
        <v>1</v>
      </c>
      <c r="AC1230" s="303">
        <v>1</v>
      </c>
      <c r="AD1230" s="305"/>
      <c r="AE1230" s="322"/>
      <c r="AF1230" s="318"/>
      <c r="AG1230" s="323"/>
      <c r="AH1230" s="323"/>
      <c r="AI1230" s="323"/>
      <c r="AJ1230" s="323"/>
      <c r="AK1230" s="323"/>
      <c r="AL1230" s="323"/>
      <c r="AM1230" s="323"/>
      <c r="AN1230" s="323"/>
    </row>
    <row r="1231" spans="1:40" ht="12.75">
      <c r="A1231" s="307">
        <v>1225286608</v>
      </c>
      <c r="B1231" s="311">
        <v>1229</v>
      </c>
      <c r="C1231" s="311" t="s">
        <v>15980</v>
      </c>
      <c r="D1231" s="311" t="s">
        <v>14479</v>
      </c>
      <c r="E1231" s="311" t="s">
        <v>15549</v>
      </c>
      <c r="F1231" s="310" t="s">
        <v>1753</v>
      </c>
      <c r="G1231" s="311" t="s">
        <v>15609</v>
      </c>
      <c r="H1231" s="310" t="s">
        <v>1772</v>
      </c>
      <c r="I1231" s="311" t="s">
        <v>9786</v>
      </c>
      <c r="J1231" s="311" t="s">
        <v>15616</v>
      </c>
      <c r="K1231" s="317"/>
      <c r="L1231" s="304">
        <v>1</v>
      </c>
      <c r="M1231" s="311">
        <v>95.6</v>
      </c>
      <c r="N1231" s="311">
        <v>27</v>
      </c>
      <c r="O1231" s="311" t="s">
        <v>15954</v>
      </c>
      <c r="P1231" s="311" t="s">
        <v>14604</v>
      </c>
      <c r="Q1231" s="311">
        <v>2012</v>
      </c>
      <c r="R1231" s="324">
        <v>41271</v>
      </c>
      <c r="S1231" s="311" t="s">
        <v>15613</v>
      </c>
      <c r="T1231" s="312">
        <v>41640</v>
      </c>
      <c r="U1231" s="340">
        <v>43831</v>
      </c>
      <c r="V1231" s="305"/>
      <c r="W1231" s="318"/>
      <c r="X1231" s="318"/>
      <c r="Y1231" s="318"/>
      <c r="Z1231" s="318"/>
      <c r="AA1231" s="327"/>
      <c r="AB1231" s="326">
        <v>1</v>
      </c>
      <c r="AC1231" s="303">
        <v>1</v>
      </c>
      <c r="AD1231" s="305"/>
      <c r="AE1231" s="322"/>
      <c r="AF1231" s="318"/>
      <c r="AG1231" s="323"/>
      <c r="AH1231" s="323"/>
      <c r="AI1231" s="323"/>
      <c r="AJ1231" s="323"/>
      <c r="AK1231" s="323"/>
      <c r="AL1231" s="323"/>
      <c r="AM1231" s="323"/>
      <c r="AN1231" s="323"/>
    </row>
    <row r="1232" spans="1:40" ht="12.75">
      <c r="A1232" s="307">
        <v>1225286601</v>
      </c>
      <c r="B1232" s="311">
        <v>1230</v>
      </c>
      <c r="C1232" s="311" t="s">
        <v>15980</v>
      </c>
      <c r="D1232" s="311" t="s">
        <v>14479</v>
      </c>
      <c r="E1232" s="311" t="s">
        <v>15549</v>
      </c>
      <c r="F1232" s="310" t="s">
        <v>1753</v>
      </c>
      <c r="G1232" s="311" t="s">
        <v>15609</v>
      </c>
      <c r="H1232" s="310" t="s">
        <v>1773</v>
      </c>
      <c r="I1232" s="311" t="s">
        <v>9786</v>
      </c>
      <c r="J1232" s="311" t="s">
        <v>15617</v>
      </c>
      <c r="K1232" s="317"/>
      <c r="L1232" s="304">
        <v>1</v>
      </c>
      <c r="M1232" s="311">
        <v>190.5</v>
      </c>
      <c r="N1232" s="311">
        <v>775</v>
      </c>
      <c r="O1232" s="311" t="s">
        <v>16045</v>
      </c>
      <c r="P1232" s="311" t="s">
        <v>14604</v>
      </c>
      <c r="Q1232" s="311">
        <v>2012</v>
      </c>
      <c r="R1232" s="324">
        <v>41262</v>
      </c>
      <c r="S1232" s="311" t="s">
        <v>15610</v>
      </c>
      <c r="T1232" s="312">
        <v>41640</v>
      </c>
      <c r="U1232" s="340">
        <v>43831</v>
      </c>
      <c r="V1232" s="305"/>
      <c r="W1232" s="318"/>
      <c r="X1232" s="318"/>
      <c r="Y1232" s="318"/>
      <c r="Z1232" s="318"/>
      <c r="AA1232" s="327"/>
      <c r="AB1232" s="326">
        <v>1</v>
      </c>
      <c r="AC1232" s="303">
        <v>1</v>
      </c>
      <c r="AD1232" s="305"/>
      <c r="AE1232" s="322"/>
      <c r="AF1232" s="318"/>
      <c r="AG1232" s="323"/>
      <c r="AH1232" s="323"/>
      <c r="AI1232" s="323"/>
      <c r="AJ1232" s="323"/>
      <c r="AK1232" s="323"/>
      <c r="AL1232" s="323"/>
      <c r="AM1232" s="323"/>
      <c r="AN1232" s="323"/>
    </row>
    <row r="1233" spans="1:40" ht="12.75">
      <c r="A1233" s="307">
        <v>1225286609</v>
      </c>
      <c r="B1233" s="311">
        <v>1231</v>
      </c>
      <c r="C1233" s="311" t="s">
        <v>15980</v>
      </c>
      <c r="D1233" s="311" t="s">
        <v>14479</v>
      </c>
      <c r="E1233" s="311" t="s">
        <v>15549</v>
      </c>
      <c r="F1233" s="310" t="s">
        <v>1753</v>
      </c>
      <c r="G1233" s="311" t="s">
        <v>15609</v>
      </c>
      <c r="H1233" s="310" t="s">
        <v>1774</v>
      </c>
      <c r="I1233" s="311" t="s">
        <v>9786</v>
      </c>
      <c r="J1233" s="311" t="s">
        <v>14815</v>
      </c>
      <c r="K1233" s="317"/>
      <c r="L1233" s="304">
        <v>1</v>
      </c>
      <c r="M1233" s="311">
        <v>36.6</v>
      </c>
      <c r="N1233" s="311">
        <v>71</v>
      </c>
      <c r="O1233" s="311" t="s">
        <v>15954</v>
      </c>
      <c r="P1233" s="311" t="s">
        <v>14604</v>
      </c>
      <c r="Q1233" s="311">
        <v>2012</v>
      </c>
      <c r="R1233" s="324">
        <v>41271</v>
      </c>
      <c r="S1233" s="311" t="s">
        <v>15613</v>
      </c>
      <c r="T1233" s="312">
        <v>41640</v>
      </c>
      <c r="U1233" s="340">
        <v>43831</v>
      </c>
      <c r="V1233" s="305"/>
      <c r="W1233" s="318"/>
      <c r="X1233" s="318"/>
      <c r="Y1233" s="318"/>
      <c r="Z1233" s="318"/>
      <c r="AA1233" s="327"/>
      <c r="AB1233" s="326">
        <v>1</v>
      </c>
      <c r="AC1233" s="303">
        <v>1</v>
      </c>
      <c r="AD1233" s="305"/>
      <c r="AE1233" s="322"/>
      <c r="AF1233" s="318"/>
      <c r="AG1233" s="323"/>
      <c r="AH1233" s="323"/>
      <c r="AI1233" s="323"/>
      <c r="AJ1233" s="323"/>
      <c r="AK1233" s="323"/>
      <c r="AL1233" s="323"/>
      <c r="AM1233" s="323"/>
      <c r="AN1233" s="323"/>
    </row>
    <row r="1234" spans="1:40" ht="12.75">
      <c r="A1234" s="307">
        <v>1225286610</v>
      </c>
      <c r="B1234" s="311">
        <v>1232</v>
      </c>
      <c r="C1234" s="311" t="s">
        <v>15980</v>
      </c>
      <c r="D1234" s="311" t="s">
        <v>14479</v>
      </c>
      <c r="E1234" s="311" t="s">
        <v>15549</v>
      </c>
      <c r="F1234" s="310" t="s">
        <v>1390</v>
      </c>
      <c r="G1234" s="311" t="s">
        <v>15609</v>
      </c>
      <c r="H1234" s="310" t="s">
        <v>1428</v>
      </c>
      <c r="I1234" s="311" t="s">
        <v>9786</v>
      </c>
      <c r="J1234" s="311" t="s">
        <v>11358</v>
      </c>
      <c r="K1234" s="317"/>
      <c r="L1234" s="304">
        <v>1</v>
      </c>
      <c r="M1234" s="311">
        <v>252.4</v>
      </c>
      <c r="N1234" s="311">
        <v>868</v>
      </c>
      <c r="O1234" s="311" t="s">
        <v>16532</v>
      </c>
      <c r="P1234" s="311" t="s">
        <v>14604</v>
      </c>
      <c r="Q1234" s="311">
        <v>2012</v>
      </c>
      <c r="R1234" s="324">
        <v>41262</v>
      </c>
      <c r="S1234" s="311" t="s">
        <v>15610</v>
      </c>
      <c r="T1234" s="312">
        <v>41640</v>
      </c>
      <c r="U1234" s="340">
        <v>43831</v>
      </c>
      <c r="V1234" s="305"/>
      <c r="W1234" s="318"/>
      <c r="X1234" s="318"/>
      <c r="Y1234" s="318"/>
      <c r="Z1234" s="318"/>
      <c r="AA1234" s="327"/>
      <c r="AB1234" s="326">
        <v>1</v>
      </c>
      <c r="AC1234" s="303">
        <v>1</v>
      </c>
      <c r="AD1234" s="305"/>
      <c r="AE1234" s="322"/>
      <c r="AF1234" s="318"/>
      <c r="AG1234" s="323"/>
      <c r="AH1234" s="323"/>
      <c r="AI1234" s="323"/>
      <c r="AJ1234" s="323"/>
      <c r="AK1234" s="323"/>
      <c r="AL1234" s="323"/>
      <c r="AM1234" s="323"/>
      <c r="AN1234" s="323"/>
    </row>
    <row r="1235" spans="1:40" ht="12.75">
      <c r="A1235" s="307">
        <v>1225282506</v>
      </c>
      <c r="B1235" s="311">
        <v>1233</v>
      </c>
      <c r="C1235" s="311" t="s">
        <v>15980</v>
      </c>
      <c r="D1235" s="311" t="s">
        <v>14479</v>
      </c>
      <c r="E1235" s="311" t="s">
        <v>15549</v>
      </c>
      <c r="F1235" s="311" t="s">
        <v>1753</v>
      </c>
      <c r="G1235" s="311" t="s">
        <v>14097</v>
      </c>
      <c r="H1235" s="310" t="s">
        <v>1755</v>
      </c>
      <c r="I1235" s="311" t="s">
        <v>9786</v>
      </c>
      <c r="J1235" s="311" t="s">
        <v>15618</v>
      </c>
      <c r="K1235" s="317"/>
      <c r="L1235" s="304">
        <v>1</v>
      </c>
      <c r="M1235" s="311">
        <v>261</v>
      </c>
      <c r="N1235" s="311">
        <v>261</v>
      </c>
      <c r="O1235" s="311" t="s">
        <v>16013</v>
      </c>
      <c r="P1235" s="311" t="s">
        <v>14122</v>
      </c>
      <c r="Q1235" s="311">
        <v>2012</v>
      </c>
      <c r="R1235" s="324">
        <v>41264</v>
      </c>
      <c r="S1235" s="311" t="s">
        <v>15619</v>
      </c>
      <c r="T1235" s="312">
        <v>41640</v>
      </c>
      <c r="U1235" s="340">
        <v>43831</v>
      </c>
      <c r="V1235" s="305"/>
      <c r="W1235" s="318"/>
      <c r="X1235" s="318"/>
      <c r="Y1235" s="318"/>
      <c r="Z1235" s="318"/>
      <c r="AA1235" s="327"/>
      <c r="AB1235" s="326">
        <v>1</v>
      </c>
      <c r="AC1235" s="303">
        <v>1</v>
      </c>
      <c r="AD1235" s="305"/>
      <c r="AE1235" s="322"/>
      <c r="AF1235" s="318"/>
      <c r="AG1235" s="323"/>
      <c r="AH1235" s="323"/>
      <c r="AI1235" s="323"/>
      <c r="AJ1235" s="323"/>
      <c r="AK1235" s="323"/>
      <c r="AL1235" s="323"/>
      <c r="AM1235" s="323"/>
      <c r="AN1235" s="323"/>
    </row>
    <row r="1236" spans="1:40" ht="12.75">
      <c r="A1236" s="307">
        <v>1225287703</v>
      </c>
      <c r="B1236" s="311">
        <v>1234</v>
      </c>
      <c r="C1236" s="311" t="s">
        <v>15980</v>
      </c>
      <c r="D1236" s="311" t="s">
        <v>14479</v>
      </c>
      <c r="E1236" s="311" t="s">
        <v>15549</v>
      </c>
      <c r="F1236" s="310" t="s">
        <v>1445</v>
      </c>
      <c r="G1236" s="311" t="s">
        <v>14097</v>
      </c>
      <c r="H1236" s="310" t="s">
        <v>1448</v>
      </c>
      <c r="I1236" s="311" t="s">
        <v>9786</v>
      </c>
      <c r="J1236" s="311" t="s">
        <v>15175</v>
      </c>
      <c r="K1236" s="317"/>
      <c r="L1236" s="304">
        <v>1</v>
      </c>
      <c r="M1236" s="311">
        <v>24.9</v>
      </c>
      <c r="N1236" s="311">
        <v>9</v>
      </c>
      <c r="O1236" s="311">
        <v>900</v>
      </c>
      <c r="P1236" s="311" t="s">
        <v>14122</v>
      </c>
      <c r="Q1236" s="311">
        <v>2012</v>
      </c>
      <c r="R1236" s="312">
        <v>41249</v>
      </c>
      <c r="S1236" s="311" t="s">
        <v>15620</v>
      </c>
      <c r="T1236" s="312">
        <v>41640</v>
      </c>
      <c r="U1236" s="340">
        <v>43831</v>
      </c>
      <c r="V1236" s="305"/>
      <c r="W1236" s="318"/>
      <c r="X1236" s="318"/>
      <c r="Y1236" s="318"/>
      <c r="Z1236" s="318"/>
      <c r="AA1236" s="327"/>
      <c r="AB1236" s="326">
        <v>1</v>
      </c>
      <c r="AC1236" s="303">
        <v>1</v>
      </c>
      <c r="AD1236" s="305"/>
      <c r="AE1236" s="322"/>
      <c r="AF1236" s="318"/>
      <c r="AG1236" s="323"/>
      <c r="AH1236" s="323"/>
      <c r="AI1236" s="323"/>
      <c r="AJ1236" s="323"/>
      <c r="AK1236" s="323"/>
      <c r="AL1236" s="323"/>
      <c r="AM1236" s="323"/>
      <c r="AN1236" s="323"/>
    </row>
    <row r="1237" spans="1:40" ht="12.75">
      <c r="A1237" s="307">
        <v>1225282509</v>
      </c>
      <c r="B1237" s="311">
        <v>1235</v>
      </c>
      <c r="C1237" s="311" t="s">
        <v>15980</v>
      </c>
      <c r="D1237" s="311" t="s">
        <v>14479</v>
      </c>
      <c r="E1237" s="311" t="s">
        <v>15549</v>
      </c>
      <c r="F1237" s="311" t="s">
        <v>1753</v>
      </c>
      <c r="G1237" s="311" t="s">
        <v>14097</v>
      </c>
      <c r="H1237" s="310" t="s">
        <v>1757</v>
      </c>
      <c r="I1237" s="311" t="s">
        <v>9786</v>
      </c>
      <c r="J1237" s="311" t="s">
        <v>15621</v>
      </c>
      <c r="K1237" s="317"/>
      <c r="L1237" s="304">
        <v>1</v>
      </c>
      <c r="M1237" s="311">
        <v>96.3</v>
      </c>
      <c r="N1237" s="311">
        <v>182</v>
      </c>
      <c r="O1237" s="311" t="s">
        <v>16147</v>
      </c>
      <c r="P1237" s="311" t="s">
        <v>14122</v>
      </c>
      <c r="Q1237" s="311">
        <v>2012</v>
      </c>
      <c r="R1237" s="312">
        <v>41249</v>
      </c>
      <c r="S1237" s="311" t="s">
        <v>15249</v>
      </c>
      <c r="T1237" s="312">
        <v>41640</v>
      </c>
      <c r="U1237" s="340">
        <v>43831</v>
      </c>
      <c r="V1237" s="305"/>
      <c r="W1237" s="318"/>
      <c r="X1237" s="318"/>
      <c r="Y1237" s="318"/>
      <c r="Z1237" s="318"/>
      <c r="AA1237" s="327"/>
      <c r="AB1237" s="326">
        <v>1</v>
      </c>
      <c r="AC1237" s="303">
        <v>1</v>
      </c>
      <c r="AD1237" s="305"/>
      <c r="AE1237" s="322"/>
      <c r="AF1237" s="318"/>
      <c r="AG1237" s="323"/>
      <c r="AH1237" s="323"/>
      <c r="AI1237" s="323"/>
      <c r="AJ1237" s="323"/>
      <c r="AK1237" s="323"/>
      <c r="AL1237" s="323"/>
      <c r="AM1237" s="323"/>
      <c r="AN1237" s="323"/>
    </row>
    <row r="1238" spans="1:40" ht="12.75">
      <c r="A1238" s="307">
        <v>1225287705</v>
      </c>
      <c r="B1238" s="311">
        <v>1236</v>
      </c>
      <c r="C1238" s="311" t="s">
        <v>15980</v>
      </c>
      <c r="D1238" s="311" t="s">
        <v>14479</v>
      </c>
      <c r="E1238" s="311" t="s">
        <v>15549</v>
      </c>
      <c r="F1238" s="310" t="s">
        <v>1753</v>
      </c>
      <c r="G1238" s="311" t="s">
        <v>14097</v>
      </c>
      <c r="H1238" s="310" t="s">
        <v>1764</v>
      </c>
      <c r="I1238" s="311" t="s">
        <v>9786</v>
      </c>
      <c r="J1238" s="311" t="s">
        <v>14836</v>
      </c>
      <c r="K1238" s="317"/>
      <c r="L1238" s="304">
        <v>1</v>
      </c>
      <c r="M1238" s="311">
        <v>434</v>
      </c>
      <c r="N1238" s="311">
        <v>428</v>
      </c>
      <c r="O1238" s="311" t="s">
        <v>16612</v>
      </c>
      <c r="P1238" s="311" t="s">
        <v>14604</v>
      </c>
      <c r="Q1238" s="311">
        <v>2012</v>
      </c>
      <c r="R1238" s="324">
        <v>41264</v>
      </c>
      <c r="S1238" s="311" t="s">
        <v>15622</v>
      </c>
      <c r="T1238" s="312">
        <v>41640</v>
      </c>
      <c r="U1238" s="340">
        <v>43831</v>
      </c>
      <c r="V1238" s="305"/>
      <c r="W1238" s="318"/>
      <c r="X1238" s="318"/>
      <c r="Y1238" s="318"/>
      <c r="Z1238" s="318"/>
      <c r="AA1238" s="327"/>
      <c r="AB1238" s="326">
        <v>1</v>
      </c>
      <c r="AC1238" s="303">
        <v>1</v>
      </c>
      <c r="AD1238" s="305"/>
      <c r="AE1238" s="322"/>
      <c r="AF1238" s="318"/>
      <c r="AG1238" s="323"/>
      <c r="AH1238" s="323"/>
      <c r="AI1238" s="323"/>
      <c r="AJ1238" s="323"/>
      <c r="AK1238" s="323"/>
      <c r="AL1238" s="323"/>
      <c r="AM1238" s="323"/>
      <c r="AN1238" s="323"/>
    </row>
    <row r="1239" spans="1:40" ht="12.75">
      <c r="A1239" s="307">
        <v>1225287706</v>
      </c>
      <c r="B1239" s="311">
        <v>1237</v>
      </c>
      <c r="C1239" s="311" t="s">
        <v>15980</v>
      </c>
      <c r="D1239" s="311" t="s">
        <v>14479</v>
      </c>
      <c r="E1239" s="311" t="s">
        <v>15549</v>
      </c>
      <c r="F1239" s="310" t="s">
        <v>1753</v>
      </c>
      <c r="G1239" s="311" t="s">
        <v>14097</v>
      </c>
      <c r="H1239" s="310" t="s">
        <v>1765</v>
      </c>
      <c r="I1239" s="311" t="s">
        <v>9786</v>
      </c>
      <c r="J1239" s="311" t="s">
        <v>15623</v>
      </c>
      <c r="K1239" s="317"/>
      <c r="L1239" s="304">
        <v>1</v>
      </c>
      <c r="M1239" s="311">
        <v>38</v>
      </c>
      <c r="N1239" s="311">
        <v>56</v>
      </c>
      <c r="O1239" s="311">
        <v>400</v>
      </c>
      <c r="P1239" s="311" t="s">
        <v>14604</v>
      </c>
      <c r="Q1239" s="311">
        <v>2012</v>
      </c>
      <c r="R1239" s="312">
        <v>41249</v>
      </c>
      <c r="S1239" s="311" t="s">
        <v>15624</v>
      </c>
      <c r="T1239" s="312">
        <v>41640</v>
      </c>
      <c r="U1239" s="340">
        <v>43831</v>
      </c>
      <c r="V1239" s="305"/>
      <c r="W1239" s="318"/>
      <c r="X1239" s="318"/>
      <c r="Y1239" s="318"/>
      <c r="Z1239" s="318"/>
      <c r="AA1239" s="327"/>
      <c r="AB1239" s="326">
        <v>1</v>
      </c>
      <c r="AC1239" s="303">
        <v>1</v>
      </c>
      <c r="AD1239" s="305"/>
      <c r="AE1239" s="322"/>
      <c r="AF1239" s="318"/>
      <c r="AG1239" s="323"/>
      <c r="AH1239" s="323"/>
      <c r="AI1239" s="323"/>
      <c r="AJ1239" s="323"/>
      <c r="AK1239" s="323"/>
      <c r="AL1239" s="323"/>
      <c r="AM1239" s="323"/>
      <c r="AN1239" s="323"/>
    </row>
    <row r="1240" spans="1:40" ht="12.75">
      <c r="A1240" s="307">
        <v>1225287707</v>
      </c>
      <c r="B1240" s="311">
        <v>1238</v>
      </c>
      <c r="C1240" s="311" t="s">
        <v>15980</v>
      </c>
      <c r="D1240" s="311" t="s">
        <v>14479</v>
      </c>
      <c r="E1240" s="311" t="s">
        <v>15549</v>
      </c>
      <c r="F1240" s="310" t="s">
        <v>1753</v>
      </c>
      <c r="G1240" s="311" t="s">
        <v>14097</v>
      </c>
      <c r="H1240" s="310" t="s">
        <v>1766</v>
      </c>
      <c r="I1240" s="311" t="s">
        <v>9786</v>
      </c>
      <c r="J1240" s="311" t="s">
        <v>15625</v>
      </c>
      <c r="K1240" s="302">
        <v>1</v>
      </c>
      <c r="L1240" s="316"/>
      <c r="M1240" s="311">
        <v>43.85</v>
      </c>
      <c r="N1240" s="311">
        <v>862</v>
      </c>
      <c r="O1240" s="311" t="s">
        <v>16293</v>
      </c>
      <c r="P1240" s="311" t="s">
        <v>14463</v>
      </c>
      <c r="Q1240" s="311">
        <v>2021</v>
      </c>
      <c r="R1240" s="312">
        <v>44225</v>
      </c>
      <c r="S1240" s="311" t="s">
        <v>15626</v>
      </c>
      <c r="T1240" s="312">
        <v>44562</v>
      </c>
      <c r="U1240" s="340">
        <v>47119</v>
      </c>
      <c r="V1240" s="305"/>
      <c r="W1240" s="318"/>
      <c r="X1240" s="312">
        <v>44897</v>
      </c>
      <c r="Y1240" s="318"/>
      <c r="Z1240" s="318"/>
      <c r="AA1240" s="320">
        <v>1</v>
      </c>
      <c r="AB1240" s="321"/>
      <c r="AC1240" s="303">
        <v>1</v>
      </c>
      <c r="AD1240" s="305"/>
      <c r="AE1240" s="322"/>
      <c r="AF1240" s="318"/>
      <c r="AG1240" s="323"/>
      <c r="AH1240" s="323"/>
      <c r="AI1240" s="323"/>
      <c r="AJ1240" s="323"/>
      <c r="AK1240" s="323"/>
      <c r="AL1240" s="323"/>
      <c r="AM1240" s="323"/>
      <c r="AN1240" s="323"/>
    </row>
    <row r="1241" spans="1:40" ht="12.75">
      <c r="A1241" s="307">
        <v>1225287708</v>
      </c>
      <c r="B1241" s="311">
        <v>1239</v>
      </c>
      <c r="C1241" s="311" t="s">
        <v>15980</v>
      </c>
      <c r="D1241" s="311" t="s">
        <v>14479</v>
      </c>
      <c r="E1241" s="311" t="s">
        <v>15549</v>
      </c>
      <c r="F1241" s="310" t="s">
        <v>1753</v>
      </c>
      <c r="G1241" s="311" t="s">
        <v>14097</v>
      </c>
      <c r="H1241" s="310" t="s">
        <v>1771</v>
      </c>
      <c r="I1241" s="311" t="s">
        <v>9786</v>
      </c>
      <c r="J1241" s="311" t="s">
        <v>14486</v>
      </c>
      <c r="K1241" s="317"/>
      <c r="L1241" s="304">
        <v>1</v>
      </c>
      <c r="M1241" s="311">
        <v>81</v>
      </c>
      <c r="N1241" s="311">
        <v>65</v>
      </c>
      <c r="O1241" s="311">
        <v>500</v>
      </c>
      <c r="P1241" s="311" t="s">
        <v>14604</v>
      </c>
      <c r="Q1241" s="311">
        <v>2012</v>
      </c>
      <c r="R1241" s="312">
        <v>41250</v>
      </c>
      <c r="S1241" s="311" t="s">
        <v>15627</v>
      </c>
      <c r="T1241" s="312">
        <v>41640</v>
      </c>
      <c r="U1241" s="340">
        <v>43831</v>
      </c>
      <c r="V1241" s="305"/>
      <c r="W1241" s="318"/>
      <c r="X1241" s="318"/>
      <c r="Y1241" s="318"/>
      <c r="Z1241" s="318"/>
      <c r="AA1241" s="327"/>
      <c r="AB1241" s="326">
        <v>1</v>
      </c>
      <c r="AC1241" s="303">
        <v>1</v>
      </c>
      <c r="AD1241" s="305"/>
      <c r="AE1241" s="322"/>
      <c r="AF1241" s="318"/>
      <c r="AG1241" s="323"/>
      <c r="AH1241" s="323"/>
      <c r="AI1241" s="323"/>
      <c r="AJ1241" s="323"/>
      <c r="AK1241" s="323"/>
      <c r="AL1241" s="323"/>
      <c r="AM1241" s="323"/>
      <c r="AN1241" s="323"/>
    </row>
    <row r="1242" spans="1:40" ht="12.75">
      <c r="A1242" s="307">
        <v>1225287709</v>
      </c>
      <c r="B1242" s="311">
        <v>1240</v>
      </c>
      <c r="C1242" s="311" t="s">
        <v>15980</v>
      </c>
      <c r="D1242" s="311" t="s">
        <v>14479</v>
      </c>
      <c r="E1242" s="311" t="s">
        <v>15549</v>
      </c>
      <c r="F1242" s="310" t="s">
        <v>1303</v>
      </c>
      <c r="G1242" s="311" t="s">
        <v>14097</v>
      </c>
      <c r="H1242" s="310" t="s">
        <v>1325</v>
      </c>
      <c r="I1242" s="311" t="s">
        <v>9786</v>
      </c>
      <c r="J1242" s="311" t="s">
        <v>10835</v>
      </c>
      <c r="K1242" s="317"/>
      <c r="L1242" s="304">
        <v>1</v>
      </c>
      <c r="M1242" s="311">
        <v>43.4</v>
      </c>
      <c r="N1242" s="311">
        <v>120</v>
      </c>
      <c r="O1242" s="311" t="s">
        <v>16027</v>
      </c>
      <c r="P1242" s="311" t="s">
        <v>14604</v>
      </c>
      <c r="Q1242" s="311">
        <v>2012</v>
      </c>
      <c r="R1242" s="312">
        <v>41249</v>
      </c>
      <c r="S1242" s="311" t="s">
        <v>15584</v>
      </c>
      <c r="T1242" s="312">
        <v>41640</v>
      </c>
      <c r="U1242" s="340">
        <v>43831</v>
      </c>
      <c r="V1242" s="305"/>
      <c r="W1242" s="318"/>
      <c r="X1242" s="318"/>
      <c r="Y1242" s="318"/>
      <c r="Z1242" s="318"/>
      <c r="AA1242" s="327"/>
      <c r="AB1242" s="326">
        <v>1</v>
      </c>
      <c r="AC1242" s="303">
        <v>1</v>
      </c>
      <c r="AD1242" s="305"/>
      <c r="AE1242" s="322"/>
      <c r="AF1242" s="318"/>
      <c r="AG1242" s="323"/>
      <c r="AH1242" s="323"/>
      <c r="AI1242" s="323"/>
      <c r="AJ1242" s="323"/>
      <c r="AK1242" s="323"/>
      <c r="AL1242" s="323"/>
      <c r="AM1242" s="323"/>
      <c r="AN1242" s="323"/>
    </row>
    <row r="1243" spans="1:40" ht="12.75">
      <c r="A1243" s="307">
        <v>1225287701</v>
      </c>
      <c r="B1243" s="311">
        <v>1241</v>
      </c>
      <c r="C1243" s="311" t="s">
        <v>15980</v>
      </c>
      <c r="D1243" s="311" t="s">
        <v>14479</v>
      </c>
      <c r="E1243" s="311" t="s">
        <v>15549</v>
      </c>
      <c r="F1243" s="310" t="s">
        <v>1245</v>
      </c>
      <c r="G1243" s="311" t="s">
        <v>14097</v>
      </c>
      <c r="H1243" s="310" t="s">
        <v>1251</v>
      </c>
      <c r="I1243" s="311" t="s">
        <v>9786</v>
      </c>
      <c r="J1243" s="311" t="s">
        <v>14102</v>
      </c>
      <c r="K1243" s="317"/>
      <c r="L1243" s="304">
        <v>1</v>
      </c>
      <c r="M1243" s="311">
        <v>136.19999999999999</v>
      </c>
      <c r="N1243" s="311">
        <v>544</v>
      </c>
      <c r="O1243" s="311" t="s">
        <v>16319</v>
      </c>
      <c r="P1243" s="311" t="s">
        <v>14122</v>
      </c>
      <c r="Q1243" s="311">
        <v>2012</v>
      </c>
      <c r="R1243" s="324">
        <v>41264</v>
      </c>
      <c r="S1243" s="311" t="s">
        <v>15958</v>
      </c>
      <c r="T1243" s="312">
        <v>41640</v>
      </c>
      <c r="U1243" s="340">
        <v>43831</v>
      </c>
      <c r="V1243" s="305"/>
      <c r="W1243" s="318"/>
      <c r="X1243" s="318"/>
      <c r="Y1243" s="318"/>
      <c r="Z1243" s="318"/>
      <c r="AA1243" s="327"/>
      <c r="AB1243" s="326">
        <v>1</v>
      </c>
      <c r="AC1243" s="303">
        <v>1</v>
      </c>
      <c r="AD1243" s="305"/>
      <c r="AE1243" s="322"/>
      <c r="AF1243" s="318"/>
      <c r="AG1243" s="323"/>
      <c r="AH1243" s="323"/>
      <c r="AI1243" s="323"/>
      <c r="AJ1243" s="323"/>
      <c r="AK1243" s="323"/>
      <c r="AL1243" s="323"/>
      <c r="AM1243" s="323"/>
      <c r="AN1243" s="323"/>
    </row>
    <row r="1244" spans="1:40" ht="12.75">
      <c r="A1244" s="307">
        <v>1225287710</v>
      </c>
      <c r="B1244" s="311">
        <v>1242</v>
      </c>
      <c r="C1244" s="311" t="s">
        <v>15980</v>
      </c>
      <c r="D1244" s="311" t="s">
        <v>14479</v>
      </c>
      <c r="E1244" s="311" t="s">
        <v>15549</v>
      </c>
      <c r="F1244" s="310" t="s">
        <v>1753</v>
      </c>
      <c r="G1244" s="311" t="s">
        <v>14097</v>
      </c>
      <c r="H1244" s="310" t="s">
        <v>1778</v>
      </c>
      <c r="I1244" s="311" t="s">
        <v>10299</v>
      </c>
      <c r="J1244" s="311" t="s">
        <v>15628</v>
      </c>
      <c r="K1244" s="317"/>
      <c r="L1244" s="304">
        <v>1</v>
      </c>
      <c r="M1244" s="311">
        <v>16.5</v>
      </c>
      <c r="N1244" s="311">
        <v>10</v>
      </c>
      <c r="O1244" s="311" t="s">
        <v>16613</v>
      </c>
      <c r="P1244" s="311" t="s">
        <v>15552</v>
      </c>
      <c r="Q1244" s="311">
        <v>2012</v>
      </c>
      <c r="R1244" s="324">
        <v>41271</v>
      </c>
      <c r="S1244" s="311" t="s">
        <v>15629</v>
      </c>
      <c r="T1244" s="312">
        <v>41640</v>
      </c>
      <c r="U1244" s="340">
        <v>43831</v>
      </c>
      <c r="V1244" s="305"/>
      <c r="W1244" s="318"/>
      <c r="X1244" s="318"/>
      <c r="Y1244" s="318"/>
      <c r="Z1244" s="318"/>
      <c r="AA1244" s="327"/>
      <c r="AB1244" s="326">
        <v>1</v>
      </c>
      <c r="AC1244" s="303">
        <v>1</v>
      </c>
      <c r="AD1244" s="305"/>
      <c r="AE1244" s="322"/>
      <c r="AF1244" s="318"/>
      <c r="AG1244" s="323"/>
      <c r="AH1244" s="323"/>
      <c r="AI1244" s="323"/>
      <c r="AJ1244" s="323"/>
      <c r="AK1244" s="323"/>
      <c r="AL1244" s="323"/>
      <c r="AM1244" s="323"/>
      <c r="AN1244" s="323"/>
    </row>
    <row r="1245" spans="1:40" ht="12.75">
      <c r="A1245" s="307">
        <v>1225287712</v>
      </c>
      <c r="B1245" s="311">
        <v>1243</v>
      </c>
      <c r="C1245" s="311" t="s">
        <v>15980</v>
      </c>
      <c r="D1245" s="311" t="s">
        <v>14479</v>
      </c>
      <c r="E1245" s="311" t="s">
        <v>15549</v>
      </c>
      <c r="F1245" s="310" t="s">
        <v>1753</v>
      </c>
      <c r="G1245" s="311" t="s">
        <v>14097</v>
      </c>
      <c r="H1245" s="310" t="s">
        <v>1777</v>
      </c>
      <c r="I1245" s="311" t="s">
        <v>9786</v>
      </c>
      <c r="J1245" s="311" t="s">
        <v>15630</v>
      </c>
      <c r="K1245" s="317"/>
      <c r="L1245" s="304">
        <v>1</v>
      </c>
      <c r="M1245" s="311">
        <v>29.2</v>
      </c>
      <c r="N1245" s="311">
        <v>43</v>
      </c>
      <c r="O1245" s="311">
        <v>400</v>
      </c>
      <c r="P1245" s="311" t="s">
        <v>14604</v>
      </c>
      <c r="Q1245" s="311">
        <v>2012</v>
      </c>
      <c r="R1245" s="312">
        <v>41249</v>
      </c>
      <c r="S1245" s="311" t="s">
        <v>15631</v>
      </c>
      <c r="T1245" s="312">
        <v>41640</v>
      </c>
      <c r="U1245" s="340">
        <v>43831</v>
      </c>
      <c r="V1245" s="305"/>
      <c r="W1245" s="318"/>
      <c r="X1245" s="318"/>
      <c r="Y1245" s="318"/>
      <c r="Z1245" s="318"/>
      <c r="AA1245" s="327"/>
      <c r="AB1245" s="326">
        <v>1</v>
      </c>
      <c r="AC1245" s="303">
        <v>1</v>
      </c>
      <c r="AD1245" s="305"/>
      <c r="AE1245" s="322"/>
      <c r="AF1245" s="318"/>
      <c r="AG1245" s="323"/>
      <c r="AH1245" s="323"/>
      <c r="AI1245" s="323"/>
      <c r="AJ1245" s="323"/>
      <c r="AK1245" s="323"/>
      <c r="AL1245" s="323"/>
      <c r="AM1245" s="323"/>
      <c r="AN1245" s="323"/>
    </row>
    <row r="1246" spans="1:40" ht="12.75">
      <c r="A1246" s="307">
        <v>1225255107</v>
      </c>
      <c r="B1246" s="311">
        <v>1244</v>
      </c>
      <c r="C1246" s="311" t="s">
        <v>15980</v>
      </c>
      <c r="D1246" s="311" t="s">
        <v>14479</v>
      </c>
      <c r="E1246" s="311" t="s">
        <v>15549</v>
      </c>
      <c r="F1246" s="310" t="s">
        <v>1245</v>
      </c>
      <c r="G1246" s="311" t="s">
        <v>15632</v>
      </c>
      <c r="H1246" s="310" t="s">
        <v>1246</v>
      </c>
      <c r="I1246" s="311" t="s">
        <v>9786</v>
      </c>
      <c r="J1246" s="311" t="s">
        <v>14419</v>
      </c>
      <c r="K1246" s="317"/>
      <c r="L1246" s="304">
        <v>1</v>
      </c>
      <c r="M1246" s="311">
        <v>212.3</v>
      </c>
      <c r="N1246" s="311">
        <v>272</v>
      </c>
      <c r="O1246" s="311" t="s">
        <v>16046</v>
      </c>
      <c r="P1246" s="311" t="s">
        <v>14604</v>
      </c>
      <c r="Q1246" s="311">
        <v>2012</v>
      </c>
      <c r="R1246" s="324">
        <v>41264</v>
      </c>
      <c r="S1246" s="311" t="s">
        <v>15633</v>
      </c>
      <c r="T1246" s="312">
        <v>41640</v>
      </c>
      <c r="U1246" s="340">
        <v>43831</v>
      </c>
      <c r="V1246" s="305"/>
      <c r="W1246" s="318"/>
      <c r="X1246" s="318"/>
      <c r="Y1246" s="318"/>
      <c r="Z1246" s="318"/>
      <c r="AA1246" s="327"/>
      <c r="AB1246" s="326">
        <v>1</v>
      </c>
      <c r="AC1246" s="303">
        <v>1</v>
      </c>
      <c r="AD1246" s="305"/>
      <c r="AE1246" s="322"/>
      <c r="AF1246" s="318"/>
      <c r="AG1246" s="323"/>
      <c r="AH1246" s="323"/>
      <c r="AI1246" s="323"/>
      <c r="AJ1246" s="323"/>
      <c r="AK1246" s="323"/>
      <c r="AL1246" s="323"/>
      <c r="AM1246" s="323"/>
      <c r="AN1246" s="323"/>
    </row>
    <row r="1247" spans="1:40" ht="12.75">
      <c r="A1247" s="307">
        <v>1225255102</v>
      </c>
      <c r="B1247" s="311">
        <v>1245</v>
      </c>
      <c r="C1247" s="311" t="s">
        <v>15980</v>
      </c>
      <c r="D1247" s="311" t="s">
        <v>14479</v>
      </c>
      <c r="E1247" s="311" t="s">
        <v>15549</v>
      </c>
      <c r="F1247" s="310" t="s">
        <v>1303</v>
      </c>
      <c r="G1247" s="311" t="s">
        <v>15632</v>
      </c>
      <c r="H1247" s="310" t="s">
        <v>1323</v>
      </c>
      <c r="I1247" s="311" t="s">
        <v>9786</v>
      </c>
      <c r="J1247" s="311" t="s">
        <v>10659</v>
      </c>
      <c r="K1247" s="317"/>
      <c r="L1247" s="304">
        <v>1</v>
      </c>
      <c r="M1247" s="311">
        <v>45.5</v>
      </c>
      <c r="N1247" s="311">
        <v>17</v>
      </c>
      <c r="O1247" s="311" t="s">
        <v>16614</v>
      </c>
      <c r="P1247" s="311" t="s">
        <v>15552</v>
      </c>
      <c r="Q1247" s="311">
        <v>2012</v>
      </c>
      <c r="R1247" s="324">
        <v>41270</v>
      </c>
      <c r="S1247" s="311" t="s">
        <v>15634</v>
      </c>
      <c r="T1247" s="312">
        <v>41640</v>
      </c>
      <c r="U1247" s="340">
        <v>43831</v>
      </c>
      <c r="V1247" s="305"/>
      <c r="W1247" s="318"/>
      <c r="X1247" s="318"/>
      <c r="Y1247" s="318"/>
      <c r="Z1247" s="318"/>
      <c r="AA1247" s="327"/>
      <c r="AB1247" s="326">
        <v>1</v>
      </c>
      <c r="AC1247" s="303">
        <v>1</v>
      </c>
      <c r="AD1247" s="305"/>
      <c r="AE1247" s="322"/>
      <c r="AF1247" s="318"/>
      <c r="AG1247" s="323"/>
      <c r="AH1247" s="323"/>
      <c r="AI1247" s="323"/>
      <c r="AJ1247" s="323"/>
      <c r="AK1247" s="323"/>
      <c r="AL1247" s="323"/>
      <c r="AM1247" s="323"/>
      <c r="AN1247" s="323"/>
    </row>
    <row r="1248" spans="1:40" ht="12.75">
      <c r="A1248" s="307">
        <v>1225255103</v>
      </c>
      <c r="B1248" s="311">
        <v>1246</v>
      </c>
      <c r="C1248" s="311" t="s">
        <v>15980</v>
      </c>
      <c r="D1248" s="311" t="s">
        <v>14479</v>
      </c>
      <c r="E1248" s="311" t="s">
        <v>15549</v>
      </c>
      <c r="F1248" s="310" t="s">
        <v>1874</v>
      </c>
      <c r="G1248" s="311" t="s">
        <v>15632</v>
      </c>
      <c r="H1248" s="310" t="s">
        <v>1887</v>
      </c>
      <c r="I1248" s="311" t="s">
        <v>9786</v>
      </c>
      <c r="J1248" s="311" t="s">
        <v>11699</v>
      </c>
      <c r="K1248" s="317"/>
      <c r="L1248" s="304">
        <v>1</v>
      </c>
      <c r="M1248" s="311">
        <v>204.3</v>
      </c>
      <c r="N1248" s="311">
        <v>572</v>
      </c>
      <c r="O1248" s="311" t="s">
        <v>16615</v>
      </c>
      <c r="P1248" s="311" t="s">
        <v>14122</v>
      </c>
      <c r="Q1248" s="311">
        <v>2012</v>
      </c>
      <c r="R1248" s="324">
        <v>41264</v>
      </c>
      <c r="S1248" s="311" t="s">
        <v>15633</v>
      </c>
      <c r="T1248" s="312">
        <v>41640</v>
      </c>
      <c r="U1248" s="340">
        <v>43831</v>
      </c>
      <c r="V1248" s="305"/>
      <c r="W1248" s="318"/>
      <c r="X1248" s="318"/>
      <c r="Y1248" s="318"/>
      <c r="Z1248" s="318"/>
      <c r="AA1248" s="327"/>
      <c r="AB1248" s="326">
        <v>1</v>
      </c>
      <c r="AC1248" s="303">
        <v>1</v>
      </c>
      <c r="AD1248" s="305"/>
      <c r="AE1248" s="322"/>
      <c r="AF1248" s="318"/>
      <c r="AG1248" s="323"/>
      <c r="AH1248" s="323"/>
      <c r="AI1248" s="323"/>
      <c r="AJ1248" s="323"/>
      <c r="AK1248" s="323"/>
      <c r="AL1248" s="323"/>
      <c r="AM1248" s="323"/>
      <c r="AN1248" s="323"/>
    </row>
    <row r="1249" spans="1:40" ht="12.75">
      <c r="A1249" s="307">
        <v>1225255100</v>
      </c>
      <c r="B1249" s="311">
        <v>1247</v>
      </c>
      <c r="C1249" s="311" t="s">
        <v>15980</v>
      </c>
      <c r="D1249" s="311" t="s">
        <v>14479</v>
      </c>
      <c r="E1249" s="311" t="s">
        <v>15549</v>
      </c>
      <c r="F1249" s="310" t="s">
        <v>1810</v>
      </c>
      <c r="G1249" s="311" t="s">
        <v>15632</v>
      </c>
      <c r="H1249" s="310" t="s">
        <v>1827</v>
      </c>
      <c r="I1249" s="311" t="s">
        <v>10789</v>
      </c>
      <c r="J1249" s="311" t="s">
        <v>10737</v>
      </c>
      <c r="K1249" s="317"/>
      <c r="L1249" s="304">
        <v>1</v>
      </c>
      <c r="M1249" s="311">
        <v>992.9</v>
      </c>
      <c r="N1249" s="311">
        <v>8200</v>
      </c>
      <c r="O1249" s="311" t="s">
        <v>16616</v>
      </c>
      <c r="P1249" s="311" t="s">
        <v>14122</v>
      </c>
      <c r="Q1249" s="311">
        <v>2012</v>
      </c>
      <c r="R1249" s="324">
        <v>41267</v>
      </c>
      <c r="S1249" s="311" t="s">
        <v>15635</v>
      </c>
      <c r="T1249" s="312">
        <v>41640</v>
      </c>
      <c r="U1249" s="340">
        <v>43831</v>
      </c>
      <c r="V1249" s="305"/>
      <c r="W1249" s="318"/>
      <c r="X1249" s="318"/>
      <c r="Y1249" s="318"/>
      <c r="Z1249" s="318"/>
      <c r="AA1249" s="327"/>
      <c r="AB1249" s="326">
        <v>1</v>
      </c>
      <c r="AC1249" s="303">
        <v>1</v>
      </c>
      <c r="AD1249" s="305"/>
      <c r="AE1249" s="322"/>
      <c r="AF1249" s="318"/>
      <c r="AG1249" s="323"/>
      <c r="AH1249" s="323"/>
      <c r="AI1249" s="323"/>
      <c r="AJ1249" s="323"/>
      <c r="AK1249" s="323"/>
      <c r="AL1249" s="323"/>
      <c r="AM1249" s="323"/>
      <c r="AN1249" s="323"/>
    </row>
    <row r="1250" spans="1:40" ht="12.75">
      <c r="A1250" s="307">
        <v>1225255104</v>
      </c>
      <c r="B1250" s="311">
        <v>1248</v>
      </c>
      <c r="C1250" s="311" t="s">
        <v>15980</v>
      </c>
      <c r="D1250" s="311" t="s">
        <v>14479</v>
      </c>
      <c r="E1250" s="311" t="s">
        <v>15549</v>
      </c>
      <c r="F1250" s="310" t="s">
        <v>1445</v>
      </c>
      <c r="G1250" s="311" t="s">
        <v>15632</v>
      </c>
      <c r="H1250" s="310" t="s">
        <v>1463</v>
      </c>
      <c r="I1250" s="311" t="s">
        <v>9786</v>
      </c>
      <c r="J1250" s="311" t="s">
        <v>10834</v>
      </c>
      <c r="K1250" s="317"/>
      <c r="L1250" s="304">
        <v>1</v>
      </c>
      <c r="M1250" s="311">
        <v>52.2</v>
      </c>
      <c r="N1250" s="311">
        <v>51</v>
      </c>
      <c r="O1250" s="311" t="s">
        <v>15954</v>
      </c>
      <c r="P1250" s="311" t="s">
        <v>15552</v>
      </c>
      <c r="Q1250" s="311">
        <v>2012</v>
      </c>
      <c r="R1250" s="324">
        <v>41270</v>
      </c>
      <c r="S1250" s="311" t="s">
        <v>15634</v>
      </c>
      <c r="T1250" s="312">
        <v>41640</v>
      </c>
      <c r="U1250" s="340">
        <v>43831</v>
      </c>
      <c r="V1250" s="305"/>
      <c r="W1250" s="318"/>
      <c r="X1250" s="318"/>
      <c r="Y1250" s="318"/>
      <c r="Z1250" s="318"/>
      <c r="AA1250" s="327"/>
      <c r="AB1250" s="326">
        <v>1</v>
      </c>
      <c r="AC1250" s="303">
        <v>1</v>
      </c>
      <c r="AD1250" s="305"/>
      <c r="AE1250" s="322"/>
      <c r="AF1250" s="318"/>
      <c r="AG1250" s="323"/>
      <c r="AH1250" s="323"/>
      <c r="AI1250" s="323"/>
      <c r="AJ1250" s="323"/>
      <c r="AK1250" s="323"/>
      <c r="AL1250" s="323"/>
      <c r="AM1250" s="323"/>
      <c r="AN1250" s="323"/>
    </row>
    <row r="1251" spans="1:40" ht="12.75">
      <c r="A1251" s="307">
        <v>1225255101</v>
      </c>
      <c r="B1251" s="311">
        <v>1249</v>
      </c>
      <c r="C1251" s="311" t="s">
        <v>15980</v>
      </c>
      <c r="D1251" s="311" t="s">
        <v>14479</v>
      </c>
      <c r="E1251" s="311" t="s">
        <v>15549</v>
      </c>
      <c r="F1251" s="310" t="s">
        <v>1390</v>
      </c>
      <c r="G1251" s="311" t="s">
        <v>15632</v>
      </c>
      <c r="H1251" s="310" t="s">
        <v>1436</v>
      </c>
      <c r="I1251" s="311" t="s">
        <v>9786</v>
      </c>
      <c r="J1251" s="311" t="s">
        <v>11553</v>
      </c>
      <c r="K1251" s="317"/>
      <c r="L1251" s="304">
        <v>1</v>
      </c>
      <c r="M1251" s="311">
        <v>93.6</v>
      </c>
      <c r="N1251" s="311">
        <v>152</v>
      </c>
      <c r="O1251" s="311" t="s">
        <v>16147</v>
      </c>
      <c r="P1251" s="311" t="s">
        <v>14122</v>
      </c>
      <c r="Q1251" s="311">
        <v>2012</v>
      </c>
      <c r="R1251" s="324">
        <v>41264</v>
      </c>
      <c r="S1251" s="311" t="s">
        <v>15633</v>
      </c>
      <c r="T1251" s="312">
        <v>41640</v>
      </c>
      <c r="U1251" s="340">
        <v>43831</v>
      </c>
      <c r="V1251" s="305"/>
      <c r="W1251" s="318"/>
      <c r="X1251" s="318"/>
      <c r="Y1251" s="318"/>
      <c r="Z1251" s="318"/>
      <c r="AA1251" s="327"/>
      <c r="AB1251" s="326">
        <v>1</v>
      </c>
      <c r="AC1251" s="303">
        <v>1</v>
      </c>
      <c r="AD1251" s="305"/>
      <c r="AE1251" s="322"/>
      <c r="AF1251" s="318"/>
      <c r="AG1251" s="323"/>
      <c r="AH1251" s="323"/>
      <c r="AI1251" s="323"/>
      <c r="AJ1251" s="323"/>
      <c r="AK1251" s="323"/>
      <c r="AL1251" s="323"/>
      <c r="AM1251" s="323"/>
      <c r="AN1251" s="323"/>
    </row>
    <row r="1252" spans="1:40" ht="12.75">
      <c r="A1252" s="307">
        <v>1225482001</v>
      </c>
      <c r="B1252" s="311">
        <v>1250</v>
      </c>
      <c r="C1252" s="311" t="s">
        <v>16345</v>
      </c>
      <c r="D1252" s="311" t="s">
        <v>14821</v>
      </c>
      <c r="E1252" s="311" t="s">
        <v>15636</v>
      </c>
      <c r="F1252" s="310" t="s">
        <v>1904</v>
      </c>
      <c r="G1252" s="311" t="s">
        <v>15637</v>
      </c>
      <c r="H1252" s="310" t="s">
        <v>1907</v>
      </c>
      <c r="I1252" s="311" t="s">
        <v>9786</v>
      </c>
      <c r="J1252" s="311" t="s">
        <v>15638</v>
      </c>
      <c r="K1252" s="317"/>
      <c r="L1252" s="304">
        <v>1</v>
      </c>
      <c r="M1252" s="311">
        <v>160</v>
      </c>
      <c r="N1252" s="311">
        <v>577</v>
      </c>
      <c r="O1252" s="311" t="s">
        <v>16617</v>
      </c>
      <c r="P1252" s="311" t="s">
        <v>14119</v>
      </c>
      <c r="Q1252" s="311">
        <v>2012</v>
      </c>
      <c r="R1252" s="324">
        <v>41269</v>
      </c>
      <c r="S1252" s="311" t="s">
        <v>15639</v>
      </c>
      <c r="T1252" s="312">
        <v>41640</v>
      </c>
      <c r="U1252" s="340">
        <v>44197</v>
      </c>
      <c r="V1252" s="305"/>
      <c r="W1252" s="318"/>
      <c r="X1252" s="318"/>
      <c r="Y1252" s="318"/>
      <c r="Z1252" s="318"/>
      <c r="AA1252" s="327"/>
      <c r="AB1252" s="326">
        <v>1</v>
      </c>
      <c r="AC1252" s="346"/>
      <c r="AD1252" s="336"/>
      <c r="AE1252" s="322"/>
      <c r="AF1252" s="318"/>
      <c r="AG1252" s="323"/>
      <c r="AH1252" s="323"/>
      <c r="AI1252" s="323"/>
      <c r="AJ1252" s="323"/>
      <c r="AK1252" s="323"/>
      <c r="AL1252" s="323"/>
      <c r="AM1252" s="323"/>
      <c r="AN1252" s="323"/>
    </row>
    <row r="1253" spans="1:40" ht="12.75">
      <c r="A1253" s="307">
        <v>1225482002</v>
      </c>
      <c r="B1253" s="311">
        <v>1251</v>
      </c>
      <c r="C1253" s="311" t="s">
        <v>16345</v>
      </c>
      <c r="D1253" s="311" t="s">
        <v>14821</v>
      </c>
      <c r="E1253" s="311" t="s">
        <v>15636</v>
      </c>
      <c r="F1253" s="310" t="s">
        <v>1904</v>
      </c>
      <c r="G1253" s="311" t="s">
        <v>15637</v>
      </c>
      <c r="H1253" s="310" t="s">
        <v>1909</v>
      </c>
      <c r="I1253" s="311" t="s">
        <v>9786</v>
      </c>
      <c r="J1253" s="311" t="s">
        <v>15640</v>
      </c>
      <c r="K1253" s="317"/>
      <c r="L1253" s="304">
        <v>1</v>
      </c>
      <c r="M1253" s="311">
        <v>69.2</v>
      </c>
      <c r="N1253" s="311">
        <v>244</v>
      </c>
      <c r="O1253" s="311" t="s">
        <v>16548</v>
      </c>
      <c r="P1253" s="311" t="s">
        <v>14119</v>
      </c>
      <c r="Q1253" s="311">
        <v>2012</v>
      </c>
      <c r="R1253" s="324">
        <v>41269</v>
      </c>
      <c r="S1253" s="311" t="s">
        <v>15639</v>
      </c>
      <c r="T1253" s="312">
        <v>41640</v>
      </c>
      <c r="U1253" s="340">
        <v>44197</v>
      </c>
      <c r="V1253" s="305"/>
      <c r="W1253" s="318"/>
      <c r="X1253" s="318"/>
      <c r="Y1253" s="318"/>
      <c r="Z1253" s="318"/>
      <c r="AA1253" s="327"/>
      <c r="AB1253" s="326">
        <v>1</v>
      </c>
      <c r="AC1253" s="346"/>
      <c r="AD1253" s="336"/>
      <c r="AE1253" s="322"/>
      <c r="AF1253" s="318"/>
      <c r="AG1253" s="323"/>
      <c r="AH1253" s="323"/>
      <c r="AI1253" s="323"/>
      <c r="AJ1253" s="323"/>
      <c r="AK1253" s="323"/>
      <c r="AL1253" s="323"/>
      <c r="AM1253" s="323"/>
      <c r="AN1253" s="323"/>
    </row>
    <row r="1254" spans="1:40" ht="12.75">
      <c r="A1254" s="307">
        <v>1225482003</v>
      </c>
      <c r="B1254" s="311">
        <v>1252</v>
      </c>
      <c r="C1254" s="311" t="s">
        <v>16345</v>
      </c>
      <c r="D1254" s="311" t="s">
        <v>14821</v>
      </c>
      <c r="E1254" s="311" t="s">
        <v>15636</v>
      </c>
      <c r="F1254" s="310" t="s">
        <v>1266</v>
      </c>
      <c r="G1254" s="311" t="s">
        <v>15637</v>
      </c>
      <c r="H1254" s="310" t="s">
        <v>1269</v>
      </c>
      <c r="I1254" s="311" t="s">
        <v>9786</v>
      </c>
      <c r="J1254" s="311" t="s">
        <v>14411</v>
      </c>
      <c r="K1254" s="317"/>
      <c r="L1254" s="304">
        <v>1</v>
      </c>
      <c r="M1254" s="311">
        <v>128.6</v>
      </c>
      <c r="N1254" s="311">
        <v>399</v>
      </c>
      <c r="O1254" s="311" t="s">
        <v>16340</v>
      </c>
      <c r="P1254" s="311" t="s">
        <v>14119</v>
      </c>
      <c r="Q1254" s="311">
        <v>2012</v>
      </c>
      <c r="R1254" s="324">
        <v>41269</v>
      </c>
      <c r="S1254" s="311" t="s">
        <v>15639</v>
      </c>
      <c r="T1254" s="312">
        <v>41640</v>
      </c>
      <c r="U1254" s="340">
        <v>44197</v>
      </c>
      <c r="V1254" s="305"/>
      <c r="W1254" s="318"/>
      <c r="X1254" s="318"/>
      <c r="Y1254" s="318"/>
      <c r="Z1254" s="318"/>
      <c r="AA1254" s="327"/>
      <c r="AB1254" s="326">
        <v>1</v>
      </c>
      <c r="AC1254" s="346"/>
      <c r="AD1254" s="336"/>
      <c r="AE1254" s="322"/>
      <c r="AF1254" s="318"/>
      <c r="AG1254" s="323"/>
      <c r="AH1254" s="323"/>
      <c r="AI1254" s="323"/>
      <c r="AJ1254" s="323"/>
      <c r="AK1254" s="323"/>
      <c r="AL1254" s="323"/>
      <c r="AM1254" s="323"/>
      <c r="AN1254" s="323"/>
    </row>
    <row r="1255" spans="1:40" ht="12.75">
      <c r="A1255" s="307">
        <v>1225482004</v>
      </c>
      <c r="B1255" s="311">
        <v>1253</v>
      </c>
      <c r="C1255" s="311" t="s">
        <v>16345</v>
      </c>
      <c r="D1255" s="311" t="s">
        <v>14821</v>
      </c>
      <c r="E1255" s="311" t="s">
        <v>15636</v>
      </c>
      <c r="F1255" s="310" t="s">
        <v>1904</v>
      </c>
      <c r="G1255" s="311" t="s">
        <v>15637</v>
      </c>
      <c r="H1255" s="310" t="s">
        <v>1910</v>
      </c>
      <c r="I1255" s="311" t="s">
        <v>9786</v>
      </c>
      <c r="J1255" s="311" t="s">
        <v>15641</v>
      </c>
      <c r="K1255" s="317"/>
      <c r="L1255" s="304">
        <v>1</v>
      </c>
      <c r="M1255" s="311">
        <v>36</v>
      </c>
      <c r="N1255" s="311">
        <v>59</v>
      </c>
      <c r="O1255" s="311" t="s">
        <v>15954</v>
      </c>
      <c r="P1255" s="311" t="s">
        <v>14119</v>
      </c>
      <c r="Q1255" s="311">
        <v>2012</v>
      </c>
      <c r="R1255" s="324">
        <v>41269</v>
      </c>
      <c r="S1255" s="311" t="s">
        <v>15639</v>
      </c>
      <c r="T1255" s="312">
        <v>41640</v>
      </c>
      <c r="U1255" s="340">
        <v>44197</v>
      </c>
      <c r="V1255" s="305"/>
      <c r="W1255" s="318"/>
      <c r="X1255" s="318"/>
      <c r="Y1255" s="318"/>
      <c r="Z1255" s="318"/>
      <c r="AA1255" s="327"/>
      <c r="AB1255" s="326">
        <v>1</v>
      </c>
      <c r="AC1255" s="346"/>
      <c r="AD1255" s="336"/>
      <c r="AE1255" s="322"/>
      <c r="AF1255" s="318"/>
      <c r="AG1255" s="323"/>
      <c r="AH1255" s="323"/>
      <c r="AI1255" s="323"/>
      <c r="AJ1255" s="323"/>
      <c r="AK1255" s="323"/>
      <c r="AL1255" s="323"/>
      <c r="AM1255" s="323"/>
      <c r="AN1255" s="323"/>
    </row>
    <row r="1256" spans="1:40" ht="12.75">
      <c r="A1256" s="307">
        <v>1225482005</v>
      </c>
      <c r="B1256" s="311">
        <v>1254</v>
      </c>
      <c r="C1256" s="311" t="s">
        <v>16345</v>
      </c>
      <c r="D1256" s="311" t="s">
        <v>14821</v>
      </c>
      <c r="E1256" s="311" t="s">
        <v>15636</v>
      </c>
      <c r="F1256" s="310" t="s">
        <v>1810</v>
      </c>
      <c r="G1256" s="311" t="s">
        <v>15637</v>
      </c>
      <c r="H1256" s="310" t="s">
        <v>1822</v>
      </c>
      <c r="I1256" s="311" t="s">
        <v>9786</v>
      </c>
      <c r="J1256" s="311" t="s">
        <v>14523</v>
      </c>
      <c r="K1256" s="317"/>
      <c r="L1256" s="304">
        <v>1</v>
      </c>
      <c r="M1256" s="311">
        <v>83.4</v>
      </c>
      <c r="N1256" s="311">
        <v>112</v>
      </c>
      <c r="O1256" s="311" t="s">
        <v>15953</v>
      </c>
      <c r="P1256" s="311" t="s">
        <v>14119</v>
      </c>
      <c r="Q1256" s="311">
        <v>2012</v>
      </c>
      <c r="R1256" s="324">
        <v>41269</v>
      </c>
      <c r="S1256" s="311" t="s">
        <v>15639</v>
      </c>
      <c r="T1256" s="312">
        <v>41640</v>
      </c>
      <c r="U1256" s="340">
        <v>44197</v>
      </c>
      <c r="V1256" s="305"/>
      <c r="W1256" s="318"/>
      <c r="X1256" s="318"/>
      <c r="Y1256" s="318"/>
      <c r="Z1256" s="318"/>
      <c r="AA1256" s="327"/>
      <c r="AB1256" s="326">
        <v>1</v>
      </c>
      <c r="AC1256" s="346"/>
      <c r="AD1256" s="336"/>
      <c r="AE1256" s="322"/>
      <c r="AF1256" s="318"/>
      <c r="AG1256" s="323"/>
      <c r="AH1256" s="323"/>
      <c r="AI1256" s="323"/>
      <c r="AJ1256" s="323"/>
      <c r="AK1256" s="323"/>
      <c r="AL1256" s="323"/>
      <c r="AM1256" s="323"/>
      <c r="AN1256" s="323"/>
    </row>
    <row r="1257" spans="1:40" ht="12.75">
      <c r="A1257" s="307">
        <v>1225482006</v>
      </c>
      <c r="B1257" s="311">
        <v>1255</v>
      </c>
      <c r="C1257" s="311" t="s">
        <v>16345</v>
      </c>
      <c r="D1257" s="311" t="s">
        <v>14821</v>
      </c>
      <c r="E1257" s="311" t="s">
        <v>15636</v>
      </c>
      <c r="F1257" s="310" t="s">
        <v>1904</v>
      </c>
      <c r="G1257" s="311" t="s">
        <v>15637</v>
      </c>
      <c r="H1257" s="310" t="s">
        <v>1912</v>
      </c>
      <c r="I1257" s="311" t="s">
        <v>9786</v>
      </c>
      <c r="J1257" s="311" t="s">
        <v>14802</v>
      </c>
      <c r="K1257" s="317"/>
      <c r="L1257" s="304">
        <v>1</v>
      </c>
      <c r="M1257" s="311">
        <v>50</v>
      </c>
      <c r="N1257" s="311">
        <v>100</v>
      </c>
      <c r="O1257" s="311" t="s">
        <v>16618</v>
      </c>
      <c r="P1257" s="311" t="s">
        <v>14119</v>
      </c>
      <c r="Q1257" s="311">
        <v>2012</v>
      </c>
      <c r="R1257" s="324">
        <v>41269</v>
      </c>
      <c r="S1257" s="311" t="s">
        <v>15639</v>
      </c>
      <c r="T1257" s="312">
        <v>41640</v>
      </c>
      <c r="U1257" s="340">
        <v>44197</v>
      </c>
      <c r="V1257" s="305"/>
      <c r="W1257" s="318"/>
      <c r="X1257" s="318"/>
      <c r="Y1257" s="318"/>
      <c r="Z1257" s="318"/>
      <c r="AA1257" s="327"/>
      <c r="AB1257" s="326">
        <v>1</v>
      </c>
      <c r="AC1257" s="346"/>
      <c r="AD1257" s="336"/>
      <c r="AE1257" s="322"/>
      <c r="AF1257" s="318"/>
      <c r="AG1257" s="323"/>
      <c r="AH1257" s="323"/>
      <c r="AI1257" s="323"/>
      <c r="AJ1257" s="323"/>
      <c r="AK1257" s="323"/>
      <c r="AL1257" s="323"/>
      <c r="AM1257" s="323"/>
      <c r="AN1257" s="323"/>
    </row>
    <row r="1258" spans="1:40" ht="12.75">
      <c r="A1258" s="307">
        <v>1225482007</v>
      </c>
      <c r="B1258" s="311">
        <v>1256</v>
      </c>
      <c r="C1258" s="311" t="s">
        <v>16345</v>
      </c>
      <c r="D1258" s="311" t="s">
        <v>14821</v>
      </c>
      <c r="E1258" s="311" t="s">
        <v>15636</v>
      </c>
      <c r="F1258" s="310" t="s">
        <v>1904</v>
      </c>
      <c r="G1258" s="311" t="s">
        <v>15637</v>
      </c>
      <c r="H1258" s="310" t="s">
        <v>1913</v>
      </c>
      <c r="I1258" s="311" t="s">
        <v>9786</v>
      </c>
      <c r="J1258" s="311" t="s">
        <v>15642</v>
      </c>
      <c r="K1258" s="317"/>
      <c r="L1258" s="304">
        <v>1</v>
      </c>
      <c r="M1258" s="311">
        <v>71</v>
      </c>
      <c r="N1258" s="311">
        <v>287</v>
      </c>
      <c r="O1258" s="311" t="s">
        <v>16336</v>
      </c>
      <c r="P1258" s="311" t="s">
        <v>14119</v>
      </c>
      <c r="Q1258" s="311">
        <v>2012</v>
      </c>
      <c r="R1258" s="324">
        <v>41269</v>
      </c>
      <c r="S1258" s="311" t="s">
        <v>15639</v>
      </c>
      <c r="T1258" s="312">
        <v>41640</v>
      </c>
      <c r="U1258" s="340">
        <v>44197</v>
      </c>
      <c r="V1258" s="305"/>
      <c r="W1258" s="318"/>
      <c r="X1258" s="318"/>
      <c r="Y1258" s="318"/>
      <c r="Z1258" s="318"/>
      <c r="AA1258" s="327"/>
      <c r="AB1258" s="326">
        <v>1</v>
      </c>
      <c r="AC1258" s="346"/>
      <c r="AD1258" s="336"/>
      <c r="AE1258" s="322"/>
      <c r="AF1258" s="318"/>
      <c r="AG1258" s="323"/>
      <c r="AH1258" s="323"/>
      <c r="AI1258" s="323"/>
      <c r="AJ1258" s="323"/>
      <c r="AK1258" s="323"/>
      <c r="AL1258" s="323"/>
      <c r="AM1258" s="323"/>
      <c r="AN1258" s="323"/>
    </row>
    <row r="1259" spans="1:40" ht="12.75">
      <c r="A1259" s="307">
        <v>1225482501</v>
      </c>
      <c r="B1259" s="311">
        <v>1257</v>
      </c>
      <c r="C1259" s="311" t="s">
        <v>16345</v>
      </c>
      <c r="D1259" s="311" t="s">
        <v>14821</v>
      </c>
      <c r="E1259" s="311" t="s">
        <v>15636</v>
      </c>
      <c r="F1259" s="310" t="s">
        <v>1904</v>
      </c>
      <c r="G1259" s="311" t="s">
        <v>15643</v>
      </c>
      <c r="H1259" s="310" t="s">
        <v>1908</v>
      </c>
      <c r="I1259" s="311" t="s">
        <v>9786</v>
      </c>
      <c r="J1259" s="311" t="s">
        <v>15644</v>
      </c>
      <c r="K1259" s="317"/>
      <c r="L1259" s="304">
        <v>1</v>
      </c>
      <c r="M1259" s="311">
        <v>397.2</v>
      </c>
      <c r="N1259" s="311">
        <v>3865</v>
      </c>
      <c r="O1259" s="311" t="s">
        <v>16619</v>
      </c>
      <c r="P1259" s="311" t="s">
        <v>14119</v>
      </c>
      <c r="Q1259" s="311">
        <v>2012</v>
      </c>
      <c r="R1259" s="324">
        <v>41257</v>
      </c>
      <c r="S1259" s="311" t="s">
        <v>15645</v>
      </c>
      <c r="T1259" s="312">
        <v>41640</v>
      </c>
      <c r="U1259" s="340">
        <v>44197</v>
      </c>
      <c r="V1259" s="305"/>
      <c r="W1259" s="318"/>
      <c r="X1259" s="318"/>
      <c r="Y1259" s="318"/>
      <c r="Z1259" s="318"/>
      <c r="AA1259" s="327"/>
      <c r="AB1259" s="326">
        <v>1</v>
      </c>
      <c r="AC1259" s="346"/>
      <c r="AD1259" s="336"/>
      <c r="AE1259" s="322"/>
      <c r="AF1259" s="318"/>
      <c r="AG1259" s="323"/>
      <c r="AH1259" s="323"/>
      <c r="AI1259" s="323"/>
      <c r="AJ1259" s="323"/>
      <c r="AK1259" s="323"/>
      <c r="AL1259" s="323"/>
      <c r="AM1259" s="323"/>
      <c r="AN1259" s="323"/>
    </row>
    <row r="1260" spans="1:40" ht="12.75">
      <c r="A1260" s="307">
        <v>1225481001</v>
      </c>
      <c r="B1260" s="311">
        <v>1258</v>
      </c>
      <c r="C1260" s="311" t="s">
        <v>16345</v>
      </c>
      <c r="D1260" s="311" t="s">
        <v>14821</v>
      </c>
      <c r="E1260" s="311" t="s">
        <v>15636</v>
      </c>
      <c r="F1260" s="310" t="s">
        <v>1576</v>
      </c>
      <c r="G1260" s="311" t="s">
        <v>14066</v>
      </c>
      <c r="H1260" s="310" t="s">
        <v>1581</v>
      </c>
      <c r="I1260" s="311" t="s">
        <v>9786</v>
      </c>
      <c r="J1260" s="311" t="s">
        <v>13007</v>
      </c>
      <c r="K1260" s="317"/>
      <c r="L1260" s="304">
        <v>1</v>
      </c>
      <c r="M1260" s="311">
        <v>161.19999999999999</v>
      </c>
      <c r="N1260" s="311">
        <v>1010</v>
      </c>
      <c r="O1260" s="311" t="s">
        <v>16620</v>
      </c>
      <c r="P1260" s="311" t="s">
        <v>14119</v>
      </c>
      <c r="Q1260" s="311">
        <v>2012</v>
      </c>
      <c r="R1260" s="324">
        <v>41269</v>
      </c>
      <c r="S1260" s="311" t="s">
        <v>15335</v>
      </c>
      <c r="T1260" s="312">
        <v>41640</v>
      </c>
      <c r="U1260" s="340">
        <v>44197</v>
      </c>
      <c r="V1260" s="305"/>
      <c r="W1260" s="318"/>
      <c r="X1260" s="318"/>
      <c r="Y1260" s="318"/>
      <c r="Z1260" s="318"/>
      <c r="AA1260" s="327"/>
      <c r="AB1260" s="326">
        <v>1</v>
      </c>
      <c r="AC1260" s="334">
        <v>1</v>
      </c>
      <c r="AD1260" s="335">
        <v>1</v>
      </c>
      <c r="AE1260" s="322"/>
      <c r="AF1260" s="318"/>
      <c r="AG1260" s="323"/>
      <c r="AH1260" s="323"/>
      <c r="AI1260" s="323"/>
      <c r="AJ1260" s="323"/>
      <c r="AK1260" s="323"/>
      <c r="AL1260" s="323"/>
      <c r="AM1260" s="323"/>
      <c r="AN1260" s="323"/>
    </row>
    <row r="1261" spans="1:40" ht="12.75">
      <c r="A1261" s="307">
        <v>1225481002</v>
      </c>
      <c r="B1261" s="311">
        <v>1259</v>
      </c>
      <c r="C1261" s="311" t="s">
        <v>16345</v>
      </c>
      <c r="D1261" s="311" t="s">
        <v>14821</v>
      </c>
      <c r="E1261" s="311" t="s">
        <v>15636</v>
      </c>
      <c r="F1261" s="310" t="s">
        <v>1517</v>
      </c>
      <c r="G1261" s="311" t="s">
        <v>14066</v>
      </c>
      <c r="H1261" s="310" t="s">
        <v>1525</v>
      </c>
      <c r="I1261" s="311" t="s">
        <v>9786</v>
      </c>
      <c r="J1261" s="311" t="s">
        <v>14281</v>
      </c>
      <c r="K1261" s="317"/>
      <c r="L1261" s="304">
        <v>1</v>
      </c>
      <c r="M1261" s="311">
        <v>30.3</v>
      </c>
      <c r="N1261" s="311">
        <v>44</v>
      </c>
      <c r="O1261" s="311">
        <v>320</v>
      </c>
      <c r="P1261" s="311" t="s">
        <v>14119</v>
      </c>
      <c r="Q1261" s="311">
        <v>2012</v>
      </c>
      <c r="R1261" s="324">
        <v>41269</v>
      </c>
      <c r="S1261" s="311" t="s">
        <v>15335</v>
      </c>
      <c r="T1261" s="312">
        <v>41640</v>
      </c>
      <c r="U1261" s="340">
        <v>44197</v>
      </c>
      <c r="V1261" s="305"/>
      <c r="W1261" s="318"/>
      <c r="X1261" s="318"/>
      <c r="Y1261" s="318"/>
      <c r="Z1261" s="318"/>
      <c r="AA1261" s="327"/>
      <c r="AB1261" s="326">
        <v>1</v>
      </c>
      <c r="AC1261" s="346"/>
      <c r="AD1261" s="336"/>
      <c r="AE1261" s="322"/>
      <c r="AF1261" s="318"/>
      <c r="AG1261" s="323"/>
      <c r="AH1261" s="323"/>
      <c r="AI1261" s="323"/>
      <c r="AJ1261" s="323"/>
      <c r="AK1261" s="323"/>
      <c r="AL1261" s="323"/>
      <c r="AM1261" s="323"/>
      <c r="AN1261" s="323"/>
    </row>
    <row r="1262" spans="1:40" ht="12.75">
      <c r="A1262" s="307">
        <v>1225481003</v>
      </c>
      <c r="B1262" s="311">
        <v>1260</v>
      </c>
      <c r="C1262" s="311" t="s">
        <v>16345</v>
      </c>
      <c r="D1262" s="311" t="s">
        <v>14821</v>
      </c>
      <c r="E1262" s="311" t="s">
        <v>15636</v>
      </c>
      <c r="F1262" s="310" t="s">
        <v>1960</v>
      </c>
      <c r="G1262" s="311" t="s">
        <v>14066</v>
      </c>
      <c r="H1262" s="310" t="s">
        <v>1964</v>
      </c>
      <c r="I1262" s="311" t="s">
        <v>9786</v>
      </c>
      <c r="J1262" s="311" t="s">
        <v>15647</v>
      </c>
      <c r="K1262" s="317"/>
      <c r="L1262" s="304">
        <v>1</v>
      </c>
      <c r="M1262" s="311">
        <v>41.6</v>
      </c>
      <c r="N1262" s="311">
        <v>106</v>
      </c>
      <c r="O1262" s="311" t="s">
        <v>16621</v>
      </c>
      <c r="P1262" s="311" t="s">
        <v>14119</v>
      </c>
      <c r="Q1262" s="311">
        <v>2012</v>
      </c>
      <c r="R1262" s="324">
        <v>41269</v>
      </c>
      <c r="S1262" s="311" t="s">
        <v>15335</v>
      </c>
      <c r="T1262" s="312">
        <v>41640</v>
      </c>
      <c r="U1262" s="340">
        <v>44197</v>
      </c>
      <c r="V1262" s="305"/>
      <c r="W1262" s="318"/>
      <c r="X1262" s="318"/>
      <c r="Y1262" s="318"/>
      <c r="Z1262" s="318"/>
      <c r="AA1262" s="327"/>
      <c r="AB1262" s="326">
        <v>1</v>
      </c>
      <c r="AC1262" s="334">
        <v>1</v>
      </c>
      <c r="AD1262" s="335">
        <v>1</v>
      </c>
      <c r="AE1262" s="322"/>
      <c r="AF1262" s="318"/>
      <c r="AG1262" s="323"/>
      <c r="AH1262" s="323"/>
      <c r="AI1262" s="323"/>
      <c r="AJ1262" s="323"/>
      <c r="AK1262" s="323"/>
      <c r="AL1262" s="323"/>
      <c r="AM1262" s="323"/>
      <c r="AN1262" s="323"/>
    </row>
    <row r="1263" spans="1:40" ht="12.75">
      <c r="A1263" s="307">
        <v>1225481004</v>
      </c>
      <c r="B1263" s="311">
        <v>1261</v>
      </c>
      <c r="C1263" s="311" t="s">
        <v>16345</v>
      </c>
      <c r="D1263" s="311" t="s">
        <v>14821</v>
      </c>
      <c r="E1263" s="311" t="s">
        <v>15636</v>
      </c>
      <c r="F1263" s="310" t="s">
        <v>1960</v>
      </c>
      <c r="G1263" s="311" t="s">
        <v>14066</v>
      </c>
      <c r="H1263" s="310" t="s">
        <v>1965</v>
      </c>
      <c r="I1263" s="311" t="s">
        <v>9786</v>
      </c>
      <c r="J1263" s="311" t="s">
        <v>15648</v>
      </c>
      <c r="K1263" s="317"/>
      <c r="L1263" s="304">
        <v>1</v>
      </c>
      <c r="M1263" s="311">
        <v>34.4</v>
      </c>
      <c r="N1263" s="311">
        <v>138</v>
      </c>
      <c r="O1263" s="311" t="s">
        <v>16347</v>
      </c>
      <c r="P1263" s="311" t="s">
        <v>14119</v>
      </c>
      <c r="Q1263" s="311">
        <v>2012</v>
      </c>
      <c r="R1263" s="324">
        <v>41269</v>
      </c>
      <c r="S1263" s="311" t="s">
        <v>15335</v>
      </c>
      <c r="T1263" s="312">
        <v>41640</v>
      </c>
      <c r="U1263" s="340">
        <v>44197</v>
      </c>
      <c r="V1263" s="305"/>
      <c r="W1263" s="318"/>
      <c r="X1263" s="318"/>
      <c r="Y1263" s="318"/>
      <c r="Z1263" s="318"/>
      <c r="AA1263" s="327"/>
      <c r="AB1263" s="326">
        <v>1</v>
      </c>
      <c r="AC1263" s="346"/>
      <c r="AD1263" s="336"/>
      <c r="AE1263" s="322"/>
      <c r="AF1263" s="318"/>
      <c r="AG1263" s="323"/>
      <c r="AH1263" s="323"/>
      <c r="AI1263" s="323"/>
      <c r="AJ1263" s="323"/>
      <c r="AK1263" s="323"/>
      <c r="AL1263" s="323"/>
      <c r="AM1263" s="323"/>
      <c r="AN1263" s="323"/>
    </row>
    <row r="1264" spans="1:40" ht="12.75">
      <c r="A1264" s="307">
        <v>1225481005</v>
      </c>
      <c r="B1264" s="311">
        <v>1262</v>
      </c>
      <c r="C1264" s="311" t="s">
        <v>16345</v>
      </c>
      <c r="D1264" s="311" t="s">
        <v>14821</v>
      </c>
      <c r="E1264" s="311" t="s">
        <v>15636</v>
      </c>
      <c r="F1264" s="310" t="s">
        <v>1696</v>
      </c>
      <c r="G1264" s="311" t="s">
        <v>14066</v>
      </c>
      <c r="H1264" s="310" t="s">
        <v>1698</v>
      </c>
      <c r="I1264" s="311" t="s">
        <v>9786</v>
      </c>
      <c r="J1264" s="311" t="s">
        <v>14098</v>
      </c>
      <c r="K1264" s="317"/>
      <c r="L1264" s="304">
        <v>1</v>
      </c>
      <c r="M1264" s="311">
        <v>57.4</v>
      </c>
      <c r="N1264" s="311">
        <v>210</v>
      </c>
      <c r="O1264" s="311" t="s">
        <v>16622</v>
      </c>
      <c r="P1264" s="311" t="s">
        <v>14119</v>
      </c>
      <c r="Q1264" s="311">
        <v>2012</v>
      </c>
      <c r="R1264" s="324">
        <v>41269</v>
      </c>
      <c r="S1264" s="311" t="s">
        <v>15335</v>
      </c>
      <c r="T1264" s="312">
        <v>41640</v>
      </c>
      <c r="U1264" s="340">
        <v>44197</v>
      </c>
      <c r="V1264" s="305"/>
      <c r="W1264" s="318"/>
      <c r="X1264" s="318"/>
      <c r="Y1264" s="318"/>
      <c r="Z1264" s="318"/>
      <c r="AA1264" s="327"/>
      <c r="AB1264" s="326">
        <v>1</v>
      </c>
      <c r="AC1264" s="346"/>
      <c r="AD1264" s="336"/>
      <c r="AE1264" s="322"/>
      <c r="AF1264" s="318"/>
      <c r="AG1264" s="323"/>
      <c r="AH1264" s="323"/>
      <c r="AI1264" s="323"/>
      <c r="AJ1264" s="323"/>
      <c r="AK1264" s="323"/>
      <c r="AL1264" s="323"/>
      <c r="AM1264" s="323"/>
      <c r="AN1264" s="323"/>
    </row>
    <row r="1265" spans="1:40" ht="12.75">
      <c r="A1265" s="307">
        <v>1225481006</v>
      </c>
      <c r="B1265" s="311">
        <v>1263</v>
      </c>
      <c r="C1265" s="311" t="s">
        <v>16345</v>
      </c>
      <c r="D1265" s="311" t="s">
        <v>14821</v>
      </c>
      <c r="E1265" s="311" t="s">
        <v>15636</v>
      </c>
      <c r="F1265" s="310" t="s">
        <v>1656</v>
      </c>
      <c r="G1265" s="311" t="s">
        <v>14066</v>
      </c>
      <c r="H1265" s="310" t="s">
        <v>1670</v>
      </c>
      <c r="I1265" s="311" t="s">
        <v>9786</v>
      </c>
      <c r="J1265" s="311" t="s">
        <v>14909</v>
      </c>
      <c r="K1265" s="317"/>
      <c r="L1265" s="304">
        <v>1</v>
      </c>
      <c r="M1265" s="311">
        <v>34</v>
      </c>
      <c r="N1265" s="311">
        <v>90</v>
      </c>
      <c r="O1265" s="311">
        <v>480</v>
      </c>
      <c r="P1265" s="311" t="s">
        <v>14119</v>
      </c>
      <c r="Q1265" s="311">
        <v>2012</v>
      </c>
      <c r="R1265" s="324">
        <v>41269</v>
      </c>
      <c r="S1265" s="311" t="s">
        <v>15335</v>
      </c>
      <c r="T1265" s="312">
        <v>41640</v>
      </c>
      <c r="U1265" s="340">
        <v>44197</v>
      </c>
      <c r="V1265" s="305"/>
      <c r="W1265" s="318"/>
      <c r="X1265" s="318"/>
      <c r="Y1265" s="318"/>
      <c r="Z1265" s="318"/>
      <c r="AA1265" s="327"/>
      <c r="AB1265" s="326">
        <v>1</v>
      </c>
      <c r="AC1265" s="334">
        <v>1</v>
      </c>
      <c r="AD1265" s="335">
        <v>1</v>
      </c>
      <c r="AE1265" s="322"/>
      <c r="AF1265" s="318"/>
      <c r="AG1265" s="323"/>
      <c r="AH1265" s="323"/>
      <c r="AI1265" s="323"/>
      <c r="AJ1265" s="323"/>
      <c r="AK1265" s="323"/>
      <c r="AL1265" s="323"/>
      <c r="AM1265" s="323"/>
      <c r="AN1265" s="323"/>
    </row>
    <row r="1266" spans="1:40" ht="12.75">
      <c r="A1266" s="307">
        <v>1225481007</v>
      </c>
      <c r="B1266" s="311">
        <v>1264</v>
      </c>
      <c r="C1266" s="311" t="s">
        <v>16345</v>
      </c>
      <c r="D1266" s="311" t="s">
        <v>14821</v>
      </c>
      <c r="E1266" s="311" t="s">
        <v>15636</v>
      </c>
      <c r="F1266" s="310" t="s">
        <v>1439</v>
      </c>
      <c r="G1266" s="311" t="s">
        <v>14066</v>
      </c>
      <c r="H1266" s="310" t="s">
        <v>1442</v>
      </c>
      <c r="I1266" s="311" t="s">
        <v>9786</v>
      </c>
      <c r="J1266" s="311" t="s">
        <v>10807</v>
      </c>
      <c r="K1266" s="317"/>
      <c r="L1266" s="304">
        <v>1</v>
      </c>
      <c r="M1266" s="311">
        <v>45.6</v>
      </c>
      <c r="N1266" s="311">
        <v>132</v>
      </c>
      <c r="O1266" s="311">
        <v>40</v>
      </c>
      <c r="P1266" s="311" t="s">
        <v>14119</v>
      </c>
      <c r="Q1266" s="311">
        <v>2012</v>
      </c>
      <c r="R1266" s="324">
        <v>41269</v>
      </c>
      <c r="S1266" s="311" t="s">
        <v>15335</v>
      </c>
      <c r="T1266" s="312">
        <v>41640</v>
      </c>
      <c r="U1266" s="340">
        <v>44197</v>
      </c>
      <c r="V1266" s="305"/>
      <c r="W1266" s="318"/>
      <c r="X1266" s="318"/>
      <c r="Y1266" s="318"/>
      <c r="Z1266" s="318"/>
      <c r="AA1266" s="327"/>
      <c r="AB1266" s="326">
        <v>1</v>
      </c>
      <c r="AC1266" s="334">
        <v>1</v>
      </c>
      <c r="AD1266" s="335">
        <v>1</v>
      </c>
      <c r="AE1266" s="322"/>
      <c r="AF1266" s="318"/>
      <c r="AG1266" s="323"/>
      <c r="AH1266" s="323"/>
      <c r="AI1266" s="323"/>
      <c r="AJ1266" s="323"/>
      <c r="AK1266" s="323"/>
      <c r="AL1266" s="323"/>
      <c r="AM1266" s="323"/>
      <c r="AN1266" s="323"/>
    </row>
    <row r="1267" spans="1:40" ht="12.75">
      <c r="A1267" s="307">
        <v>1225481012</v>
      </c>
      <c r="B1267" s="311">
        <v>1265</v>
      </c>
      <c r="C1267" s="311" t="s">
        <v>16345</v>
      </c>
      <c r="D1267" s="311" t="s">
        <v>14821</v>
      </c>
      <c r="E1267" s="311" t="s">
        <v>15636</v>
      </c>
      <c r="F1267" s="310" t="s">
        <v>1753</v>
      </c>
      <c r="G1267" s="311" t="s">
        <v>14066</v>
      </c>
      <c r="H1267" s="310" t="s">
        <v>1772</v>
      </c>
      <c r="I1267" s="311" t="s">
        <v>9786</v>
      </c>
      <c r="J1267" s="311" t="s">
        <v>15616</v>
      </c>
      <c r="K1267" s="317"/>
      <c r="L1267" s="304">
        <v>1</v>
      </c>
      <c r="M1267" s="311">
        <v>20.399999999999999</v>
      </c>
      <c r="N1267" s="311">
        <v>10</v>
      </c>
      <c r="O1267" s="311" t="s">
        <v>16623</v>
      </c>
      <c r="P1267" s="311" t="s">
        <v>14119</v>
      </c>
      <c r="Q1267" s="311">
        <v>2012</v>
      </c>
      <c r="R1267" s="324">
        <v>41269</v>
      </c>
      <c r="S1267" s="311" t="s">
        <v>15335</v>
      </c>
      <c r="T1267" s="312">
        <v>41640</v>
      </c>
      <c r="U1267" s="340">
        <v>44197</v>
      </c>
      <c r="V1267" s="305"/>
      <c r="W1267" s="318"/>
      <c r="X1267" s="318"/>
      <c r="Y1267" s="318"/>
      <c r="Z1267" s="318"/>
      <c r="AA1267" s="327"/>
      <c r="AB1267" s="326">
        <v>1</v>
      </c>
      <c r="AC1267" s="346"/>
      <c r="AD1267" s="336"/>
      <c r="AE1267" s="322"/>
      <c r="AF1267" s="318"/>
      <c r="AG1267" s="323"/>
      <c r="AH1267" s="323"/>
      <c r="AI1267" s="323"/>
      <c r="AJ1267" s="323"/>
      <c r="AK1267" s="323"/>
      <c r="AL1267" s="323"/>
      <c r="AM1267" s="323"/>
      <c r="AN1267" s="323"/>
    </row>
    <row r="1268" spans="1:40" ht="12.75">
      <c r="A1268" s="307">
        <v>1225481008</v>
      </c>
      <c r="B1268" s="311">
        <v>1266</v>
      </c>
      <c r="C1268" s="311" t="s">
        <v>16345</v>
      </c>
      <c r="D1268" s="311" t="s">
        <v>14821</v>
      </c>
      <c r="E1268" s="311" t="s">
        <v>15636</v>
      </c>
      <c r="F1268" s="310" t="s">
        <v>1553</v>
      </c>
      <c r="G1268" s="311" t="s">
        <v>14066</v>
      </c>
      <c r="H1268" s="310" t="s">
        <v>1558</v>
      </c>
      <c r="I1268" s="311" t="s">
        <v>9786</v>
      </c>
      <c r="J1268" s="311" t="s">
        <v>10787</v>
      </c>
      <c r="K1268" s="317"/>
      <c r="L1268" s="304">
        <v>1</v>
      </c>
      <c r="M1268" s="311">
        <v>81.900000000000006</v>
      </c>
      <c r="N1268" s="311">
        <v>94</v>
      </c>
      <c r="O1268" s="311">
        <v>580</v>
      </c>
      <c r="P1268" s="311" t="s">
        <v>14119</v>
      </c>
      <c r="Q1268" s="311">
        <v>2012</v>
      </c>
      <c r="R1268" s="324">
        <v>41269</v>
      </c>
      <c r="S1268" s="311" t="s">
        <v>15335</v>
      </c>
      <c r="T1268" s="312">
        <v>41640</v>
      </c>
      <c r="U1268" s="340">
        <v>44197</v>
      </c>
      <c r="V1268" s="305"/>
      <c r="W1268" s="318"/>
      <c r="X1268" s="318"/>
      <c r="Y1268" s="318"/>
      <c r="Z1268" s="318"/>
      <c r="AA1268" s="327"/>
      <c r="AB1268" s="326">
        <v>1</v>
      </c>
      <c r="AC1268" s="346"/>
      <c r="AD1268" s="336"/>
      <c r="AE1268" s="322"/>
      <c r="AF1268" s="318"/>
      <c r="AG1268" s="323"/>
      <c r="AH1268" s="323"/>
      <c r="AI1268" s="323"/>
      <c r="AJ1268" s="323"/>
      <c r="AK1268" s="323"/>
      <c r="AL1268" s="323"/>
      <c r="AM1268" s="323"/>
      <c r="AN1268" s="323"/>
    </row>
    <row r="1269" spans="1:40" ht="12.75">
      <c r="A1269" s="307">
        <v>1225481009</v>
      </c>
      <c r="B1269" s="311">
        <v>1267</v>
      </c>
      <c r="C1269" s="311" t="s">
        <v>16345</v>
      </c>
      <c r="D1269" s="311" t="s">
        <v>14821</v>
      </c>
      <c r="E1269" s="311" t="s">
        <v>15636</v>
      </c>
      <c r="F1269" s="310" t="s">
        <v>1708</v>
      </c>
      <c r="G1269" s="311" t="s">
        <v>14066</v>
      </c>
      <c r="H1269" s="310" t="s">
        <v>1720</v>
      </c>
      <c r="I1269" s="311" t="s">
        <v>9786</v>
      </c>
      <c r="J1269" s="311" t="s">
        <v>10650</v>
      </c>
      <c r="K1269" s="317"/>
      <c r="L1269" s="304">
        <v>1</v>
      </c>
      <c r="M1269" s="311">
        <v>41.5</v>
      </c>
      <c r="N1269" s="311">
        <v>106</v>
      </c>
      <c r="O1269" s="311">
        <v>710</v>
      </c>
      <c r="P1269" s="311" t="s">
        <v>14119</v>
      </c>
      <c r="Q1269" s="311">
        <v>2012</v>
      </c>
      <c r="R1269" s="324">
        <v>41269</v>
      </c>
      <c r="S1269" s="311" t="s">
        <v>15335</v>
      </c>
      <c r="T1269" s="312">
        <v>41640</v>
      </c>
      <c r="U1269" s="340">
        <v>44197</v>
      </c>
      <c r="V1269" s="305"/>
      <c r="W1269" s="318"/>
      <c r="X1269" s="318"/>
      <c r="Y1269" s="318"/>
      <c r="Z1269" s="318"/>
      <c r="AA1269" s="327"/>
      <c r="AB1269" s="326">
        <v>1</v>
      </c>
      <c r="AC1269" s="334">
        <v>1</v>
      </c>
      <c r="AD1269" s="335">
        <v>1</v>
      </c>
      <c r="AE1269" s="322"/>
      <c r="AF1269" s="318"/>
      <c r="AG1269" s="323"/>
      <c r="AH1269" s="323"/>
      <c r="AI1269" s="323"/>
      <c r="AJ1269" s="323"/>
      <c r="AK1269" s="323"/>
      <c r="AL1269" s="323"/>
      <c r="AM1269" s="323"/>
      <c r="AN1269" s="323"/>
    </row>
    <row r="1270" spans="1:40" ht="12.75">
      <c r="A1270" s="307">
        <v>1225481010</v>
      </c>
      <c r="B1270" s="311">
        <v>1268</v>
      </c>
      <c r="C1270" s="311" t="s">
        <v>16345</v>
      </c>
      <c r="D1270" s="311" t="s">
        <v>14821</v>
      </c>
      <c r="E1270" s="311" t="s">
        <v>15636</v>
      </c>
      <c r="F1270" s="310" t="s">
        <v>1601</v>
      </c>
      <c r="G1270" s="311" t="s">
        <v>14066</v>
      </c>
      <c r="H1270" s="310" t="s">
        <v>1626</v>
      </c>
      <c r="I1270" s="311" t="s">
        <v>9786</v>
      </c>
      <c r="J1270" s="311" t="s">
        <v>14661</v>
      </c>
      <c r="K1270" s="317"/>
      <c r="L1270" s="304">
        <v>1</v>
      </c>
      <c r="M1270" s="311">
        <v>19.5</v>
      </c>
      <c r="N1270" s="311">
        <v>50</v>
      </c>
      <c r="O1270" s="311">
        <v>270</v>
      </c>
      <c r="P1270" s="311" t="s">
        <v>14119</v>
      </c>
      <c r="Q1270" s="311">
        <v>2012</v>
      </c>
      <c r="R1270" s="324">
        <v>41269</v>
      </c>
      <c r="S1270" s="311" t="s">
        <v>15335</v>
      </c>
      <c r="T1270" s="312">
        <v>41640</v>
      </c>
      <c r="U1270" s="340">
        <v>44197</v>
      </c>
      <c r="V1270" s="305"/>
      <c r="W1270" s="318"/>
      <c r="X1270" s="318"/>
      <c r="Y1270" s="318"/>
      <c r="Z1270" s="318"/>
      <c r="AA1270" s="327"/>
      <c r="AB1270" s="326">
        <v>1</v>
      </c>
      <c r="AC1270" s="346"/>
      <c r="AD1270" s="336"/>
      <c r="AE1270" s="322"/>
      <c r="AF1270" s="318"/>
      <c r="AG1270" s="323"/>
      <c r="AH1270" s="323"/>
      <c r="AI1270" s="323"/>
      <c r="AJ1270" s="323"/>
      <c r="AK1270" s="323"/>
      <c r="AL1270" s="323"/>
      <c r="AM1270" s="323"/>
      <c r="AN1270" s="323"/>
    </row>
    <row r="1271" spans="1:40" ht="12.75">
      <c r="A1271" s="307">
        <v>1225481011</v>
      </c>
      <c r="B1271" s="311">
        <v>1269</v>
      </c>
      <c r="C1271" s="311" t="s">
        <v>16345</v>
      </c>
      <c r="D1271" s="311" t="s">
        <v>14821</v>
      </c>
      <c r="E1271" s="311" t="s">
        <v>15636</v>
      </c>
      <c r="F1271" s="310" t="s">
        <v>1960</v>
      </c>
      <c r="G1271" s="311" t="s">
        <v>14066</v>
      </c>
      <c r="H1271" s="310" t="s">
        <v>1973</v>
      </c>
      <c r="I1271" s="311" t="s">
        <v>9786</v>
      </c>
      <c r="J1271" s="311" t="s">
        <v>15649</v>
      </c>
      <c r="K1271" s="317"/>
      <c r="L1271" s="304">
        <v>1</v>
      </c>
      <c r="M1271" s="311">
        <v>42.3</v>
      </c>
      <c r="N1271" s="311">
        <v>135</v>
      </c>
      <c r="O1271" s="311" t="s">
        <v>16624</v>
      </c>
      <c r="P1271" s="311" t="s">
        <v>14119</v>
      </c>
      <c r="Q1271" s="311">
        <v>2012</v>
      </c>
      <c r="R1271" s="324">
        <v>41269</v>
      </c>
      <c r="S1271" s="311" t="s">
        <v>15335</v>
      </c>
      <c r="T1271" s="312">
        <v>41640</v>
      </c>
      <c r="U1271" s="340">
        <v>44197</v>
      </c>
      <c r="V1271" s="305"/>
      <c r="W1271" s="318"/>
      <c r="X1271" s="318"/>
      <c r="Y1271" s="318"/>
      <c r="Z1271" s="318"/>
      <c r="AA1271" s="327"/>
      <c r="AB1271" s="326">
        <v>1</v>
      </c>
      <c r="AC1271" s="346"/>
      <c r="AD1271" s="336"/>
      <c r="AE1271" s="322"/>
      <c r="AF1271" s="318"/>
      <c r="AG1271" s="323"/>
      <c r="AH1271" s="323"/>
      <c r="AI1271" s="323"/>
      <c r="AJ1271" s="323"/>
      <c r="AK1271" s="323"/>
      <c r="AL1271" s="323"/>
      <c r="AM1271" s="323"/>
      <c r="AN1271" s="323"/>
    </row>
    <row r="1272" spans="1:40" ht="12.75">
      <c r="A1272" s="307">
        <v>1225483209</v>
      </c>
      <c r="B1272" s="311">
        <v>1270</v>
      </c>
      <c r="C1272" s="311" t="s">
        <v>16345</v>
      </c>
      <c r="D1272" s="311" t="s">
        <v>14821</v>
      </c>
      <c r="E1272" s="311" t="s">
        <v>15636</v>
      </c>
      <c r="F1272" s="310" t="s">
        <v>1960</v>
      </c>
      <c r="G1272" s="311" t="s">
        <v>14164</v>
      </c>
      <c r="H1272" s="310" t="s">
        <v>1962</v>
      </c>
      <c r="I1272" s="311" t="s">
        <v>9786</v>
      </c>
      <c r="J1272" s="311" t="s">
        <v>15650</v>
      </c>
      <c r="K1272" s="317"/>
      <c r="L1272" s="304">
        <v>1</v>
      </c>
      <c r="M1272" s="311">
        <v>84.4</v>
      </c>
      <c r="N1272" s="311">
        <v>0</v>
      </c>
      <c r="O1272" s="311" t="s">
        <v>16625</v>
      </c>
      <c r="P1272" s="311" t="s">
        <v>14119</v>
      </c>
      <c r="Q1272" s="311">
        <v>2012</v>
      </c>
      <c r="R1272" s="324">
        <v>41269</v>
      </c>
      <c r="S1272" s="311" t="s">
        <v>15909</v>
      </c>
      <c r="T1272" s="312">
        <v>41640</v>
      </c>
      <c r="U1272" s="340">
        <v>44197</v>
      </c>
      <c r="V1272" s="305"/>
      <c r="W1272" s="318"/>
      <c r="X1272" s="318"/>
      <c r="Y1272" s="318"/>
      <c r="Z1272" s="318"/>
      <c r="AA1272" s="327"/>
      <c r="AB1272" s="326">
        <v>1</v>
      </c>
      <c r="AC1272" s="346"/>
      <c r="AD1272" s="335">
        <v>1</v>
      </c>
      <c r="AE1272" s="322"/>
      <c r="AF1272" s="318"/>
      <c r="AG1272" s="323"/>
      <c r="AH1272" s="323"/>
      <c r="AI1272" s="323"/>
      <c r="AJ1272" s="323"/>
      <c r="AK1272" s="323"/>
      <c r="AL1272" s="323"/>
      <c r="AM1272" s="323"/>
      <c r="AN1272" s="323"/>
    </row>
    <row r="1273" spans="1:40" ht="12.75">
      <c r="A1273" s="307">
        <v>1225483201</v>
      </c>
      <c r="B1273" s="311">
        <v>1271</v>
      </c>
      <c r="C1273" s="311" t="s">
        <v>16345</v>
      </c>
      <c r="D1273" s="311" t="s">
        <v>14821</v>
      </c>
      <c r="E1273" s="311" t="s">
        <v>15636</v>
      </c>
      <c r="F1273" s="310" t="s">
        <v>1439</v>
      </c>
      <c r="G1273" s="311" t="s">
        <v>14164</v>
      </c>
      <c r="H1273" s="310" t="s">
        <v>1441</v>
      </c>
      <c r="I1273" s="311" t="s">
        <v>9786</v>
      </c>
      <c r="J1273" s="311" t="s">
        <v>14167</v>
      </c>
      <c r="K1273" s="317"/>
      <c r="L1273" s="304">
        <v>1</v>
      </c>
      <c r="M1273" s="311">
        <v>78.099999999999994</v>
      </c>
      <c r="N1273" s="311">
        <v>0</v>
      </c>
      <c r="O1273" s="311" t="s">
        <v>16057</v>
      </c>
      <c r="P1273" s="311" t="s">
        <v>14119</v>
      </c>
      <c r="Q1273" s="311">
        <v>2012</v>
      </c>
      <c r="R1273" s="324">
        <v>41269</v>
      </c>
      <c r="S1273" s="311" t="s">
        <v>15909</v>
      </c>
      <c r="T1273" s="312">
        <v>41640</v>
      </c>
      <c r="U1273" s="340">
        <v>44197</v>
      </c>
      <c r="V1273" s="305"/>
      <c r="W1273" s="318"/>
      <c r="X1273" s="318"/>
      <c r="Y1273" s="318"/>
      <c r="Z1273" s="318"/>
      <c r="AA1273" s="327"/>
      <c r="AB1273" s="326">
        <v>1</v>
      </c>
      <c r="AC1273" s="346"/>
      <c r="AD1273" s="335">
        <v>1</v>
      </c>
      <c r="AE1273" s="322"/>
      <c r="AF1273" s="318"/>
      <c r="AG1273" s="323"/>
      <c r="AH1273" s="323"/>
      <c r="AI1273" s="323"/>
      <c r="AJ1273" s="323"/>
      <c r="AK1273" s="323"/>
      <c r="AL1273" s="323"/>
      <c r="AM1273" s="323"/>
      <c r="AN1273" s="323"/>
    </row>
    <row r="1274" spans="1:40" ht="12.75">
      <c r="A1274" s="307">
        <v>1225483203</v>
      </c>
      <c r="B1274" s="311">
        <v>1272</v>
      </c>
      <c r="C1274" s="311" t="s">
        <v>16345</v>
      </c>
      <c r="D1274" s="311" t="s">
        <v>14821</v>
      </c>
      <c r="E1274" s="311" t="s">
        <v>15636</v>
      </c>
      <c r="F1274" s="310" t="s">
        <v>1960</v>
      </c>
      <c r="G1274" s="311" t="s">
        <v>14164</v>
      </c>
      <c r="H1274" s="310" t="s">
        <v>1969</v>
      </c>
      <c r="I1274" s="311" t="s">
        <v>9786</v>
      </c>
      <c r="J1274" s="311" t="s">
        <v>15651</v>
      </c>
      <c r="K1274" s="317"/>
      <c r="L1274" s="304">
        <v>1</v>
      </c>
      <c r="M1274" s="311">
        <v>45.3</v>
      </c>
      <c r="N1274" s="311">
        <v>89</v>
      </c>
      <c r="O1274" s="311">
        <v>940</v>
      </c>
      <c r="P1274" s="311" t="s">
        <v>14119</v>
      </c>
      <c r="Q1274" s="311">
        <v>2012</v>
      </c>
      <c r="R1274" s="324">
        <v>41269</v>
      </c>
      <c r="S1274" s="311" t="s">
        <v>15909</v>
      </c>
      <c r="T1274" s="312">
        <v>41640</v>
      </c>
      <c r="U1274" s="340">
        <v>44197</v>
      </c>
      <c r="V1274" s="305"/>
      <c r="W1274" s="318"/>
      <c r="X1274" s="318"/>
      <c r="Y1274" s="318"/>
      <c r="Z1274" s="318"/>
      <c r="AA1274" s="327"/>
      <c r="AB1274" s="326">
        <v>1</v>
      </c>
      <c r="AC1274" s="346"/>
      <c r="AD1274" s="335">
        <v>1</v>
      </c>
      <c r="AE1274" s="322"/>
      <c r="AF1274" s="318"/>
      <c r="AG1274" s="323"/>
      <c r="AH1274" s="323"/>
      <c r="AI1274" s="323"/>
      <c r="AJ1274" s="323"/>
      <c r="AK1274" s="323"/>
      <c r="AL1274" s="323"/>
      <c r="AM1274" s="323"/>
      <c r="AN1274" s="323"/>
    </row>
    <row r="1275" spans="1:40" ht="12.75">
      <c r="A1275" s="307">
        <v>1225483205</v>
      </c>
      <c r="B1275" s="311">
        <v>1273</v>
      </c>
      <c r="C1275" s="311" t="s">
        <v>16345</v>
      </c>
      <c r="D1275" s="311" t="s">
        <v>14821</v>
      </c>
      <c r="E1275" s="311" t="s">
        <v>15636</v>
      </c>
      <c r="F1275" s="310" t="s">
        <v>1960</v>
      </c>
      <c r="G1275" s="311" t="s">
        <v>14164</v>
      </c>
      <c r="H1275" s="310" t="s">
        <v>1972</v>
      </c>
      <c r="I1275" s="311" t="s">
        <v>9786</v>
      </c>
      <c r="J1275" s="311" t="s">
        <v>15652</v>
      </c>
      <c r="K1275" s="317"/>
      <c r="L1275" s="304">
        <v>1</v>
      </c>
      <c r="M1275" s="311">
        <v>25</v>
      </c>
      <c r="N1275" s="311">
        <v>19</v>
      </c>
      <c r="O1275" s="311">
        <v>210</v>
      </c>
      <c r="P1275" s="311" t="s">
        <v>14119</v>
      </c>
      <c r="Q1275" s="311">
        <v>2012</v>
      </c>
      <c r="R1275" s="324">
        <v>41269</v>
      </c>
      <c r="S1275" s="311" t="s">
        <v>15909</v>
      </c>
      <c r="T1275" s="312">
        <v>41640</v>
      </c>
      <c r="U1275" s="340">
        <v>44197</v>
      </c>
      <c r="V1275" s="305"/>
      <c r="W1275" s="318"/>
      <c r="X1275" s="318"/>
      <c r="Y1275" s="318"/>
      <c r="Z1275" s="318"/>
      <c r="AA1275" s="327"/>
      <c r="AB1275" s="326">
        <v>1</v>
      </c>
      <c r="AC1275" s="346"/>
      <c r="AD1275" s="335">
        <v>1</v>
      </c>
      <c r="AE1275" s="322"/>
      <c r="AF1275" s="318"/>
      <c r="AG1275" s="323"/>
      <c r="AH1275" s="323"/>
      <c r="AI1275" s="323"/>
      <c r="AJ1275" s="323"/>
      <c r="AK1275" s="323"/>
      <c r="AL1275" s="323"/>
      <c r="AM1275" s="323"/>
      <c r="AN1275" s="323"/>
    </row>
    <row r="1276" spans="1:40" ht="12.75">
      <c r="A1276" s="307">
        <v>1225483207</v>
      </c>
      <c r="B1276" s="311">
        <v>1274</v>
      </c>
      <c r="C1276" s="311" t="s">
        <v>16345</v>
      </c>
      <c r="D1276" s="311" t="s">
        <v>14821</v>
      </c>
      <c r="E1276" s="311" t="s">
        <v>15636</v>
      </c>
      <c r="F1276" s="310" t="s">
        <v>1445</v>
      </c>
      <c r="G1276" s="311" t="s">
        <v>14164</v>
      </c>
      <c r="H1276" s="310" t="s">
        <v>1463</v>
      </c>
      <c r="I1276" s="311" t="s">
        <v>9786</v>
      </c>
      <c r="J1276" s="311" t="s">
        <v>10834</v>
      </c>
      <c r="K1276" s="318"/>
      <c r="L1276" s="304">
        <v>1</v>
      </c>
      <c r="M1276" s="311">
        <v>96.4</v>
      </c>
      <c r="N1276" s="311">
        <v>204</v>
      </c>
      <c r="O1276" s="311" t="s">
        <v>16626</v>
      </c>
      <c r="P1276" s="311" t="s">
        <v>14119</v>
      </c>
      <c r="Q1276" s="311">
        <v>2012</v>
      </c>
      <c r="R1276" s="324">
        <v>41269</v>
      </c>
      <c r="S1276" s="311" t="s">
        <v>15909</v>
      </c>
      <c r="T1276" s="312">
        <v>41640</v>
      </c>
      <c r="U1276" s="340">
        <v>44197</v>
      </c>
      <c r="V1276" s="305"/>
      <c r="W1276" s="319"/>
      <c r="X1276" s="318"/>
      <c r="Y1276" s="318"/>
      <c r="Z1276" s="317"/>
      <c r="AA1276" s="325"/>
      <c r="AB1276" s="326">
        <v>1</v>
      </c>
      <c r="AC1276" s="346"/>
      <c r="AD1276" s="335">
        <v>1</v>
      </c>
      <c r="AE1276" s="322"/>
      <c r="AF1276" s="318"/>
      <c r="AG1276" s="323"/>
      <c r="AH1276" s="323"/>
      <c r="AI1276" s="323"/>
      <c r="AJ1276" s="323"/>
      <c r="AK1276" s="323"/>
      <c r="AL1276" s="323"/>
      <c r="AM1276" s="323"/>
      <c r="AN1276" s="323"/>
    </row>
    <row r="1277" spans="1:40" ht="12.75">
      <c r="A1277" s="307">
        <v>1225482901</v>
      </c>
      <c r="B1277" s="311">
        <v>1275</v>
      </c>
      <c r="C1277" s="311" t="s">
        <v>16345</v>
      </c>
      <c r="D1277" s="311" t="s">
        <v>14821</v>
      </c>
      <c r="E1277" s="311" t="s">
        <v>15636</v>
      </c>
      <c r="F1277" s="310" t="s">
        <v>1467</v>
      </c>
      <c r="G1277" s="311" t="s">
        <v>11133</v>
      </c>
      <c r="H1277" s="310" t="s">
        <v>1475</v>
      </c>
      <c r="I1277" s="311" t="s">
        <v>10299</v>
      </c>
      <c r="J1277" s="311" t="s">
        <v>11157</v>
      </c>
      <c r="K1277" s="317"/>
      <c r="L1277" s="304">
        <v>1</v>
      </c>
      <c r="M1277" s="311">
        <v>96.9</v>
      </c>
      <c r="N1277" s="311">
        <v>1059</v>
      </c>
      <c r="O1277" s="311" t="s">
        <v>16627</v>
      </c>
      <c r="P1277" s="311" t="s">
        <v>14119</v>
      </c>
      <c r="Q1277" s="311">
        <v>2012</v>
      </c>
      <c r="R1277" s="324">
        <v>41269</v>
      </c>
      <c r="S1277" s="311" t="s">
        <v>15653</v>
      </c>
      <c r="T1277" s="312">
        <v>41640</v>
      </c>
      <c r="U1277" s="340">
        <v>44197</v>
      </c>
      <c r="V1277" s="305"/>
      <c r="W1277" s="318"/>
      <c r="X1277" s="318"/>
      <c r="Y1277" s="318"/>
      <c r="Z1277" s="318"/>
      <c r="AA1277" s="327"/>
      <c r="AB1277" s="326">
        <v>1</v>
      </c>
      <c r="AC1277" s="346"/>
      <c r="AD1277" s="336"/>
      <c r="AE1277" s="322"/>
      <c r="AF1277" s="318"/>
      <c r="AG1277" s="323"/>
      <c r="AH1277" s="323"/>
      <c r="AI1277" s="323"/>
      <c r="AJ1277" s="323"/>
      <c r="AK1277" s="323"/>
      <c r="AL1277" s="323"/>
      <c r="AM1277" s="323"/>
      <c r="AN1277" s="323"/>
    </row>
    <row r="1278" spans="1:40" ht="12.75">
      <c r="A1278" s="307">
        <v>1225482903</v>
      </c>
      <c r="B1278" s="311">
        <v>1276</v>
      </c>
      <c r="C1278" s="311" t="s">
        <v>16345</v>
      </c>
      <c r="D1278" s="311" t="s">
        <v>14821</v>
      </c>
      <c r="E1278" s="311" t="s">
        <v>15636</v>
      </c>
      <c r="F1278" s="310" t="s">
        <v>1390</v>
      </c>
      <c r="G1278" s="311" t="s">
        <v>11133</v>
      </c>
      <c r="H1278" s="310" t="s">
        <v>1415</v>
      </c>
      <c r="I1278" s="311" t="s">
        <v>10299</v>
      </c>
      <c r="J1278" s="311" t="s">
        <v>14547</v>
      </c>
      <c r="K1278" s="317"/>
      <c r="L1278" s="304">
        <v>1</v>
      </c>
      <c r="M1278" s="311">
        <v>8.6</v>
      </c>
      <c r="N1278" s="311">
        <v>45</v>
      </c>
      <c r="O1278" s="311">
        <v>110</v>
      </c>
      <c r="P1278" s="311" t="s">
        <v>14119</v>
      </c>
      <c r="Q1278" s="311">
        <v>2012</v>
      </c>
      <c r="R1278" s="324">
        <v>41269</v>
      </c>
      <c r="S1278" s="311" t="s">
        <v>15653</v>
      </c>
      <c r="T1278" s="312">
        <v>41640</v>
      </c>
      <c r="U1278" s="340">
        <v>44197</v>
      </c>
      <c r="V1278" s="305"/>
      <c r="W1278" s="318"/>
      <c r="X1278" s="318"/>
      <c r="Y1278" s="318"/>
      <c r="Z1278" s="318"/>
      <c r="AA1278" s="327"/>
      <c r="AB1278" s="326">
        <v>1</v>
      </c>
      <c r="AC1278" s="346"/>
      <c r="AD1278" s="336"/>
      <c r="AE1278" s="322"/>
      <c r="AF1278" s="318"/>
      <c r="AG1278" s="323"/>
      <c r="AH1278" s="323"/>
      <c r="AI1278" s="323"/>
      <c r="AJ1278" s="323"/>
      <c r="AK1278" s="323"/>
      <c r="AL1278" s="323"/>
      <c r="AM1278" s="323"/>
      <c r="AN1278" s="323"/>
    </row>
    <row r="1279" spans="1:40" ht="12.75">
      <c r="A1279" s="307">
        <v>1225482905</v>
      </c>
      <c r="B1279" s="311">
        <v>1277</v>
      </c>
      <c r="C1279" s="311" t="s">
        <v>16345</v>
      </c>
      <c r="D1279" s="311" t="s">
        <v>14821</v>
      </c>
      <c r="E1279" s="311" t="s">
        <v>15636</v>
      </c>
      <c r="F1279" s="310" t="s">
        <v>1904</v>
      </c>
      <c r="G1279" s="311" t="s">
        <v>11133</v>
      </c>
      <c r="H1279" s="310" t="s">
        <v>1915</v>
      </c>
      <c r="I1279" s="311" t="s">
        <v>10299</v>
      </c>
      <c r="J1279" s="311" t="s">
        <v>15654</v>
      </c>
      <c r="K1279" s="317"/>
      <c r="L1279" s="304">
        <v>1</v>
      </c>
      <c r="M1279" s="311">
        <v>25.3</v>
      </c>
      <c r="N1279" s="311">
        <v>37</v>
      </c>
      <c r="O1279" s="311">
        <v>50</v>
      </c>
      <c r="P1279" s="311" t="s">
        <v>14119</v>
      </c>
      <c r="Q1279" s="311">
        <v>2012</v>
      </c>
      <c r="R1279" s="324">
        <v>41269</v>
      </c>
      <c r="S1279" s="311" t="s">
        <v>15653</v>
      </c>
      <c r="T1279" s="312">
        <v>41640</v>
      </c>
      <c r="U1279" s="340">
        <v>44197</v>
      </c>
      <c r="V1279" s="305"/>
      <c r="W1279" s="318"/>
      <c r="X1279" s="318"/>
      <c r="Y1279" s="318"/>
      <c r="Z1279" s="318"/>
      <c r="AA1279" s="327"/>
      <c r="AB1279" s="326">
        <v>1</v>
      </c>
      <c r="AC1279" s="346"/>
      <c r="AD1279" s="336"/>
      <c r="AE1279" s="322"/>
      <c r="AF1279" s="318"/>
      <c r="AG1279" s="323"/>
      <c r="AH1279" s="323"/>
      <c r="AI1279" s="323"/>
      <c r="AJ1279" s="323"/>
      <c r="AK1279" s="323"/>
      <c r="AL1279" s="323"/>
      <c r="AM1279" s="323"/>
      <c r="AN1279" s="323"/>
    </row>
    <row r="1280" spans="1:40" ht="12.75">
      <c r="A1280" s="307">
        <v>1225483501</v>
      </c>
      <c r="B1280" s="311">
        <v>1278</v>
      </c>
      <c r="C1280" s="311" t="s">
        <v>16345</v>
      </c>
      <c r="D1280" s="311" t="s">
        <v>14821</v>
      </c>
      <c r="E1280" s="311" t="s">
        <v>15636</v>
      </c>
      <c r="F1280" s="310" t="s">
        <v>1960</v>
      </c>
      <c r="G1280" s="311" t="s">
        <v>15910</v>
      </c>
      <c r="H1280" s="310" t="s">
        <v>1967</v>
      </c>
      <c r="I1280" s="311" t="s">
        <v>9786</v>
      </c>
      <c r="J1280" s="311" t="s">
        <v>15655</v>
      </c>
      <c r="K1280" s="317"/>
      <c r="L1280" s="304">
        <v>1</v>
      </c>
      <c r="M1280" s="311">
        <v>742.2</v>
      </c>
      <c r="N1280" s="311">
        <v>1679</v>
      </c>
      <c r="O1280" s="311" t="s">
        <v>16628</v>
      </c>
      <c r="P1280" s="311" t="s">
        <v>14119</v>
      </c>
      <c r="Q1280" s="311">
        <v>2012</v>
      </c>
      <c r="R1280" s="324">
        <v>41270</v>
      </c>
      <c r="S1280" s="311" t="s">
        <v>15361</v>
      </c>
      <c r="T1280" s="312">
        <v>41640</v>
      </c>
      <c r="U1280" s="340">
        <v>44197</v>
      </c>
      <c r="V1280" s="305"/>
      <c r="W1280" s="318"/>
      <c r="X1280" s="318"/>
      <c r="Y1280" s="318"/>
      <c r="Z1280" s="318"/>
      <c r="AA1280" s="327"/>
      <c r="AB1280" s="326">
        <v>1</v>
      </c>
      <c r="AC1280" s="334">
        <v>1</v>
      </c>
      <c r="AD1280" s="335">
        <v>1</v>
      </c>
      <c r="AE1280" s="322"/>
      <c r="AF1280" s="318"/>
      <c r="AG1280" s="323"/>
      <c r="AH1280" s="323"/>
      <c r="AI1280" s="323"/>
      <c r="AJ1280" s="323"/>
      <c r="AK1280" s="323"/>
      <c r="AL1280" s="323"/>
      <c r="AM1280" s="323"/>
      <c r="AN1280" s="323"/>
    </row>
    <row r="1281" spans="1:40" ht="12.75">
      <c r="A1281" s="307">
        <v>1225484002</v>
      </c>
      <c r="B1281" s="311">
        <v>1279</v>
      </c>
      <c r="C1281" s="311" t="s">
        <v>16345</v>
      </c>
      <c r="D1281" s="311" t="s">
        <v>14821</v>
      </c>
      <c r="E1281" s="311" t="s">
        <v>15636</v>
      </c>
      <c r="F1281" s="310" t="s">
        <v>1635</v>
      </c>
      <c r="G1281" s="311" t="s">
        <v>15911</v>
      </c>
      <c r="H1281" s="310" t="s">
        <v>1642</v>
      </c>
      <c r="I1281" s="311" t="s">
        <v>9786</v>
      </c>
      <c r="J1281" s="311" t="s">
        <v>15096</v>
      </c>
      <c r="K1281" s="317"/>
      <c r="L1281" s="304">
        <v>1</v>
      </c>
      <c r="M1281" s="311">
        <v>72.8</v>
      </c>
      <c r="N1281" s="311">
        <v>161</v>
      </c>
      <c r="O1281" s="311" t="s">
        <v>16623</v>
      </c>
      <c r="P1281" s="311" t="s">
        <v>14119</v>
      </c>
      <c r="Q1281" s="311">
        <v>2012</v>
      </c>
      <c r="R1281" s="324">
        <v>41255</v>
      </c>
      <c r="S1281" s="311" t="s">
        <v>15912</v>
      </c>
      <c r="T1281" s="312">
        <v>41640</v>
      </c>
      <c r="U1281" s="340">
        <v>44197</v>
      </c>
      <c r="V1281" s="305"/>
      <c r="W1281" s="318"/>
      <c r="X1281" s="318"/>
      <c r="Y1281" s="318"/>
      <c r="Z1281" s="318"/>
      <c r="AA1281" s="327"/>
      <c r="AB1281" s="326">
        <v>1</v>
      </c>
      <c r="AC1281" s="347"/>
      <c r="AD1281" s="335">
        <v>1</v>
      </c>
      <c r="AE1281" s="322"/>
      <c r="AF1281" s="318"/>
      <c r="AG1281" s="323"/>
      <c r="AH1281" s="323"/>
      <c r="AI1281" s="323"/>
      <c r="AJ1281" s="323"/>
      <c r="AK1281" s="323"/>
      <c r="AL1281" s="323"/>
      <c r="AM1281" s="323"/>
      <c r="AN1281" s="323"/>
    </row>
    <row r="1282" spans="1:40" ht="12.75">
      <c r="A1282" s="307">
        <v>1225484001</v>
      </c>
      <c r="B1282" s="311">
        <v>1280</v>
      </c>
      <c r="C1282" s="311" t="s">
        <v>16345</v>
      </c>
      <c r="D1282" s="311" t="s">
        <v>14821</v>
      </c>
      <c r="E1282" s="311" t="s">
        <v>15636</v>
      </c>
      <c r="F1282" s="310" t="s">
        <v>1960</v>
      </c>
      <c r="G1282" s="311" t="s">
        <v>15911</v>
      </c>
      <c r="H1282" s="310" t="s">
        <v>1968</v>
      </c>
      <c r="I1282" s="311" t="s">
        <v>9786</v>
      </c>
      <c r="J1282" s="311" t="s">
        <v>15656</v>
      </c>
      <c r="K1282" s="317"/>
      <c r="L1282" s="304">
        <v>1</v>
      </c>
      <c r="M1282" s="311">
        <v>174</v>
      </c>
      <c r="N1282" s="311">
        <v>560</v>
      </c>
      <c r="O1282" s="311" t="s">
        <v>16581</v>
      </c>
      <c r="P1282" s="311" t="s">
        <v>14119</v>
      </c>
      <c r="Q1282" s="311">
        <v>2012</v>
      </c>
      <c r="R1282" s="324">
        <v>41254</v>
      </c>
      <c r="S1282" s="311" t="s">
        <v>15912</v>
      </c>
      <c r="T1282" s="312">
        <v>41640</v>
      </c>
      <c r="U1282" s="340">
        <v>44197</v>
      </c>
      <c r="V1282" s="305"/>
      <c r="W1282" s="318"/>
      <c r="X1282" s="318"/>
      <c r="Y1282" s="318"/>
      <c r="Z1282" s="318"/>
      <c r="AA1282" s="327"/>
      <c r="AB1282" s="326">
        <v>1</v>
      </c>
      <c r="AC1282" s="347"/>
      <c r="AD1282" s="336"/>
      <c r="AE1282" s="322"/>
      <c r="AF1282" s="318"/>
      <c r="AG1282" s="323"/>
      <c r="AH1282" s="323"/>
      <c r="AI1282" s="323"/>
      <c r="AJ1282" s="323"/>
      <c r="AK1282" s="323"/>
      <c r="AL1282" s="323"/>
      <c r="AM1282" s="323"/>
      <c r="AN1282" s="323"/>
    </row>
    <row r="1283" spans="1:40" ht="12.75">
      <c r="A1283" s="307">
        <v>1225485502</v>
      </c>
      <c r="B1283" s="311">
        <v>1281</v>
      </c>
      <c r="C1283" s="311" t="s">
        <v>16345</v>
      </c>
      <c r="D1283" s="311" t="s">
        <v>14821</v>
      </c>
      <c r="E1283" s="311" t="s">
        <v>15636</v>
      </c>
      <c r="F1283" s="310" t="s">
        <v>1904</v>
      </c>
      <c r="G1283" s="311" t="s">
        <v>15657</v>
      </c>
      <c r="H1283" s="310" t="s">
        <v>1906</v>
      </c>
      <c r="I1283" s="311" t="s">
        <v>9786</v>
      </c>
      <c r="J1283" s="311" t="s">
        <v>15658</v>
      </c>
      <c r="K1283" s="317"/>
      <c r="L1283" s="304">
        <v>1</v>
      </c>
      <c r="M1283" s="311">
        <v>23.7</v>
      </c>
      <c r="N1283" s="311">
        <v>144</v>
      </c>
      <c r="O1283" s="311" t="s">
        <v>16543</v>
      </c>
      <c r="P1283" s="311" t="s">
        <v>14119</v>
      </c>
      <c r="Q1283" s="311">
        <v>2012</v>
      </c>
      <c r="R1283" s="324">
        <v>41269</v>
      </c>
      <c r="S1283" s="311" t="s">
        <v>15659</v>
      </c>
      <c r="T1283" s="312">
        <v>41640</v>
      </c>
      <c r="U1283" s="340">
        <v>44197</v>
      </c>
      <c r="V1283" s="305"/>
      <c r="W1283" s="318"/>
      <c r="X1283" s="318"/>
      <c r="Y1283" s="318"/>
      <c r="Z1283" s="318"/>
      <c r="AA1283" s="327"/>
      <c r="AB1283" s="326">
        <v>1</v>
      </c>
      <c r="AC1283" s="347"/>
      <c r="AD1283" s="336"/>
      <c r="AE1283" s="322"/>
      <c r="AF1283" s="318"/>
      <c r="AG1283" s="323"/>
      <c r="AH1283" s="323"/>
      <c r="AI1283" s="323"/>
      <c r="AJ1283" s="323"/>
      <c r="AK1283" s="323"/>
      <c r="AL1283" s="323"/>
      <c r="AM1283" s="323"/>
      <c r="AN1283" s="323"/>
    </row>
    <row r="1284" spans="1:40" ht="12.75">
      <c r="A1284" s="307">
        <v>1225485501</v>
      </c>
      <c r="B1284" s="311">
        <v>1282</v>
      </c>
      <c r="C1284" s="311" t="s">
        <v>16345</v>
      </c>
      <c r="D1284" s="311" t="s">
        <v>14821</v>
      </c>
      <c r="E1284" s="311" t="s">
        <v>15636</v>
      </c>
      <c r="F1284" s="310" t="s">
        <v>1904</v>
      </c>
      <c r="G1284" s="311" t="s">
        <v>15657</v>
      </c>
      <c r="H1284" s="310" t="s">
        <v>1905</v>
      </c>
      <c r="I1284" s="311" t="s">
        <v>10299</v>
      </c>
      <c r="J1284" s="311" t="s">
        <v>15660</v>
      </c>
      <c r="K1284" s="317"/>
      <c r="L1284" s="304">
        <v>1</v>
      </c>
      <c r="M1284" s="311">
        <v>164.5</v>
      </c>
      <c r="N1284" s="311">
        <v>1009</v>
      </c>
      <c r="O1284" s="311" t="s">
        <v>16026</v>
      </c>
      <c r="P1284" s="311" t="s">
        <v>14119</v>
      </c>
      <c r="Q1284" s="311">
        <v>2012</v>
      </c>
      <c r="R1284" s="324">
        <v>41269</v>
      </c>
      <c r="S1284" s="311" t="s">
        <v>15659</v>
      </c>
      <c r="T1284" s="312">
        <v>41640</v>
      </c>
      <c r="U1284" s="340">
        <v>44197</v>
      </c>
      <c r="V1284" s="305"/>
      <c r="W1284" s="318"/>
      <c r="X1284" s="318"/>
      <c r="Y1284" s="318"/>
      <c r="Z1284" s="318"/>
      <c r="AA1284" s="327"/>
      <c r="AB1284" s="326">
        <v>1</v>
      </c>
      <c r="AC1284" s="347"/>
      <c r="AD1284" s="336"/>
      <c r="AE1284" s="322"/>
      <c r="AF1284" s="318"/>
      <c r="AG1284" s="323"/>
      <c r="AH1284" s="323"/>
      <c r="AI1284" s="323"/>
      <c r="AJ1284" s="323"/>
      <c r="AK1284" s="323"/>
      <c r="AL1284" s="323"/>
      <c r="AM1284" s="323"/>
      <c r="AN1284" s="323"/>
    </row>
    <row r="1285" spans="1:40" ht="12.75">
      <c r="A1285" s="307">
        <v>1225485504</v>
      </c>
      <c r="B1285" s="311">
        <v>1283</v>
      </c>
      <c r="C1285" s="311" t="s">
        <v>16345</v>
      </c>
      <c r="D1285" s="311" t="s">
        <v>14821</v>
      </c>
      <c r="E1285" s="311" t="s">
        <v>15636</v>
      </c>
      <c r="F1285" s="310" t="s">
        <v>1904</v>
      </c>
      <c r="G1285" s="311" t="s">
        <v>15657</v>
      </c>
      <c r="H1285" s="310" t="s">
        <v>1911</v>
      </c>
      <c r="I1285" s="311" t="s">
        <v>9786</v>
      </c>
      <c r="J1285" s="311" t="s">
        <v>15661</v>
      </c>
      <c r="K1285" s="317"/>
      <c r="L1285" s="304">
        <v>1</v>
      </c>
      <c r="M1285" s="311">
        <v>163.9</v>
      </c>
      <c r="N1285" s="311">
        <v>734</v>
      </c>
      <c r="O1285" s="311" t="s">
        <v>16629</v>
      </c>
      <c r="P1285" s="311" t="s">
        <v>14119</v>
      </c>
      <c r="Q1285" s="311">
        <v>2012</v>
      </c>
      <c r="R1285" s="324">
        <v>41269</v>
      </c>
      <c r="S1285" s="311" t="s">
        <v>15659</v>
      </c>
      <c r="T1285" s="312">
        <v>41640</v>
      </c>
      <c r="U1285" s="340">
        <v>44197</v>
      </c>
      <c r="V1285" s="305"/>
      <c r="W1285" s="318"/>
      <c r="X1285" s="318"/>
      <c r="Y1285" s="318"/>
      <c r="Z1285" s="318"/>
      <c r="AA1285" s="327"/>
      <c r="AB1285" s="326">
        <v>1</v>
      </c>
      <c r="AC1285" s="347"/>
      <c r="AD1285" s="336"/>
      <c r="AE1285" s="322"/>
      <c r="AF1285" s="318"/>
      <c r="AG1285" s="323"/>
      <c r="AH1285" s="323"/>
      <c r="AI1285" s="323"/>
      <c r="AJ1285" s="323"/>
      <c r="AK1285" s="323"/>
      <c r="AL1285" s="323"/>
      <c r="AM1285" s="323"/>
      <c r="AN1285" s="323"/>
    </row>
    <row r="1286" spans="1:40" ht="12.75">
      <c r="A1286" s="307">
        <v>1225485506</v>
      </c>
      <c r="B1286" s="311">
        <v>1284</v>
      </c>
      <c r="C1286" s="311" t="s">
        <v>16345</v>
      </c>
      <c r="D1286" s="311" t="s">
        <v>14821</v>
      </c>
      <c r="E1286" s="311" t="s">
        <v>15636</v>
      </c>
      <c r="F1286" s="310" t="s">
        <v>1904</v>
      </c>
      <c r="G1286" s="311" t="s">
        <v>15657</v>
      </c>
      <c r="H1286" s="310" t="s">
        <v>1914</v>
      </c>
      <c r="I1286" s="311" t="s">
        <v>9786</v>
      </c>
      <c r="J1286" s="311" t="s">
        <v>15662</v>
      </c>
      <c r="K1286" s="317"/>
      <c r="L1286" s="304">
        <v>1</v>
      </c>
      <c r="M1286" s="311">
        <v>296.10000000000002</v>
      </c>
      <c r="N1286" s="311">
        <v>1398</v>
      </c>
      <c r="O1286" s="311" t="s">
        <v>16630</v>
      </c>
      <c r="P1286" s="311" t="s">
        <v>14119</v>
      </c>
      <c r="Q1286" s="311">
        <v>2012</v>
      </c>
      <c r="R1286" s="324">
        <v>41269</v>
      </c>
      <c r="S1286" s="311" t="s">
        <v>15659</v>
      </c>
      <c r="T1286" s="312">
        <v>41640</v>
      </c>
      <c r="U1286" s="340">
        <v>44197</v>
      </c>
      <c r="V1286" s="305"/>
      <c r="W1286" s="318"/>
      <c r="X1286" s="318"/>
      <c r="Y1286" s="318"/>
      <c r="Z1286" s="318"/>
      <c r="AA1286" s="327"/>
      <c r="AB1286" s="326">
        <v>1</v>
      </c>
      <c r="AC1286" s="347"/>
      <c r="AD1286" s="336"/>
      <c r="AE1286" s="322"/>
      <c r="AF1286" s="318"/>
      <c r="AG1286" s="323"/>
      <c r="AH1286" s="323"/>
      <c r="AI1286" s="323"/>
      <c r="AJ1286" s="323"/>
      <c r="AK1286" s="323"/>
      <c r="AL1286" s="323"/>
      <c r="AM1286" s="323"/>
      <c r="AN1286" s="323"/>
    </row>
    <row r="1287" spans="1:40" ht="12.75">
      <c r="A1287" s="307">
        <v>1225486602</v>
      </c>
      <c r="B1287" s="311">
        <v>1285</v>
      </c>
      <c r="C1287" s="311" t="s">
        <v>16345</v>
      </c>
      <c r="D1287" s="311" t="s">
        <v>14821</v>
      </c>
      <c r="E1287" s="311" t="s">
        <v>15636</v>
      </c>
      <c r="F1287" s="310" t="s">
        <v>1960</v>
      </c>
      <c r="G1287" s="311" t="s">
        <v>14089</v>
      </c>
      <c r="H1287" s="310" t="s">
        <v>1963</v>
      </c>
      <c r="I1287" s="311" t="s">
        <v>9786</v>
      </c>
      <c r="J1287" s="311" t="s">
        <v>15663</v>
      </c>
      <c r="K1287" s="317"/>
      <c r="L1287" s="304">
        <v>1</v>
      </c>
      <c r="M1287" s="311">
        <v>125.5</v>
      </c>
      <c r="N1287" s="311">
        <v>155</v>
      </c>
      <c r="O1287" s="311" t="s">
        <v>16060</v>
      </c>
      <c r="P1287" s="311" t="s">
        <v>14119</v>
      </c>
      <c r="Q1287" s="311">
        <v>2012</v>
      </c>
      <c r="R1287" s="324">
        <v>41269</v>
      </c>
      <c r="S1287" s="311" t="s">
        <v>15913</v>
      </c>
      <c r="T1287" s="312">
        <v>41640</v>
      </c>
      <c r="U1287" s="340">
        <v>44197</v>
      </c>
      <c r="V1287" s="305"/>
      <c r="W1287" s="318"/>
      <c r="X1287" s="318"/>
      <c r="Y1287" s="318"/>
      <c r="Z1287" s="318"/>
      <c r="AA1287" s="327"/>
      <c r="AB1287" s="326">
        <v>1</v>
      </c>
      <c r="AC1287" s="334">
        <v>1</v>
      </c>
      <c r="AD1287" s="335">
        <v>1</v>
      </c>
      <c r="AE1287" s="322"/>
      <c r="AF1287" s="318"/>
      <c r="AG1287" s="323"/>
      <c r="AH1287" s="323"/>
      <c r="AI1287" s="323"/>
      <c r="AJ1287" s="323"/>
      <c r="AK1287" s="323"/>
      <c r="AL1287" s="323"/>
      <c r="AM1287" s="323"/>
      <c r="AN1287" s="323"/>
    </row>
    <row r="1288" spans="1:40" ht="12.75">
      <c r="A1288" s="307">
        <v>1225486601</v>
      </c>
      <c r="B1288" s="311">
        <v>1286</v>
      </c>
      <c r="C1288" s="311" t="s">
        <v>16345</v>
      </c>
      <c r="D1288" s="311" t="s">
        <v>14821</v>
      </c>
      <c r="E1288" s="311" t="s">
        <v>15636</v>
      </c>
      <c r="F1288" s="310" t="s">
        <v>1303</v>
      </c>
      <c r="G1288" s="311" t="s">
        <v>14089</v>
      </c>
      <c r="H1288" s="310" t="s">
        <v>1323</v>
      </c>
      <c r="I1288" s="311" t="s">
        <v>9786</v>
      </c>
      <c r="J1288" s="311" t="s">
        <v>10659</v>
      </c>
      <c r="K1288" s="317"/>
      <c r="L1288" s="304">
        <v>1</v>
      </c>
      <c r="M1288" s="311">
        <v>131.5</v>
      </c>
      <c r="N1288" s="311">
        <v>402</v>
      </c>
      <c r="O1288" s="311" t="s">
        <v>16631</v>
      </c>
      <c r="P1288" s="311" t="s">
        <v>14119</v>
      </c>
      <c r="Q1288" s="311">
        <v>2012</v>
      </c>
      <c r="R1288" s="324">
        <v>41269</v>
      </c>
      <c r="S1288" s="311" t="s">
        <v>15913</v>
      </c>
      <c r="T1288" s="312">
        <v>41640</v>
      </c>
      <c r="U1288" s="340">
        <v>44197</v>
      </c>
      <c r="V1288" s="305"/>
      <c r="W1288" s="318"/>
      <c r="X1288" s="318"/>
      <c r="Y1288" s="318"/>
      <c r="Z1288" s="318"/>
      <c r="AA1288" s="327"/>
      <c r="AB1288" s="326">
        <v>1</v>
      </c>
      <c r="AC1288" s="334">
        <v>1</v>
      </c>
      <c r="AD1288" s="335">
        <v>1</v>
      </c>
      <c r="AE1288" s="322"/>
      <c r="AF1288" s="318"/>
      <c r="AG1288" s="323"/>
      <c r="AH1288" s="323"/>
      <c r="AI1288" s="323"/>
      <c r="AJ1288" s="323"/>
      <c r="AK1288" s="323"/>
      <c r="AL1288" s="323"/>
      <c r="AM1288" s="323"/>
      <c r="AN1288" s="323"/>
    </row>
    <row r="1289" spans="1:40" ht="12.75">
      <c r="A1289" s="307">
        <v>1225486603</v>
      </c>
      <c r="B1289" s="311">
        <v>1287</v>
      </c>
      <c r="C1289" s="311" t="s">
        <v>16345</v>
      </c>
      <c r="D1289" s="311" t="s">
        <v>14821</v>
      </c>
      <c r="E1289" s="311" t="s">
        <v>15636</v>
      </c>
      <c r="F1289" s="310" t="s">
        <v>1960</v>
      </c>
      <c r="G1289" s="311" t="s">
        <v>14089</v>
      </c>
      <c r="H1289" s="310" t="s">
        <v>1971</v>
      </c>
      <c r="I1289" s="311" t="s">
        <v>9786</v>
      </c>
      <c r="J1289" s="311" t="s">
        <v>15664</v>
      </c>
      <c r="K1289" s="317"/>
      <c r="L1289" s="304">
        <v>1</v>
      </c>
      <c r="M1289" s="311">
        <v>70.2</v>
      </c>
      <c r="N1289" s="311">
        <v>119</v>
      </c>
      <c r="O1289" s="311" t="s">
        <v>16632</v>
      </c>
      <c r="P1289" s="311" t="s">
        <v>14119</v>
      </c>
      <c r="Q1289" s="311">
        <v>2012</v>
      </c>
      <c r="R1289" s="324">
        <v>41269</v>
      </c>
      <c r="S1289" s="311" t="s">
        <v>15913</v>
      </c>
      <c r="T1289" s="312">
        <v>41640</v>
      </c>
      <c r="U1289" s="340">
        <v>44197</v>
      </c>
      <c r="V1289" s="305"/>
      <c r="W1289" s="318"/>
      <c r="X1289" s="318"/>
      <c r="Y1289" s="318"/>
      <c r="Z1289" s="318"/>
      <c r="AA1289" s="327"/>
      <c r="AB1289" s="326">
        <v>1</v>
      </c>
      <c r="AC1289" s="334">
        <v>1</v>
      </c>
      <c r="AD1289" s="335">
        <v>1</v>
      </c>
      <c r="AE1289" s="322"/>
      <c r="AF1289" s="318"/>
      <c r="AG1289" s="323"/>
      <c r="AH1289" s="323"/>
      <c r="AI1289" s="323"/>
      <c r="AJ1289" s="323"/>
      <c r="AK1289" s="323"/>
      <c r="AL1289" s="323"/>
      <c r="AM1289" s="323"/>
      <c r="AN1289" s="323"/>
    </row>
    <row r="1290" spans="1:40" ht="12.75">
      <c r="A1290" s="307">
        <v>1225486604</v>
      </c>
      <c r="B1290" s="311">
        <v>1288</v>
      </c>
      <c r="C1290" s="311" t="s">
        <v>16345</v>
      </c>
      <c r="D1290" s="311" t="s">
        <v>14821</v>
      </c>
      <c r="E1290" s="311" t="s">
        <v>15636</v>
      </c>
      <c r="F1290" s="310" t="s">
        <v>1960</v>
      </c>
      <c r="G1290" s="311" t="s">
        <v>14089</v>
      </c>
      <c r="H1290" s="310" t="s">
        <v>1974</v>
      </c>
      <c r="I1290" s="311" t="s">
        <v>9786</v>
      </c>
      <c r="J1290" s="311" t="s">
        <v>15665</v>
      </c>
      <c r="K1290" s="317"/>
      <c r="L1290" s="304">
        <v>1</v>
      </c>
      <c r="M1290" s="311">
        <v>24.1</v>
      </c>
      <c r="N1290" s="311">
        <v>17</v>
      </c>
      <c r="O1290" s="311">
        <v>220</v>
      </c>
      <c r="P1290" s="311" t="s">
        <v>14119</v>
      </c>
      <c r="Q1290" s="311">
        <v>2012</v>
      </c>
      <c r="R1290" s="324">
        <v>41269</v>
      </c>
      <c r="S1290" s="311" t="s">
        <v>15913</v>
      </c>
      <c r="T1290" s="312">
        <v>41640</v>
      </c>
      <c r="U1290" s="340">
        <v>44197</v>
      </c>
      <c r="V1290" s="305"/>
      <c r="W1290" s="318"/>
      <c r="X1290" s="318"/>
      <c r="Y1290" s="318"/>
      <c r="Z1290" s="318"/>
      <c r="AA1290" s="327"/>
      <c r="AB1290" s="326">
        <v>1</v>
      </c>
      <c r="AC1290" s="334">
        <v>1</v>
      </c>
      <c r="AD1290" s="335">
        <v>1</v>
      </c>
      <c r="AE1290" s="322"/>
      <c r="AF1290" s="318"/>
      <c r="AG1290" s="323"/>
      <c r="AH1290" s="323"/>
      <c r="AI1290" s="323"/>
      <c r="AJ1290" s="323"/>
      <c r="AK1290" s="323"/>
      <c r="AL1290" s="323"/>
      <c r="AM1290" s="323"/>
      <c r="AN1290" s="323"/>
    </row>
    <row r="1291" spans="1:40" ht="12.75">
      <c r="A1291" s="307">
        <v>1225487502</v>
      </c>
      <c r="B1291" s="311">
        <v>1289</v>
      </c>
      <c r="C1291" s="311" t="s">
        <v>16345</v>
      </c>
      <c r="D1291" s="311" t="s">
        <v>14821</v>
      </c>
      <c r="E1291" s="311" t="s">
        <v>15636</v>
      </c>
      <c r="F1291" s="310" t="s">
        <v>1303</v>
      </c>
      <c r="G1291" s="311" t="s">
        <v>15666</v>
      </c>
      <c r="H1291" s="310" t="s">
        <v>1307</v>
      </c>
      <c r="I1291" s="311" t="s">
        <v>9786</v>
      </c>
      <c r="J1291" s="311" t="s">
        <v>14062</v>
      </c>
      <c r="K1291" s="317"/>
      <c r="L1291" s="304">
        <v>1</v>
      </c>
      <c r="M1291" s="311">
        <v>59.7</v>
      </c>
      <c r="N1291" s="311">
        <v>51</v>
      </c>
      <c r="O1291" s="311">
        <v>300</v>
      </c>
      <c r="P1291" s="311" t="s">
        <v>14119</v>
      </c>
      <c r="Q1291" s="311">
        <v>2012</v>
      </c>
      <c r="R1291" s="324">
        <v>41269</v>
      </c>
      <c r="S1291" s="311" t="s">
        <v>15667</v>
      </c>
      <c r="T1291" s="312">
        <v>41640</v>
      </c>
      <c r="U1291" s="340">
        <v>44197</v>
      </c>
      <c r="V1291" s="305"/>
      <c r="W1291" s="318"/>
      <c r="X1291" s="318"/>
      <c r="Y1291" s="318"/>
      <c r="Z1291" s="318"/>
      <c r="AA1291" s="327"/>
      <c r="AB1291" s="326">
        <v>1</v>
      </c>
      <c r="AC1291" s="346"/>
      <c r="AD1291" s="336"/>
      <c r="AE1291" s="322"/>
      <c r="AF1291" s="318"/>
      <c r="AG1291" s="323"/>
      <c r="AH1291" s="323"/>
      <c r="AI1291" s="323"/>
      <c r="AJ1291" s="323"/>
      <c r="AK1291" s="323"/>
      <c r="AL1291" s="323"/>
      <c r="AM1291" s="323"/>
      <c r="AN1291" s="323"/>
    </row>
    <row r="1292" spans="1:40" ht="12.75">
      <c r="A1292" s="307">
        <v>1225487503</v>
      </c>
      <c r="B1292" s="311">
        <v>1290</v>
      </c>
      <c r="C1292" s="311" t="s">
        <v>16345</v>
      </c>
      <c r="D1292" s="311" t="s">
        <v>14821</v>
      </c>
      <c r="E1292" s="311" t="s">
        <v>15636</v>
      </c>
      <c r="F1292" s="310" t="s">
        <v>1897</v>
      </c>
      <c r="G1292" s="311" t="s">
        <v>15666</v>
      </c>
      <c r="H1292" s="310" t="s">
        <v>1900</v>
      </c>
      <c r="I1292" s="311" t="s">
        <v>9786</v>
      </c>
      <c r="J1292" s="311" t="s">
        <v>15668</v>
      </c>
      <c r="K1292" s="317"/>
      <c r="L1292" s="304">
        <v>1</v>
      </c>
      <c r="M1292" s="311">
        <v>112.8</v>
      </c>
      <c r="N1292" s="311">
        <v>589</v>
      </c>
      <c r="O1292" s="311">
        <v>290</v>
      </c>
      <c r="P1292" s="311" t="s">
        <v>14119</v>
      </c>
      <c r="Q1292" s="311">
        <v>2012</v>
      </c>
      <c r="R1292" s="324">
        <v>41269</v>
      </c>
      <c r="S1292" s="311" t="s">
        <v>15667</v>
      </c>
      <c r="T1292" s="312">
        <v>41640</v>
      </c>
      <c r="U1292" s="340">
        <v>44197</v>
      </c>
      <c r="V1292" s="305"/>
      <c r="W1292" s="318"/>
      <c r="X1292" s="318"/>
      <c r="Y1292" s="318"/>
      <c r="Z1292" s="318"/>
      <c r="AA1292" s="327"/>
      <c r="AB1292" s="326">
        <v>1</v>
      </c>
      <c r="AC1292" s="347"/>
      <c r="AD1292" s="336"/>
      <c r="AE1292" s="322"/>
      <c r="AF1292" s="318"/>
      <c r="AG1292" s="323"/>
      <c r="AH1292" s="323"/>
      <c r="AI1292" s="323"/>
      <c r="AJ1292" s="323"/>
      <c r="AK1292" s="323"/>
      <c r="AL1292" s="323"/>
      <c r="AM1292" s="323"/>
      <c r="AN1292" s="323"/>
    </row>
    <row r="1293" spans="1:40" ht="12.75">
      <c r="A1293" s="307">
        <v>1225487504</v>
      </c>
      <c r="B1293" s="311">
        <v>1291</v>
      </c>
      <c r="C1293" s="311" t="s">
        <v>16345</v>
      </c>
      <c r="D1293" s="311" t="s">
        <v>14821</v>
      </c>
      <c r="E1293" s="311" t="s">
        <v>15636</v>
      </c>
      <c r="F1293" s="310" t="s">
        <v>1601</v>
      </c>
      <c r="G1293" s="311" t="s">
        <v>15666</v>
      </c>
      <c r="H1293" s="310" t="s">
        <v>1609</v>
      </c>
      <c r="I1293" s="311" t="s">
        <v>9786</v>
      </c>
      <c r="J1293" s="311" t="s">
        <v>14659</v>
      </c>
      <c r="K1293" s="317"/>
      <c r="L1293" s="304">
        <v>1</v>
      </c>
      <c r="M1293" s="311">
        <v>128.5</v>
      </c>
      <c r="N1293" s="311">
        <v>737</v>
      </c>
      <c r="O1293" s="311" t="s">
        <v>16633</v>
      </c>
      <c r="P1293" s="311" t="s">
        <v>14119</v>
      </c>
      <c r="Q1293" s="311">
        <v>2012</v>
      </c>
      <c r="R1293" s="324">
        <v>41269</v>
      </c>
      <c r="S1293" s="311" t="s">
        <v>15667</v>
      </c>
      <c r="T1293" s="312">
        <v>41640</v>
      </c>
      <c r="U1293" s="340">
        <v>44197</v>
      </c>
      <c r="V1293" s="305"/>
      <c r="W1293" s="318"/>
      <c r="X1293" s="318"/>
      <c r="Y1293" s="318"/>
      <c r="Z1293" s="318"/>
      <c r="AA1293" s="327"/>
      <c r="AB1293" s="326">
        <v>1</v>
      </c>
      <c r="AC1293" s="347"/>
      <c r="AD1293" s="336"/>
      <c r="AE1293" s="322"/>
      <c r="AF1293" s="318"/>
      <c r="AG1293" s="323"/>
      <c r="AH1293" s="323"/>
      <c r="AI1293" s="323"/>
      <c r="AJ1293" s="323"/>
      <c r="AK1293" s="323"/>
      <c r="AL1293" s="323"/>
      <c r="AM1293" s="323"/>
      <c r="AN1293" s="323"/>
    </row>
    <row r="1294" spans="1:40" ht="12.75">
      <c r="A1294" s="307">
        <v>1211390005</v>
      </c>
      <c r="B1294" s="311">
        <v>1292</v>
      </c>
      <c r="C1294" s="311" t="s">
        <v>16345</v>
      </c>
      <c r="D1294" s="311" t="s">
        <v>14821</v>
      </c>
      <c r="E1294" s="311" t="s">
        <v>15636</v>
      </c>
      <c r="F1294" s="311" t="s">
        <v>1897</v>
      </c>
      <c r="G1294" s="311" t="s">
        <v>15666</v>
      </c>
      <c r="H1294" s="310" t="s">
        <v>1901</v>
      </c>
      <c r="I1294" s="311" t="s">
        <v>9786</v>
      </c>
      <c r="J1294" s="311" t="s">
        <v>15669</v>
      </c>
      <c r="K1294" s="317"/>
      <c r="L1294" s="304">
        <v>1</v>
      </c>
      <c r="M1294" s="311">
        <v>20.3</v>
      </c>
      <c r="N1294" s="311">
        <v>90</v>
      </c>
      <c r="O1294" s="311" t="s">
        <v>16634</v>
      </c>
      <c r="P1294" s="311" t="s">
        <v>14119</v>
      </c>
      <c r="Q1294" s="311">
        <v>2012</v>
      </c>
      <c r="R1294" s="324">
        <v>41269</v>
      </c>
      <c r="S1294" s="311" t="s">
        <v>15667</v>
      </c>
      <c r="T1294" s="312">
        <v>41640</v>
      </c>
      <c r="U1294" s="340">
        <v>44197</v>
      </c>
      <c r="V1294" s="305"/>
      <c r="W1294" s="318"/>
      <c r="X1294" s="318"/>
      <c r="Y1294" s="318"/>
      <c r="Z1294" s="318"/>
      <c r="AA1294" s="327"/>
      <c r="AB1294" s="326">
        <v>1</v>
      </c>
      <c r="AC1294" s="346"/>
      <c r="AD1294" s="336"/>
      <c r="AE1294" s="322"/>
      <c r="AF1294" s="318"/>
      <c r="AG1294" s="323"/>
      <c r="AH1294" s="323"/>
      <c r="AI1294" s="323"/>
      <c r="AJ1294" s="323"/>
      <c r="AK1294" s="323"/>
      <c r="AL1294" s="323"/>
      <c r="AM1294" s="323"/>
      <c r="AN1294" s="323"/>
    </row>
    <row r="1295" spans="1:40" ht="12.75">
      <c r="A1295" s="307">
        <v>1225487501</v>
      </c>
      <c r="B1295" s="311">
        <v>1293</v>
      </c>
      <c r="C1295" s="311" t="s">
        <v>16345</v>
      </c>
      <c r="D1295" s="311" t="s">
        <v>14821</v>
      </c>
      <c r="E1295" s="311" t="s">
        <v>15636</v>
      </c>
      <c r="F1295" s="310" t="s">
        <v>1897</v>
      </c>
      <c r="G1295" s="311" t="s">
        <v>15666</v>
      </c>
      <c r="H1295" s="310" t="s">
        <v>1902</v>
      </c>
      <c r="I1295" s="311" t="s">
        <v>9786</v>
      </c>
      <c r="J1295" s="311" t="s">
        <v>15670</v>
      </c>
      <c r="K1295" s="317"/>
      <c r="L1295" s="304">
        <v>1</v>
      </c>
      <c r="M1295" s="311">
        <v>190.3</v>
      </c>
      <c r="N1295" s="311">
        <v>884</v>
      </c>
      <c r="O1295" s="311" t="s">
        <v>16000</v>
      </c>
      <c r="P1295" s="311" t="s">
        <v>14119</v>
      </c>
      <c r="Q1295" s="311">
        <v>2012</v>
      </c>
      <c r="R1295" s="324">
        <v>41269</v>
      </c>
      <c r="S1295" s="311" t="s">
        <v>15667</v>
      </c>
      <c r="T1295" s="312">
        <v>41640</v>
      </c>
      <c r="U1295" s="340">
        <v>44197</v>
      </c>
      <c r="V1295" s="305"/>
      <c r="W1295" s="318"/>
      <c r="X1295" s="318"/>
      <c r="Y1295" s="318"/>
      <c r="Z1295" s="318"/>
      <c r="AA1295" s="327"/>
      <c r="AB1295" s="326">
        <v>1</v>
      </c>
      <c r="AC1295" s="347"/>
      <c r="AD1295" s="336"/>
      <c r="AE1295" s="322"/>
      <c r="AF1295" s="318"/>
      <c r="AG1295" s="323"/>
      <c r="AH1295" s="323"/>
      <c r="AI1295" s="323"/>
      <c r="AJ1295" s="323"/>
      <c r="AK1295" s="323"/>
      <c r="AL1295" s="323"/>
      <c r="AM1295" s="323"/>
      <c r="AN1295" s="323"/>
    </row>
    <row r="1296" spans="1:40" ht="12.75">
      <c r="A1296" s="307">
        <v>1225488002</v>
      </c>
      <c r="B1296" s="311">
        <v>1294</v>
      </c>
      <c r="C1296" s="311" t="s">
        <v>16345</v>
      </c>
      <c r="D1296" s="311" t="s">
        <v>14821</v>
      </c>
      <c r="E1296" s="311" t="s">
        <v>15636</v>
      </c>
      <c r="F1296" s="310" t="s">
        <v>1960</v>
      </c>
      <c r="G1296" s="311" t="s">
        <v>14671</v>
      </c>
      <c r="H1296" s="310" t="s">
        <v>1961</v>
      </c>
      <c r="I1296" s="311" t="s">
        <v>9786</v>
      </c>
      <c r="J1296" s="311" t="s">
        <v>15671</v>
      </c>
      <c r="K1296" s="317"/>
      <c r="L1296" s="304">
        <v>1</v>
      </c>
      <c r="M1296" s="311">
        <v>75.5</v>
      </c>
      <c r="N1296" s="311">
        <v>110</v>
      </c>
      <c r="O1296" s="311" t="s">
        <v>16621</v>
      </c>
      <c r="P1296" s="311" t="s">
        <v>14119</v>
      </c>
      <c r="Q1296" s="311">
        <v>2012</v>
      </c>
      <c r="R1296" s="324">
        <v>41269</v>
      </c>
      <c r="S1296" s="311" t="s">
        <v>15302</v>
      </c>
      <c r="T1296" s="312">
        <v>41640</v>
      </c>
      <c r="U1296" s="340">
        <v>44197</v>
      </c>
      <c r="V1296" s="305"/>
      <c r="W1296" s="318"/>
      <c r="X1296" s="318"/>
      <c r="Y1296" s="318"/>
      <c r="Z1296" s="318"/>
      <c r="AA1296" s="327"/>
      <c r="AB1296" s="326">
        <v>1</v>
      </c>
      <c r="AC1296" s="346"/>
      <c r="AD1296" s="335">
        <v>1</v>
      </c>
      <c r="AE1296" s="322"/>
      <c r="AF1296" s="318"/>
      <c r="AG1296" s="323"/>
      <c r="AH1296" s="323"/>
      <c r="AI1296" s="323"/>
      <c r="AJ1296" s="323"/>
      <c r="AK1296" s="323"/>
      <c r="AL1296" s="323"/>
      <c r="AM1296" s="323"/>
      <c r="AN1296" s="323"/>
    </row>
    <row r="1297" spans="1:40" ht="12.75">
      <c r="A1297" s="307">
        <v>1225488001</v>
      </c>
      <c r="B1297" s="311">
        <v>1295</v>
      </c>
      <c r="C1297" s="311" t="s">
        <v>16345</v>
      </c>
      <c r="D1297" s="311" t="s">
        <v>14821</v>
      </c>
      <c r="E1297" s="311" t="s">
        <v>15636</v>
      </c>
      <c r="F1297" s="310" t="s">
        <v>1445</v>
      </c>
      <c r="G1297" s="311" t="s">
        <v>14671</v>
      </c>
      <c r="H1297" s="310" t="s">
        <v>1459</v>
      </c>
      <c r="I1297" s="311" t="s">
        <v>9786</v>
      </c>
      <c r="J1297" s="311" t="s">
        <v>14675</v>
      </c>
      <c r="K1297" s="317"/>
      <c r="L1297" s="304">
        <v>1</v>
      </c>
      <c r="M1297" s="311">
        <v>488.1</v>
      </c>
      <c r="N1297" s="311">
        <v>1386</v>
      </c>
      <c r="O1297" s="311" t="s">
        <v>16635</v>
      </c>
      <c r="P1297" s="311" t="s">
        <v>14119</v>
      </c>
      <c r="Q1297" s="311">
        <v>2012</v>
      </c>
      <c r="R1297" s="324">
        <v>41269</v>
      </c>
      <c r="S1297" s="311" t="s">
        <v>15302</v>
      </c>
      <c r="T1297" s="312">
        <v>41640</v>
      </c>
      <c r="U1297" s="340">
        <v>44197</v>
      </c>
      <c r="V1297" s="305"/>
      <c r="W1297" s="318"/>
      <c r="X1297" s="318"/>
      <c r="Y1297" s="318"/>
      <c r="Z1297" s="318"/>
      <c r="AA1297" s="327"/>
      <c r="AB1297" s="326">
        <v>1</v>
      </c>
      <c r="AC1297" s="346"/>
      <c r="AD1297" s="335">
        <v>1</v>
      </c>
      <c r="AE1297" s="322"/>
      <c r="AF1297" s="318"/>
      <c r="AG1297" s="323"/>
      <c r="AH1297" s="323"/>
      <c r="AI1297" s="323"/>
      <c r="AJ1297" s="323"/>
      <c r="AK1297" s="323"/>
      <c r="AL1297" s="323"/>
      <c r="AM1297" s="323"/>
      <c r="AN1297" s="323"/>
    </row>
    <row r="1298" spans="1:40" ht="12.75">
      <c r="A1298" s="307">
        <v>1225455101</v>
      </c>
      <c r="B1298" s="311">
        <v>1296</v>
      </c>
      <c r="C1298" s="311" t="s">
        <v>16345</v>
      </c>
      <c r="D1298" s="311" t="s">
        <v>14821</v>
      </c>
      <c r="E1298" s="311" t="s">
        <v>15636</v>
      </c>
      <c r="F1298" s="310" t="s">
        <v>1960</v>
      </c>
      <c r="G1298" s="311" t="s">
        <v>15646</v>
      </c>
      <c r="H1298" s="310" t="s">
        <v>1966</v>
      </c>
      <c r="I1298" s="311" t="s">
        <v>9786</v>
      </c>
      <c r="J1298" s="311" t="s">
        <v>15672</v>
      </c>
      <c r="K1298" s="317"/>
      <c r="L1298" s="304">
        <v>1</v>
      </c>
      <c r="M1298" s="311">
        <v>160.1</v>
      </c>
      <c r="N1298" s="311">
        <v>264</v>
      </c>
      <c r="O1298" s="311" t="s">
        <v>16636</v>
      </c>
      <c r="P1298" s="311" t="s">
        <v>14119</v>
      </c>
      <c r="Q1298" s="311">
        <v>2012</v>
      </c>
      <c r="R1298" s="324">
        <v>41264</v>
      </c>
      <c r="S1298" s="311" t="s">
        <v>15914</v>
      </c>
      <c r="T1298" s="312">
        <v>41640</v>
      </c>
      <c r="U1298" s="340">
        <v>44197</v>
      </c>
      <c r="V1298" s="305"/>
      <c r="W1298" s="318"/>
      <c r="X1298" s="318"/>
      <c r="Y1298" s="318"/>
      <c r="Z1298" s="318"/>
      <c r="AA1298" s="327"/>
      <c r="AB1298" s="326">
        <v>1</v>
      </c>
      <c r="AC1298" s="334">
        <v>1</v>
      </c>
      <c r="AD1298" s="335">
        <v>1</v>
      </c>
      <c r="AE1298" s="322"/>
      <c r="AF1298" s="318"/>
      <c r="AG1298" s="323"/>
      <c r="AH1298" s="323"/>
      <c r="AI1298" s="323"/>
      <c r="AJ1298" s="323"/>
      <c r="AK1298" s="323"/>
      <c r="AL1298" s="323"/>
      <c r="AM1298" s="323"/>
      <c r="AN1298" s="323"/>
    </row>
    <row r="1299" spans="1:40" ht="12.75">
      <c r="A1299" s="307">
        <v>1225455102</v>
      </c>
      <c r="B1299" s="311">
        <v>1297</v>
      </c>
      <c r="C1299" s="311" t="s">
        <v>16345</v>
      </c>
      <c r="D1299" s="311" t="s">
        <v>14821</v>
      </c>
      <c r="E1299" s="311" t="s">
        <v>15636</v>
      </c>
      <c r="F1299" s="310" t="s">
        <v>1303</v>
      </c>
      <c r="G1299" s="311" t="s">
        <v>15646</v>
      </c>
      <c r="H1299" s="310" t="s">
        <v>1325</v>
      </c>
      <c r="I1299" s="311" t="s">
        <v>9786</v>
      </c>
      <c r="J1299" s="311" t="s">
        <v>10835</v>
      </c>
      <c r="K1299" s="317"/>
      <c r="L1299" s="304">
        <v>1</v>
      </c>
      <c r="M1299" s="311">
        <v>55.1</v>
      </c>
      <c r="N1299" s="311">
        <v>25</v>
      </c>
      <c r="O1299" s="311">
        <v>160</v>
      </c>
      <c r="P1299" s="311" t="s">
        <v>14119</v>
      </c>
      <c r="Q1299" s="311">
        <v>2012</v>
      </c>
      <c r="R1299" s="324">
        <v>41264</v>
      </c>
      <c r="S1299" s="311" t="s">
        <v>15914</v>
      </c>
      <c r="T1299" s="312">
        <v>41640</v>
      </c>
      <c r="U1299" s="340">
        <v>44197</v>
      </c>
      <c r="V1299" s="305"/>
      <c r="W1299" s="318"/>
      <c r="X1299" s="318"/>
      <c r="Y1299" s="318"/>
      <c r="Z1299" s="318"/>
      <c r="AA1299" s="327"/>
      <c r="AB1299" s="326">
        <v>1</v>
      </c>
      <c r="AC1299" s="334">
        <v>1</v>
      </c>
      <c r="AD1299" s="335">
        <v>1</v>
      </c>
      <c r="AE1299" s="322"/>
      <c r="AF1299" s="318"/>
      <c r="AG1299" s="323"/>
      <c r="AH1299" s="323"/>
      <c r="AI1299" s="323"/>
      <c r="AJ1299" s="323"/>
      <c r="AK1299" s="323"/>
      <c r="AL1299" s="323"/>
      <c r="AM1299" s="323"/>
      <c r="AN1299" s="323"/>
    </row>
    <row r="1300" spans="1:40" ht="12.75">
      <c r="A1300" s="307">
        <v>1225455103</v>
      </c>
      <c r="B1300" s="311">
        <v>1298</v>
      </c>
      <c r="C1300" s="311" t="s">
        <v>16345</v>
      </c>
      <c r="D1300" s="311" t="s">
        <v>14821</v>
      </c>
      <c r="E1300" s="311" t="s">
        <v>15636</v>
      </c>
      <c r="F1300" s="310" t="s">
        <v>1508</v>
      </c>
      <c r="G1300" s="311" t="s">
        <v>15646</v>
      </c>
      <c r="H1300" s="310" t="s">
        <v>1513</v>
      </c>
      <c r="I1300" s="311" t="s">
        <v>9786</v>
      </c>
      <c r="J1300" s="311" t="s">
        <v>14360</v>
      </c>
      <c r="K1300" s="317"/>
      <c r="L1300" s="304">
        <v>1</v>
      </c>
      <c r="M1300" s="311">
        <v>17.5</v>
      </c>
      <c r="N1300" s="311">
        <v>68</v>
      </c>
      <c r="O1300" s="311">
        <v>590</v>
      </c>
      <c r="P1300" s="311" t="s">
        <v>14119</v>
      </c>
      <c r="Q1300" s="311">
        <v>2012</v>
      </c>
      <c r="R1300" s="324">
        <v>41264</v>
      </c>
      <c r="S1300" s="311" t="s">
        <v>15914</v>
      </c>
      <c r="T1300" s="312">
        <v>41640</v>
      </c>
      <c r="U1300" s="340">
        <v>44197</v>
      </c>
      <c r="V1300" s="305"/>
      <c r="W1300" s="318"/>
      <c r="X1300" s="318"/>
      <c r="Y1300" s="318"/>
      <c r="Z1300" s="318"/>
      <c r="AA1300" s="327"/>
      <c r="AB1300" s="326">
        <v>1</v>
      </c>
      <c r="AC1300" s="334">
        <v>1</v>
      </c>
      <c r="AD1300" s="335">
        <v>1</v>
      </c>
      <c r="AE1300" s="322"/>
      <c r="AF1300" s="318"/>
      <c r="AG1300" s="323"/>
      <c r="AH1300" s="323"/>
      <c r="AI1300" s="323"/>
      <c r="AJ1300" s="323"/>
      <c r="AK1300" s="323"/>
      <c r="AL1300" s="323"/>
      <c r="AM1300" s="323"/>
      <c r="AN1300" s="323"/>
    </row>
    <row r="1301" spans="1:40" ht="12.75">
      <c r="A1301" s="307">
        <v>1225455104</v>
      </c>
      <c r="B1301" s="311">
        <v>1299</v>
      </c>
      <c r="C1301" s="311" t="s">
        <v>16345</v>
      </c>
      <c r="D1301" s="311" t="s">
        <v>14821</v>
      </c>
      <c r="E1301" s="311" t="s">
        <v>15636</v>
      </c>
      <c r="F1301" s="310" t="s">
        <v>1445</v>
      </c>
      <c r="G1301" s="311" t="s">
        <v>15646</v>
      </c>
      <c r="H1301" s="310" t="s">
        <v>1462</v>
      </c>
      <c r="I1301" s="311" t="s">
        <v>9786</v>
      </c>
      <c r="J1301" s="311" t="s">
        <v>14693</v>
      </c>
      <c r="K1301" s="317"/>
      <c r="L1301" s="304">
        <v>1</v>
      </c>
      <c r="M1301" s="311">
        <v>72.5</v>
      </c>
      <c r="N1301" s="311">
        <v>258</v>
      </c>
      <c r="O1301" s="311" t="s">
        <v>16637</v>
      </c>
      <c r="P1301" s="311" t="s">
        <v>14119</v>
      </c>
      <c r="Q1301" s="311">
        <v>2012</v>
      </c>
      <c r="R1301" s="324">
        <v>41264</v>
      </c>
      <c r="S1301" s="311" t="s">
        <v>15914</v>
      </c>
      <c r="T1301" s="312">
        <v>41640</v>
      </c>
      <c r="U1301" s="340">
        <v>44197</v>
      </c>
      <c r="V1301" s="305"/>
      <c r="W1301" s="318"/>
      <c r="X1301" s="318"/>
      <c r="Y1301" s="318"/>
      <c r="Z1301" s="318"/>
      <c r="AA1301" s="327"/>
      <c r="AB1301" s="326">
        <v>1</v>
      </c>
      <c r="AC1301" s="334">
        <v>1</v>
      </c>
      <c r="AD1301" s="335">
        <v>1</v>
      </c>
      <c r="AE1301" s="322"/>
      <c r="AF1301" s="318"/>
      <c r="AG1301" s="323"/>
      <c r="AH1301" s="323"/>
      <c r="AI1301" s="323"/>
      <c r="AJ1301" s="323"/>
      <c r="AK1301" s="323"/>
      <c r="AL1301" s="323"/>
      <c r="AM1301" s="323"/>
      <c r="AN1301" s="323"/>
    </row>
    <row r="1302" spans="1:40" ht="12.75">
      <c r="A1302" s="307">
        <v>1225455105</v>
      </c>
      <c r="B1302" s="311">
        <v>1300</v>
      </c>
      <c r="C1302" s="311" t="s">
        <v>16345</v>
      </c>
      <c r="D1302" s="311" t="s">
        <v>14821</v>
      </c>
      <c r="E1302" s="311" t="s">
        <v>15636</v>
      </c>
      <c r="F1302" s="310" t="s">
        <v>1390</v>
      </c>
      <c r="G1302" s="311" t="s">
        <v>15646</v>
      </c>
      <c r="H1302" s="310" t="s">
        <v>1428</v>
      </c>
      <c r="I1302" s="311" t="s">
        <v>9786</v>
      </c>
      <c r="J1302" s="311" t="s">
        <v>11358</v>
      </c>
      <c r="K1302" s="317"/>
      <c r="L1302" s="304">
        <v>1</v>
      </c>
      <c r="M1302" s="311">
        <v>160.1</v>
      </c>
      <c r="N1302" s="311">
        <v>527</v>
      </c>
      <c r="O1302" s="311" t="s">
        <v>16576</v>
      </c>
      <c r="P1302" s="311" t="s">
        <v>14119</v>
      </c>
      <c r="Q1302" s="311">
        <v>2012</v>
      </c>
      <c r="R1302" s="324">
        <v>41264</v>
      </c>
      <c r="S1302" s="311" t="s">
        <v>15914</v>
      </c>
      <c r="T1302" s="312">
        <v>41640</v>
      </c>
      <c r="U1302" s="340">
        <v>44197</v>
      </c>
      <c r="V1302" s="305"/>
      <c r="W1302" s="318"/>
      <c r="X1302" s="318"/>
      <c r="Y1302" s="318"/>
      <c r="Z1302" s="318"/>
      <c r="AA1302" s="327"/>
      <c r="AB1302" s="326">
        <v>1</v>
      </c>
      <c r="AC1302" s="334">
        <v>1</v>
      </c>
      <c r="AD1302" s="335">
        <v>1</v>
      </c>
      <c r="AE1302" s="322"/>
      <c r="AF1302" s="318"/>
      <c r="AG1302" s="323"/>
      <c r="AH1302" s="323"/>
      <c r="AI1302" s="323"/>
      <c r="AJ1302" s="323"/>
      <c r="AK1302" s="323"/>
      <c r="AL1302" s="323"/>
      <c r="AM1302" s="323"/>
      <c r="AN1302" s="323"/>
    </row>
    <row r="1303" spans="1:40" ht="12.75">
      <c r="A1303" s="307">
        <v>1225455100</v>
      </c>
      <c r="B1303" s="311">
        <v>1301</v>
      </c>
      <c r="C1303" s="311" t="s">
        <v>16345</v>
      </c>
      <c r="D1303" s="311" t="s">
        <v>14821</v>
      </c>
      <c r="E1303" s="311" t="s">
        <v>15636</v>
      </c>
      <c r="F1303" s="310" t="s">
        <v>1363</v>
      </c>
      <c r="G1303" s="311" t="s">
        <v>15646</v>
      </c>
      <c r="H1303" s="310" t="s">
        <v>1380</v>
      </c>
      <c r="I1303" s="311" t="s">
        <v>10789</v>
      </c>
      <c r="J1303" s="311" t="s">
        <v>14278</v>
      </c>
      <c r="K1303" s="317"/>
      <c r="L1303" s="304">
        <v>1</v>
      </c>
      <c r="M1303" s="311">
        <v>1144.2</v>
      </c>
      <c r="N1303" s="311">
        <v>5500</v>
      </c>
      <c r="O1303" s="311" t="s">
        <v>16638</v>
      </c>
      <c r="P1303" s="311" t="s">
        <v>14119</v>
      </c>
      <c r="Q1303" s="311">
        <v>2012</v>
      </c>
      <c r="R1303" s="324">
        <v>41264</v>
      </c>
      <c r="S1303" s="311" t="s">
        <v>15914</v>
      </c>
      <c r="T1303" s="312">
        <v>41640</v>
      </c>
      <c r="U1303" s="340">
        <v>44197</v>
      </c>
      <c r="V1303" s="305"/>
      <c r="W1303" s="318"/>
      <c r="X1303" s="318"/>
      <c r="Y1303" s="318"/>
      <c r="Z1303" s="318"/>
      <c r="AA1303" s="327"/>
      <c r="AB1303" s="326">
        <v>1</v>
      </c>
      <c r="AC1303" s="334">
        <v>1</v>
      </c>
      <c r="AD1303" s="335">
        <v>1</v>
      </c>
      <c r="AE1303" s="322"/>
      <c r="AF1303" s="318"/>
      <c r="AG1303" s="323"/>
      <c r="AH1303" s="323"/>
      <c r="AI1303" s="323"/>
      <c r="AJ1303" s="323"/>
      <c r="AK1303" s="323"/>
      <c r="AL1303" s="323"/>
      <c r="AM1303" s="323"/>
      <c r="AN1303" s="323"/>
    </row>
    <row r="1304" spans="1:40" ht="12.75">
      <c r="A1304" s="307">
        <v>1225488802</v>
      </c>
      <c r="B1304" s="311">
        <v>1302</v>
      </c>
      <c r="C1304" s="311" t="s">
        <v>16345</v>
      </c>
      <c r="D1304" s="311" t="s">
        <v>14821</v>
      </c>
      <c r="E1304" s="311" t="s">
        <v>15636</v>
      </c>
      <c r="F1304" s="310" t="s">
        <v>1960</v>
      </c>
      <c r="G1304" s="311" t="s">
        <v>14470</v>
      </c>
      <c r="H1304" s="310" t="s">
        <v>1970</v>
      </c>
      <c r="I1304" s="311" t="s">
        <v>9786</v>
      </c>
      <c r="J1304" s="311" t="s">
        <v>14171</v>
      </c>
      <c r="K1304" s="317"/>
      <c r="L1304" s="304">
        <v>1</v>
      </c>
      <c r="M1304" s="311">
        <v>261</v>
      </c>
      <c r="N1304" s="311">
        <v>607</v>
      </c>
      <c r="O1304" s="311" t="s">
        <v>16579</v>
      </c>
      <c r="P1304" s="311" t="s">
        <v>14119</v>
      </c>
      <c r="Q1304" s="311">
        <v>2012</v>
      </c>
      <c r="R1304" s="324">
        <v>41269</v>
      </c>
      <c r="S1304" s="311" t="s">
        <v>15915</v>
      </c>
      <c r="T1304" s="312">
        <v>41640</v>
      </c>
      <c r="U1304" s="340">
        <v>44197</v>
      </c>
      <c r="V1304" s="305"/>
      <c r="W1304" s="318"/>
      <c r="X1304" s="318"/>
      <c r="Y1304" s="318"/>
      <c r="Z1304" s="318"/>
      <c r="AA1304" s="327"/>
      <c r="AB1304" s="326">
        <v>1</v>
      </c>
      <c r="AC1304" s="346"/>
      <c r="AD1304" s="335">
        <v>1</v>
      </c>
      <c r="AE1304" s="322"/>
      <c r="AF1304" s="318"/>
      <c r="AG1304" s="323"/>
      <c r="AH1304" s="323"/>
      <c r="AI1304" s="323"/>
      <c r="AJ1304" s="323"/>
      <c r="AK1304" s="323"/>
      <c r="AL1304" s="323"/>
      <c r="AM1304" s="323"/>
      <c r="AN1304" s="323"/>
    </row>
    <row r="1305" spans="1:40" ht="12.75">
      <c r="A1305" s="307">
        <v>1225488803</v>
      </c>
      <c r="B1305" s="311">
        <v>1303</v>
      </c>
      <c r="C1305" s="311" t="s">
        <v>16345</v>
      </c>
      <c r="D1305" s="311" t="s">
        <v>14821</v>
      </c>
      <c r="E1305" s="311" t="s">
        <v>15636</v>
      </c>
      <c r="F1305" s="310" t="s">
        <v>1553</v>
      </c>
      <c r="G1305" s="311" t="s">
        <v>14470</v>
      </c>
      <c r="H1305" s="310" t="s">
        <v>1560</v>
      </c>
      <c r="I1305" s="311" t="s">
        <v>9786</v>
      </c>
      <c r="J1305" s="311" t="s">
        <v>14644</v>
      </c>
      <c r="K1305" s="317"/>
      <c r="L1305" s="304">
        <v>1</v>
      </c>
      <c r="M1305" s="311">
        <v>46.7</v>
      </c>
      <c r="N1305" s="311">
        <v>111</v>
      </c>
      <c r="O1305" s="311" t="s">
        <v>16519</v>
      </c>
      <c r="P1305" s="311" t="s">
        <v>14119</v>
      </c>
      <c r="Q1305" s="311">
        <v>2012</v>
      </c>
      <c r="R1305" s="324">
        <v>41269</v>
      </c>
      <c r="S1305" s="311" t="s">
        <v>15915</v>
      </c>
      <c r="T1305" s="312">
        <v>41640</v>
      </c>
      <c r="U1305" s="340">
        <v>44197</v>
      </c>
      <c r="V1305" s="305"/>
      <c r="W1305" s="318"/>
      <c r="X1305" s="318"/>
      <c r="Y1305" s="318"/>
      <c r="Z1305" s="318"/>
      <c r="AA1305" s="327"/>
      <c r="AB1305" s="326">
        <v>1</v>
      </c>
      <c r="AC1305" s="346"/>
      <c r="AD1305" s="335">
        <v>1</v>
      </c>
      <c r="AE1305" s="322"/>
      <c r="AF1305" s="318"/>
      <c r="AG1305" s="323"/>
      <c r="AH1305" s="323"/>
      <c r="AI1305" s="323"/>
      <c r="AJ1305" s="323"/>
      <c r="AK1305" s="323"/>
      <c r="AL1305" s="323"/>
      <c r="AM1305" s="323"/>
      <c r="AN1305" s="323"/>
    </row>
    <row r="1306" spans="1:40" ht="12.75">
      <c r="A1306" s="307">
        <v>1225488801</v>
      </c>
      <c r="B1306" s="311">
        <v>1304</v>
      </c>
      <c r="C1306" s="311" t="s">
        <v>16345</v>
      </c>
      <c r="D1306" s="311" t="s">
        <v>14821</v>
      </c>
      <c r="E1306" s="311" t="s">
        <v>15636</v>
      </c>
      <c r="F1306" s="310" t="s">
        <v>1467</v>
      </c>
      <c r="G1306" s="311" t="s">
        <v>14470</v>
      </c>
      <c r="H1306" s="310" t="s">
        <v>1468</v>
      </c>
      <c r="I1306" s="311" t="s">
        <v>9786</v>
      </c>
      <c r="J1306" s="311" t="s">
        <v>14474</v>
      </c>
      <c r="K1306" s="317"/>
      <c r="L1306" s="304">
        <v>1</v>
      </c>
      <c r="M1306" s="311">
        <v>349</v>
      </c>
      <c r="N1306" s="311">
        <v>1224</v>
      </c>
      <c r="O1306" s="311" t="s">
        <v>16639</v>
      </c>
      <c r="P1306" s="311" t="s">
        <v>14119</v>
      </c>
      <c r="Q1306" s="311">
        <v>2012</v>
      </c>
      <c r="R1306" s="324">
        <v>41269</v>
      </c>
      <c r="S1306" s="311" t="s">
        <v>15915</v>
      </c>
      <c r="T1306" s="312">
        <v>41640</v>
      </c>
      <c r="U1306" s="340">
        <v>44197</v>
      </c>
      <c r="V1306" s="305"/>
      <c r="W1306" s="318"/>
      <c r="X1306" s="318"/>
      <c r="Y1306" s="318"/>
      <c r="Z1306" s="318"/>
      <c r="AA1306" s="327"/>
      <c r="AB1306" s="326">
        <v>1</v>
      </c>
      <c r="AC1306" s="346"/>
      <c r="AD1306" s="335">
        <v>1</v>
      </c>
      <c r="AE1306" s="322"/>
      <c r="AF1306" s="318"/>
      <c r="AG1306" s="323"/>
      <c r="AH1306" s="323"/>
      <c r="AI1306" s="323"/>
      <c r="AJ1306" s="323"/>
      <c r="AK1306" s="323"/>
      <c r="AL1306" s="323"/>
      <c r="AM1306" s="323"/>
      <c r="AN1306" s="323"/>
    </row>
    <row r="1307" spans="1:40" ht="12.75">
      <c r="A1307" s="328">
        <v>1225681102</v>
      </c>
      <c r="B1307" s="311">
        <v>1305</v>
      </c>
      <c r="C1307" s="311" t="s">
        <v>16129</v>
      </c>
      <c r="D1307" s="311" t="s">
        <v>14408</v>
      </c>
      <c r="E1307" s="311" t="s">
        <v>15676</v>
      </c>
      <c r="F1307" s="330" t="s">
        <v>1254</v>
      </c>
      <c r="G1307" s="311" t="s">
        <v>16640</v>
      </c>
      <c r="H1307" s="330" t="s">
        <v>1256</v>
      </c>
      <c r="I1307" s="311" t="s">
        <v>9786</v>
      </c>
      <c r="J1307" s="329" t="s">
        <v>14261</v>
      </c>
      <c r="K1307" s="317"/>
      <c r="L1307" s="304">
        <v>1</v>
      </c>
      <c r="M1307" s="311">
        <v>36.5</v>
      </c>
      <c r="N1307" s="311">
        <v>49</v>
      </c>
      <c r="O1307" s="311">
        <v>640</v>
      </c>
      <c r="P1307" s="311" t="s">
        <v>14623</v>
      </c>
      <c r="Q1307" s="311">
        <v>2012</v>
      </c>
      <c r="R1307" s="324">
        <v>41270</v>
      </c>
      <c r="S1307" s="311" t="s">
        <v>16641</v>
      </c>
      <c r="T1307" s="312">
        <v>41640</v>
      </c>
      <c r="U1307" s="340">
        <v>44197</v>
      </c>
      <c r="V1307" s="304">
        <v>1</v>
      </c>
      <c r="W1307" s="318"/>
      <c r="X1307" s="318"/>
      <c r="Y1307" s="318"/>
      <c r="Z1307" s="318"/>
      <c r="AA1307" s="327"/>
      <c r="AB1307" s="326">
        <v>1</v>
      </c>
      <c r="AC1307" s="306"/>
      <c r="AD1307" s="305"/>
      <c r="AE1307" s="322"/>
      <c r="AF1307" s="318"/>
      <c r="AG1307" s="323"/>
      <c r="AH1307" s="323"/>
      <c r="AI1307" s="323"/>
      <c r="AJ1307" s="323"/>
      <c r="AK1307" s="323"/>
      <c r="AL1307" s="323"/>
      <c r="AM1307" s="323"/>
      <c r="AN1307" s="323"/>
    </row>
    <row r="1308" spans="1:40" ht="12.75">
      <c r="A1308" s="328">
        <v>1225681101</v>
      </c>
      <c r="B1308" s="311">
        <v>1306</v>
      </c>
      <c r="C1308" s="311" t="s">
        <v>16129</v>
      </c>
      <c r="D1308" s="311" t="s">
        <v>14408</v>
      </c>
      <c r="E1308" s="311" t="s">
        <v>15676</v>
      </c>
      <c r="F1308" s="330" t="s">
        <v>1254</v>
      </c>
      <c r="G1308" s="311" t="s">
        <v>16640</v>
      </c>
      <c r="H1308" s="330" t="s">
        <v>1257</v>
      </c>
      <c r="I1308" s="311" t="s">
        <v>9786</v>
      </c>
      <c r="J1308" s="329" t="s">
        <v>15673</v>
      </c>
      <c r="K1308" s="317"/>
      <c r="L1308" s="304">
        <v>1</v>
      </c>
      <c r="M1308" s="311">
        <v>122.2546</v>
      </c>
      <c r="N1308" s="311">
        <v>341</v>
      </c>
      <c r="O1308" s="311" t="s">
        <v>16642</v>
      </c>
      <c r="P1308" s="311" t="s">
        <v>14604</v>
      </c>
      <c r="Q1308" s="311">
        <v>2012</v>
      </c>
      <c r="R1308" s="324">
        <v>41270</v>
      </c>
      <c r="S1308" s="311" t="s">
        <v>16641</v>
      </c>
      <c r="T1308" s="312">
        <v>41640</v>
      </c>
      <c r="U1308" s="340">
        <v>44197</v>
      </c>
      <c r="V1308" s="304">
        <v>1</v>
      </c>
      <c r="W1308" s="318"/>
      <c r="X1308" s="318"/>
      <c r="Y1308" s="318"/>
      <c r="Z1308" s="318"/>
      <c r="AA1308" s="327"/>
      <c r="AB1308" s="326">
        <v>1</v>
      </c>
      <c r="AC1308" s="306"/>
      <c r="AD1308" s="305"/>
      <c r="AE1308" s="322"/>
      <c r="AF1308" s="318"/>
      <c r="AG1308" s="323"/>
      <c r="AH1308" s="323"/>
      <c r="AI1308" s="323"/>
      <c r="AJ1308" s="323"/>
      <c r="AK1308" s="323"/>
      <c r="AL1308" s="323"/>
      <c r="AM1308" s="323"/>
      <c r="AN1308" s="323"/>
    </row>
    <row r="1309" spans="1:40" ht="12.75">
      <c r="A1309" s="328">
        <v>1225681104</v>
      </c>
      <c r="B1309" s="311">
        <v>1307</v>
      </c>
      <c r="C1309" s="311" t="s">
        <v>16129</v>
      </c>
      <c r="D1309" s="311" t="s">
        <v>14408</v>
      </c>
      <c r="E1309" s="311" t="s">
        <v>15676</v>
      </c>
      <c r="F1309" s="330" t="s">
        <v>1254</v>
      </c>
      <c r="G1309" s="311" t="s">
        <v>16640</v>
      </c>
      <c r="H1309" s="330" t="s">
        <v>1259</v>
      </c>
      <c r="I1309" s="311" t="s">
        <v>9786</v>
      </c>
      <c r="J1309" s="329" t="s">
        <v>14539</v>
      </c>
      <c r="K1309" s="317"/>
      <c r="L1309" s="304">
        <v>1</v>
      </c>
      <c r="M1309" s="311">
        <v>85.179199999999994</v>
      </c>
      <c r="N1309" s="311">
        <v>133</v>
      </c>
      <c r="O1309" s="311" t="s">
        <v>16642</v>
      </c>
      <c r="P1309" s="311" t="s">
        <v>14604</v>
      </c>
      <c r="Q1309" s="311">
        <v>2012</v>
      </c>
      <c r="R1309" s="324">
        <v>41270</v>
      </c>
      <c r="S1309" s="311" t="s">
        <v>16641</v>
      </c>
      <c r="T1309" s="312">
        <v>41640</v>
      </c>
      <c r="U1309" s="340">
        <v>44197</v>
      </c>
      <c r="V1309" s="304">
        <v>1</v>
      </c>
      <c r="W1309" s="318"/>
      <c r="X1309" s="318"/>
      <c r="Y1309" s="318"/>
      <c r="Z1309" s="318"/>
      <c r="AA1309" s="327"/>
      <c r="AB1309" s="326">
        <v>1</v>
      </c>
      <c r="AC1309" s="306"/>
      <c r="AD1309" s="305"/>
      <c r="AE1309" s="322"/>
      <c r="AF1309" s="318"/>
      <c r="AG1309" s="323"/>
      <c r="AH1309" s="323"/>
      <c r="AI1309" s="323"/>
      <c r="AJ1309" s="323"/>
      <c r="AK1309" s="323"/>
      <c r="AL1309" s="323"/>
      <c r="AM1309" s="323"/>
      <c r="AN1309" s="323"/>
    </row>
    <row r="1310" spans="1:40" ht="12.75">
      <c r="A1310" s="328">
        <v>1225681105</v>
      </c>
      <c r="B1310" s="311">
        <v>1308</v>
      </c>
      <c r="C1310" s="311" t="s">
        <v>16129</v>
      </c>
      <c r="D1310" s="311" t="s">
        <v>14408</v>
      </c>
      <c r="E1310" s="311" t="s">
        <v>15676</v>
      </c>
      <c r="F1310" s="330" t="s">
        <v>1254</v>
      </c>
      <c r="G1310" s="311" t="s">
        <v>16640</v>
      </c>
      <c r="H1310" s="330" t="s">
        <v>1262</v>
      </c>
      <c r="I1310" s="311" t="s">
        <v>9786</v>
      </c>
      <c r="J1310" s="329" t="s">
        <v>15674</v>
      </c>
      <c r="K1310" s="317"/>
      <c r="L1310" s="304">
        <v>1</v>
      </c>
      <c r="M1310" s="311">
        <v>110.0245</v>
      </c>
      <c r="N1310" s="311">
        <v>249</v>
      </c>
      <c r="O1310" s="311" t="s">
        <v>16642</v>
      </c>
      <c r="P1310" s="311" t="s">
        <v>14604</v>
      </c>
      <c r="Q1310" s="311">
        <v>2012</v>
      </c>
      <c r="R1310" s="324">
        <v>41270</v>
      </c>
      <c r="S1310" s="311" t="s">
        <v>16641</v>
      </c>
      <c r="T1310" s="312">
        <v>41640</v>
      </c>
      <c r="U1310" s="340">
        <v>44197</v>
      </c>
      <c r="V1310" s="304">
        <v>1</v>
      </c>
      <c r="W1310" s="318"/>
      <c r="X1310" s="318"/>
      <c r="Y1310" s="318"/>
      <c r="Z1310" s="318"/>
      <c r="AA1310" s="327"/>
      <c r="AB1310" s="326">
        <v>1</v>
      </c>
      <c r="AC1310" s="308"/>
      <c r="AD1310" s="305"/>
      <c r="AE1310" s="322"/>
      <c r="AF1310" s="318"/>
      <c r="AG1310" s="323"/>
      <c r="AH1310" s="323"/>
      <c r="AI1310" s="323"/>
      <c r="AJ1310" s="323"/>
      <c r="AK1310" s="323"/>
      <c r="AL1310" s="323"/>
      <c r="AM1310" s="323"/>
      <c r="AN1310" s="323"/>
    </row>
    <row r="1311" spans="1:40" ht="12.75">
      <c r="A1311" s="328">
        <v>1225681107</v>
      </c>
      <c r="B1311" s="311">
        <v>1309</v>
      </c>
      <c r="C1311" s="311" t="s">
        <v>16129</v>
      </c>
      <c r="D1311" s="311" t="s">
        <v>14408</v>
      </c>
      <c r="E1311" s="311" t="s">
        <v>15676</v>
      </c>
      <c r="F1311" s="330" t="s">
        <v>1254</v>
      </c>
      <c r="G1311" s="311" t="s">
        <v>16640</v>
      </c>
      <c r="H1311" s="330" t="s">
        <v>1264</v>
      </c>
      <c r="I1311" s="311" t="s">
        <v>9786</v>
      </c>
      <c r="J1311" s="329" t="s">
        <v>15675</v>
      </c>
      <c r="K1311" s="317"/>
      <c r="L1311" s="304">
        <v>1</v>
      </c>
      <c r="M1311" s="311">
        <v>24.6</v>
      </c>
      <c r="N1311" s="311">
        <v>28</v>
      </c>
      <c r="O1311" s="311">
        <v>640</v>
      </c>
      <c r="P1311" s="311" t="s">
        <v>14623</v>
      </c>
      <c r="Q1311" s="311">
        <v>2012</v>
      </c>
      <c r="R1311" s="324">
        <v>41270</v>
      </c>
      <c r="S1311" s="311" t="s">
        <v>16641</v>
      </c>
      <c r="T1311" s="312">
        <v>41640</v>
      </c>
      <c r="U1311" s="340">
        <v>44197</v>
      </c>
      <c r="V1311" s="304">
        <v>1</v>
      </c>
      <c r="W1311" s="318"/>
      <c r="X1311" s="318"/>
      <c r="Y1311" s="318"/>
      <c r="Z1311" s="318"/>
      <c r="AA1311" s="327"/>
      <c r="AB1311" s="326">
        <v>1</v>
      </c>
      <c r="AC1311" s="308"/>
      <c r="AD1311" s="305"/>
      <c r="AE1311" s="322"/>
      <c r="AF1311" s="318"/>
      <c r="AG1311" s="323"/>
      <c r="AH1311" s="323"/>
      <c r="AI1311" s="323"/>
      <c r="AJ1311" s="323"/>
      <c r="AK1311" s="323"/>
      <c r="AL1311" s="323"/>
      <c r="AM1311" s="323"/>
      <c r="AN1311" s="323"/>
    </row>
    <row r="1312" spans="1:40" ht="12.75">
      <c r="A1312" s="328">
        <v>1225681305</v>
      </c>
      <c r="B1312" s="311">
        <v>1310</v>
      </c>
      <c r="C1312" s="311" t="s">
        <v>16129</v>
      </c>
      <c r="D1312" s="311" t="s">
        <v>14408</v>
      </c>
      <c r="E1312" s="311" t="s">
        <v>15676</v>
      </c>
      <c r="F1312" s="330" t="s">
        <v>1277</v>
      </c>
      <c r="G1312" s="311" t="s">
        <v>11133</v>
      </c>
      <c r="H1312" s="330" t="s">
        <v>1285</v>
      </c>
      <c r="I1312" s="311" t="s">
        <v>9786</v>
      </c>
      <c r="J1312" s="311" t="s">
        <v>15677</v>
      </c>
      <c r="K1312" s="317"/>
      <c r="L1312" s="304">
        <v>1</v>
      </c>
      <c r="M1312" s="311">
        <v>264.02629999999999</v>
      </c>
      <c r="N1312" s="311">
        <v>1682</v>
      </c>
      <c r="O1312" s="311" t="s">
        <v>16643</v>
      </c>
      <c r="P1312" s="311" t="s">
        <v>14604</v>
      </c>
      <c r="Q1312" s="311">
        <v>2012</v>
      </c>
      <c r="R1312" s="324">
        <v>41263</v>
      </c>
      <c r="S1312" s="311" t="s">
        <v>15678</v>
      </c>
      <c r="T1312" s="312">
        <v>41640</v>
      </c>
      <c r="U1312" s="340">
        <v>44197</v>
      </c>
      <c r="V1312" s="305"/>
      <c r="W1312" s="318"/>
      <c r="X1312" s="318"/>
      <c r="Y1312" s="318"/>
      <c r="Z1312" s="318"/>
      <c r="AA1312" s="327"/>
      <c r="AB1312" s="326">
        <v>1</v>
      </c>
      <c r="AC1312" s="308"/>
      <c r="AD1312" s="305"/>
      <c r="AE1312" s="322"/>
      <c r="AF1312" s="318"/>
      <c r="AG1312" s="323"/>
      <c r="AH1312" s="323"/>
      <c r="AI1312" s="323"/>
      <c r="AJ1312" s="323"/>
      <c r="AK1312" s="323"/>
      <c r="AL1312" s="323"/>
      <c r="AM1312" s="323"/>
      <c r="AN1312" s="323"/>
    </row>
    <row r="1313" spans="1:40" ht="12.75">
      <c r="A1313" s="328">
        <v>1225682001</v>
      </c>
      <c r="B1313" s="311">
        <v>1311</v>
      </c>
      <c r="C1313" s="311" t="s">
        <v>16129</v>
      </c>
      <c r="D1313" s="311" t="s">
        <v>14408</v>
      </c>
      <c r="E1313" s="311" t="s">
        <v>15676</v>
      </c>
      <c r="F1313" s="330" t="s">
        <v>1239</v>
      </c>
      <c r="G1313" s="311" t="s">
        <v>16644</v>
      </c>
      <c r="H1313" s="330" t="s">
        <v>1240</v>
      </c>
      <c r="I1313" s="311" t="s">
        <v>9786</v>
      </c>
      <c r="J1313" s="329" t="s">
        <v>15679</v>
      </c>
      <c r="K1313" s="317"/>
      <c r="L1313" s="304">
        <v>1</v>
      </c>
      <c r="M1313" s="311">
        <v>781.29129999999998</v>
      </c>
      <c r="N1313" s="311">
        <v>2140</v>
      </c>
      <c r="O1313" s="311" t="s">
        <v>16645</v>
      </c>
      <c r="P1313" s="311" t="s">
        <v>14604</v>
      </c>
      <c r="Q1313" s="311">
        <v>2012</v>
      </c>
      <c r="R1313" s="324">
        <v>41264</v>
      </c>
      <c r="S1313" s="311" t="s">
        <v>15680</v>
      </c>
      <c r="T1313" s="312">
        <v>41640</v>
      </c>
      <c r="U1313" s="340">
        <v>44197</v>
      </c>
      <c r="V1313" s="304">
        <v>1</v>
      </c>
      <c r="W1313" s="318"/>
      <c r="X1313" s="318"/>
      <c r="Y1313" s="318"/>
      <c r="Z1313" s="318"/>
      <c r="AA1313" s="327"/>
      <c r="AB1313" s="326">
        <v>1</v>
      </c>
      <c r="AC1313" s="308"/>
      <c r="AD1313" s="305"/>
      <c r="AE1313" s="322"/>
      <c r="AF1313" s="318"/>
      <c r="AG1313" s="323"/>
      <c r="AH1313" s="323"/>
      <c r="AI1313" s="323"/>
      <c r="AJ1313" s="323"/>
      <c r="AK1313" s="323"/>
      <c r="AL1313" s="323"/>
      <c r="AM1313" s="323"/>
      <c r="AN1313" s="323"/>
    </row>
    <row r="1314" spans="1:40" ht="12.75">
      <c r="A1314" s="328">
        <v>1225683001</v>
      </c>
      <c r="B1314" s="311">
        <v>1312</v>
      </c>
      <c r="C1314" s="311" t="s">
        <v>16129</v>
      </c>
      <c r="D1314" s="311" t="s">
        <v>14408</v>
      </c>
      <c r="E1314" s="311" t="s">
        <v>15676</v>
      </c>
      <c r="F1314" s="330" t="s">
        <v>1254</v>
      </c>
      <c r="G1314" s="311" t="s">
        <v>16646</v>
      </c>
      <c r="H1314" s="330" t="s">
        <v>1255</v>
      </c>
      <c r="I1314" s="311" t="s">
        <v>9786</v>
      </c>
      <c r="J1314" s="329" t="s">
        <v>15681</v>
      </c>
      <c r="K1314" s="317"/>
      <c r="L1314" s="304">
        <v>1</v>
      </c>
      <c r="M1314" s="311">
        <v>317.67840000000001</v>
      </c>
      <c r="N1314" s="311">
        <v>864</v>
      </c>
      <c r="O1314" s="311" t="s">
        <v>16647</v>
      </c>
      <c r="P1314" s="311" t="s">
        <v>14604</v>
      </c>
      <c r="Q1314" s="311">
        <v>2012</v>
      </c>
      <c r="R1314" s="324">
        <v>41270</v>
      </c>
      <c r="S1314" s="311" t="s">
        <v>16648</v>
      </c>
      <c r="T1314" s="312">
        <v>41640</v>
      </c>
      <c r="U1314" s="340">
        <v>44197</v>
      </c>
      <c r="V1314" s="304">
        <v>1</v>
      </c>
      <c r="W1314" s="318"/>
      <c r="X1314" s="318"/>
      <c r="Y1314" s="318"/>
      <c r="Z1314" s="318"/>
      <c r="AA1314" s="327"/>
      <c r="AB1314" s="326">
        <v>1</v>
      </c>
      <c r="AC1314" s="308"/>
      <c r="AD1314" s="305"/>
      <c r="AE1314" s="322"/>
      <c r="AF1314" s="318"/>
      <c r="AG1314" s="323"/>
      <c r="AH1314" s="323"/>
      <c r="AI1314" s="323"/>
      <c r="AJ1314" s="323"/>
      <c r="AK1314" s="323"/>
      <c r="AL1314" s="323"/>
      <c r="AM1314" s="323"/>
      <c r="AN1314" s="323"/>
    </row>
    <row r="1315" spans="1:40" ht="12.75">
      <c r="A1315" s="328">
        <v>1225683005</v>
      </c>
      <c r="B1315" s="311">
        <v>1313</v>
      </c>
      <c r="C1315" s="311" t="s">
        <v>16129</v>
      </c>
      <c r="D1315" s="311" t="s">
        <v>14408</v>
      </c>
      <c r="E1315" s="311" t="s">
        <v>15676</v>
      </c>
      <c r="F1315" s="330" t="s">
        <v>1254</v>
      </c>
      <c r="G1315" s="311" t="s">
        <v>16646</v>
      </c>
      <c r="H1315" s="330" t="s">
        <v>1261</v>
      </c>
      <c r="I1315" s="311" t="s">
        <v>9786</v>
      </c>
      <c r="J1315" s="329" t="s">
        <v>15682</v>
      </c>
      <c r="K1315" s="317"/>
      <c r="L1315" s="304">
        <v>1</v>
      </c>
      <c r="M1315" s="311">
        <v>53.1</v>
      </c>
      <c r="N1315" s="311">
        <v>79</v>
      </c>
      <c r="O1315" s="311">
        <v>640</v>
      </c>
      <c r="P1315" s="311" t="s">
        <v>14623</v>
      </c>
      <c r="Q1315" s="311">
        <v>2012</v>
      </c>
      <c r="R1315" s="324">
        <v>41270</v>
      </c>
      <c r="S1315" s="311" t="s">
        <v>16648</v>
      </c>
      <c r="T1315" s="312">
        <v>41640</v>
      </c>
      <c r="U1315" s="340">
        <v>44197</v>
      </c>
      <c r="V1315" s="304">
        <v>1</v>
      </c>
      <c r="W1315" s="318"/>
      <c r="X1315" s="318"/>
      <c r="Y1315" s="318"/>
      <c r="Z1315" s="318"/>
      <c r="AA1315" s="327"/>
      <c r="AB1315" s="326">
        <v>1</v>
      </c>
      <c r="AC1315" s="308"/>
      <c r="AD1315" s="305"/>
      <c r="AE1315" s="322"/>
      <c r="AF1315" s="318"/>
      <c r="AG1315" s="323"/>
      <c r="AH1315" s="323"/>
      <c r="AI1315" s="323"/>
      <c r="AJ1315" s="323"/>
      <c r="AK1315" s="323"/>
      <c r="AL1315" s="323"/>
      <c r="AM1315" s="323"/>
      <c r="AN1315" s="323"/>
    </row>
    <row r="1316" spans="1:40" ht="12.75">
      <c r="A1316" s="328">
        <v>1225683007</v>
      </c>
      <c r="B1316" s="311">
        <v>1314</v>
      </c>
      <c r="C1316" s="311" t="s">
        <v>16129</v>
      </c>
      <c r="D1316" s="311" t="s">
        <v>14408</v>
      </c>
      <c r="E1316" s="311" t="s">
        <v>15676</v>
      </c>
      <c r="F1316" s="330" t="s">
        <v>1254</v>
      </c>
      <c r="G1316" s="311" t="s">
        <v>16646</v>
      </c>
      <c r="H1316" s="330" t="s">
        <v>1263</v>
      </c>
      <c r="I1316" s="311" t="s">
        <v>9786</v>
      </c>
      <c r="J1316" s="329" t="s">
        <v>15683</v>
      </c>
      <c r="K1316" s="317"/>
      <c r="L1316" s="304">
        <v>1</v>
      </c>
      <c r="M1316" s="311">
        <v>80.2</v>
      </c>
      <c r="N1316" s="311">
        <v>147</v>
      </c>
      <c r="O1316" s="311">
        <v>970</v>
      </c>
      <c r="P1316" s="311" t="s">
        <v>14623</v>
      </c>
      <c r="Q1316" s="311">
        <v>2012</v>
      </c>
      <c r="R1316" s="324">
        <v>41270</v>
      </c>
      <c r="S1316" s="311" t="s">
        <v>16648</v>
      </c>
      <c r="T1316" s="312">
        <v>41640</v>
      </c>
      <c r="U1316" s="340">
        <v>44197</v>
      </c>
      <c r="V1316" s="304">
        <v>1</v>
      </c>
      <c r="W1316" s="318"/>
      <c r="X1316" s="318"/>
      <c r="Y1316" s="318"/>
      <c r="Z1316" s="318"/>
      <c r="AA1316" s="327"/>
      <c r="AB1316" s="326">
        <v>1</v>
      </c>
      <c r="AC1316" s="306"/>
      <c r="AD1316" s="305"/>
      <c r="AE1316" s="322"/>
      <c r="AF1316" s="318"/>
      <c r="AG1316" s="323"/>
      <c r="AH1316" s="323"/>
      <c r="AI1316" s="323"/>
      <c r="AJ1316" s="323"/>
      <c r="AK1316" s="323"/>
      <c r="AL1316" s="323"/>
      <c r="AM1316" s="323"/>
      <c r="AN1316" s="323"/>
    </row>
    <row r="1317" spans="1:40" ht="12.75">
      <c r="A1317" s="328">
        <v>1225683010</v>
      </c>
      <c r="B1317" s="311">
        <v>1315</v>
      </c>
      <c r="C1317" s="311" t="s">
        <v>16129</v>
      </c>
      <c r="D1317" s="311" t="s">
        <v>14408</v>
      </c>
      <c r="E1317" s="311" t="s">
        <v>15676</v>
      </c>
      <c r="F1317" s="330" t="s">
        <v>1254</v>
      </c>
      <c r="G1317" s="311" t="s">
        <v>16646</v>
      </c>
      <c r="H1317" s="330" t="s">
        <v>1265</v>
      </c>
      <c r="I1317" s="311" t="s">
        <v>9786</v>
      </c>
      <c r="J1317" s="329" t="s">
        <v>15684</v>
      </c>
      <c r="K1317" s="317"/>
      <c r="L1317" s="304">
        <v>1</v>
      </c>
      <c r="M1317" s="311">
        <v>116.96980000000001</v>
      </c>
      <c r="N1317" s="311">
        <v>271</v>
      </c>
      <c r="O1317" s="311" t="s">
        <v>16647</v>
      </c>
      <c r="P1317" s="311" t="s">
        <v>14604</v>
      </c>
      <c r="Q1317" s="311">
        <v>2012</v>
      </c>
      <c r="R1317" s="324">
        <v>41270</v>
      </c>
      <c r="S1317" s="311" t="s">
        <v>16648</v>
      </c>
      <c r="T1317" s="312">
        <v>41640</v>
      </c>
      <c r="U1317" s="340">
        <v>44197</v>
      </c>
      <c r="V1317" s="304">
        <v>1</v>
      </c>
      <c r="W1317" s="318"/>
      <c r="X1317" s="318"/>
      <c r="Y1317" s="318"/>
      <c r="Z1317" s="318"/>
      <c r="AA1317" s="327"/>
      <c r="AB1317" s="326">
        <v>1</v>
      </c>
      <c r="AC1317" s="308"/>
      <c r="AD1317" s="305"/>
      <c r="AE1317" s="322"/>
      <c r="AF1317" s="318"/>
      <c r="AG1317" s="323"/>
      <c r="AH1317" s="323"/>
      <c r="AI1317" s="323"/>
      <c r="AJ1317" s="323"/>
      <c r="AK1317" s="323"/>
      <c r="AL1317" s="323"/>
      <c r="AM1317" s="323"/>
      <c r="AN1317" s="323"/>
    </row>
    <row r="1318" spans="1:40" ht="12.75">
      <c r="A1318" s="328">
        <v>1225683601</v>
      </c>
      <c r="B1318" s="311">
        <v>1316</v>
      </c>
      <c r="C1318" s="311" t="s">
        <v>16129</v>
      </c>
      <c r="D1318" s="311" t="s">
        <v>14408</v>
      </c>
      <c r="E1318" s="311" t="s">
        <v>15676</v>
      </c>
      <c r="F1318" s="330" t="s">
        <v>1277</v>
      </c>
      <c r="G1318" s="311" t="s">
        <v>15685</v>
      </c>
      <c r="H1318" s="330" t="s">
        <v>1278</v>
      </c>
      <c r="I1318" s="311" t="s">
        <v>9786</v>
      </c>
      <c r="J1318" s="311" t="s">
        <v>15686</v>
      </c>
      <c r="K1318" s="317"/>
      <c r="L1318" s="304">
        <v>1</v>
      </c>
      <c r="M1318" s="311">
        <v>3023.165</v>
      </c>
      <c r="N1318" s="311">
        <v>2771</v>
      </c>
      <c r="O1318" s="311" t="s">
        <v>16649</v>
      </c>
      <c r="P1318" s="311" t="s">
        <v>14604</v>
      </c>
      <c r="Q1318" s="311">
        <v>2012</v>
      </c>
      <c r="R1318" s="324">
        <v>41270</v>
      </c>
      <c r="S1318" s="311" t="s">
        <v>15687</v>
      </c>
      <c r="T1318" s="312">
        <v>41640</v>
      </c>
      <c r="U1318" s="340">
        <v>44197</v>
      </c>
      <c r="V1318" s="305"/>
      <c r="W1318" s="318"/>
      <c r="X1318" s="318"/>
      <c r="Y1318" s="318"/>
      <c r="Z1318" s="318"/>
      <c r="AA1318" s="327"/>
      <c r="AB1318" s="326">
        <v>1</v>
      </c>
      <c r="AC1318" s="306"/>
      <c r="AD1318" s="305"/>
      <c r="AE1318" s="322"/>
      <c r="AF1318" s="318"/>
      <c r="AG1318" s="323"/>
      <c r="AH1318" s="323"/>
      <c r="AI1318" s="323"/>
      <c r="AJ1318" s="323"/>
      <c r="AK1318" s="323"/>
      <c r="AL1318" s="323"/>
      <c r="AM1318" s="323"/>
      <c r="AN1318" s="323"/>
    </row>
    <row r="1319" spans="1:40" ht="12.75">
      <c r="A1319" s="328">
        <v>1225684001</v>
      </c>
      <c r="B1319" s="311">
        <v>1317</v>
      </c>
      <c r="C1319" s="311" t="s">
        <v>16129</v>
      </c>
      <c r="D1319" s="311" t="s">
        <v>14408</v>
      </c>
      <c r="E1319" s="311" t="s">
        <v>15676</v>
      </c>
      <c r="F1319" s="330" t="s">
        <v>1277</v>
      </c>
      <c r="G1319" s="311" t="s">
        <v>15688</v>
      </c>
      <c r="H1319" s="330" t="s">
        <v>1282</v>
      </c>
      <c r="I1319" s="311" t="s">
        <v>9786</v>
      </c>
      <c r="J1319" s="311" t="s">
        <v>15689</v>
      </c>
      <c r="K1319" s="317"/>
      <c r="L1319" s="304">
        <v>1</v>
      </c>
      <c r="M1319" s="311">
        <v>638.21780000000001</v>
      </c>
      <c r="N1319" s="311">
        <v>950</v>
      </c>
      <c r="O1319" s="311" t="s">
        <v>16650</v>
      </c>
      <c r="P1319" s="311" t="s">
        <v>14604</v>
      </c>
      <c r="Q1319" s="311">
        <v>2012</v>
      </c>
      <c r="R1319" s="324">
        <v>41270</v>
      </c>
      <c r="S1319" s="311" t="s">
        <v>15690</v>
      </c>
      <c r="T1319" s="312">
        <v>41640</v>
      </c>
      <c r="U1319" s="340">
        <v>44197</v>
      </c>
      <c r="V1319" s="305"/>
      <c r="W1319" s="318"/>
      <c r="X1319" s="318"/>
      <c r="Y1319" s="318"/>
      <c r="Z1319" s="318"/>
      <c r="AA1319" s="327"/>
      <c r="AB1319" s="326">
        <v>1</v>
      </c>
      <c r="AC1319" s="306"/>
      <c r="AD1319" s="305"/>
      <c r="AE1319" s="322"/>
      <c r="AF1319" s="318"/>
      <c r="AG1319" s="323"/>
      <c r="AH1319" s="323"/>
      <c r="AI1319" s="323"/>
      <c r="AJ1319" s="323"/>
      <c r="AK1319" s="323"/>
      <c r="AL1319" s="323"/>
      <c r="AM1319" s="323"/>
      <c r="AN1319" s="323"/>
    </row>
    <row r="1320" spans="1:40" ht="12.75">
      <c r="A1320" s="328">
        <v>1225684002</v>
      </c>
      <c r="B1320" s="311">
        <v>1318</v>
      </c>
      <c r="C1320" s="311" t="s">
        <v>16129</v>
      </c>
      <c r="D1320" s="311" t="s">
        <v>14408</v>
      </c>
      <c r="E1320" s="311" t="s">
        <v>15676</v>
      </c>
      <c r="F1320" s="330" t="s">
        <v>1277</v>
      </c>
      <c r="G1320" s="311" t="s">
        <v>15688</v>
      </c>
      <c r="H1320" s="330" t="s">
        <v>1287</v>
      </c>
      <c r="I1320" s="311" t="s">
        <v>9786</v>
      </c>
      <c r="J1320" s="311" t="s">
        <v>15691</v>
      </c>
      <c r="K1320" s="317"/>
      <c r="L1320" s="304">
        <v>1</v>
      </c>
      <c r="M1320" s="311">
        <v>75.826899999999995</v>
      </c>
      <c r="N1320" s="311">
        <v>136</v>
      </c>
      <c r="O1320" s="311" t="s">
        <v>16650</v>
      </c>
      <c r="P1320" s="311" t="s">
        <v>14604</v>
      </c>
      <c r="Q1320" s="311">
        <v>2012</v>
      </c>
      <c r="R1320" s="324">
        <v>41270</v>
      </c>
      <c r="S1320" s="311" t="s">
        <v>15690</v>
      </c>
      <c r="T1320" s="312">
        <v>41640</v>
      </c>
      <c r="U1320" s="340">
        <v>44197</v>
      </c>
      <c r="V1320" s="305"/>
      <c r="W1320" s="318"/>
      <c r="X1320" s="318"/>
      <c r="Y1320" s="318"/>
      <c r="Z1320" s="318"/>
      <c r="AA1320" s="327"/>
      <c r="AB1320" s="326">
        <v>1</v>
      </c>
      <c r="AC1320" s="306"/>
      <c r="AD1320" s="305"/>
      <c r="AE1320" s="322"/>
      <c r="AF1320" s="318"/>
      <c r="AG1320" s="323"/>
      <c r="AH1320" s="323"/>
      <c r="AI1320" s="323"/>
      <c r="AJ1320" s="323"/>
      <c r="AK1320" s="323"/>
      <c r="AL1320" s="323"/>
      <c r="AM1320" s="323"/>
      <c r="AN1320" s="323"/>
    </row>
    <row r="1321" spans="1:40" ht="12.75">
      <c r="A1321" s="328">
        <v>1225684603</v>
      </c>
      <c r="B1321" s="311">
        <v>1319</v>
      </c>
      <c r="C1321" s="311" t="s">
        <v>16129</v>
      </c>
      <c r="D1321" s="311" t="s">
        <v>14408</v>
      </c>
      <c r="E1321" s="311" t="s">
        <v>15676</v>
      </c>
      <c r="F1321" s="330" t="s">
        <v>1239</v>
      </c>
      <c r="G1321" s="311" t="s">
        <v>16651</v>
      </c>
      <c r="H1321" s="330" t="s">
        <v>1241</v>
      </c>
      <c r="I1321" s="311" t="s">
        <v>9786</v>
      </c>
      <c r="J1321" s="329" t="s">
        <v>15692</v>
      </c>
      <c r="K1321" s="317"/>
      <c r="L1321" s="304">
        <v>1</v>
      </c>
      <c r="M1321" s="311">
        <v>189.63290000000001</v>
      </c>
      <c r="N1321" s="311">
        <v>323</v>
      </c>
      <c r="O1321" s="311" t="s">
        <v>16652</v>
      </c>
      <c r="P1321" s="311" t="s">
        <v>14604</v>
      </c>
      <c r="Q1321" s="311">
        <v>2012</v>
      </c>
      <c r="R1321" s="324">
        <v>41270</v>
      </c>
      <c r="S1321" s="311" t="s">
        <v>15693</v>
      </c>
      <c r="T1321" s="312">
        <v>41640</v>
      </c>
      <c r="U1321" s="340">
        <v>44197</v>
      </c>
      <c r="V1321" s="304">
        <v>1</v>
      </c>
      <c r="W1321" s="318"/>
      <c r="X1321" s="318"/>
      <c r="Y1321" s="318"/>
      <c r="Z1321" s="318"/>
      <c r="AA1321" s="327"/>
      <c r="AB1321" s="326">
        <v>1</v>
      </c>
      <c r="AC1321" s="306"/>
      <c r="AD1321" s="305"/>
      <c r="AE1321" s="322"/>
      <c r="AF1321" s="318"/>
      <c r="AG1321" s="323"/>
      <c r="AH1321" s="323"/>
      <c r="AI1321" s="323"/>
      <c r="AJ1321" s="323"/>
      <c r="AK1321" s="323"/>
      <c r="AL1321" s="323"/>
      <c r="AM1321" s="323"/>
      <c r="AN1321" s="323"/>
    </row>
    <row r="1322" spans="1:40" ht="12.75">
      <c r="A1322" s="328">
        <v>1225684605</v>
      </c>
      <c r="B1322" s="311">
        <v>1320</v>
      </c>
      <c r="C1322" s="311" t="s">
        <v>16129</v>
      </c>
      <c r="D1322" s="311" t="s">
        <v>14408</v>
      </c>
      <c r="E1322" s="311" t="s">
        <v>15676</v>
      </c>
      <c r="F1322" s="330" t="s">
        <v>1239</v>
      </c>
      <c r="G1322" s="311" t="s">
        <v>16651</v>
      </c>
      <c r="H1322" s="330" t="s">
        <v>1242</v>
      </c>
      <c r="I1322" s="311" t="s">
        <v>9786</v>
      </c>
      <c r="J1322" s="329" t="s">
        <v>15694</v>
      </c>
      <c r="K1322" s="317"/>
      <c r="L1322" s="304">
        <v>1</v>
      </c>
      <c r="M1322" s="311">
        <v>142.74</v>
      </c>
      <c r="N1322" s="311">
        <v>192</v>
      </c>
      <c r="O1322" s="311" t="s">
        <v>16652</v>
      </c>
      <c r="P1322" s="311" t="s">
        <v>14604</v>
      </c>
      <c r="Q1322" s="311">
        <v>2012</v>
      </c>
      <c r="R1322" s="324">
        <v>41270</v>
      </c>
      <c r="S1322" s="311" t="s">
        <v>15693</v>
      </c>
      <c r="T1322" s="312">
        <v>41640</v>
      </c>
      <c r="U1322" s="340">
        <v>44197</v>
      </c>
      <c r="V1322" s="304">
        <v>1</v>
      </c>
      <c r="W1322" s="318"/>
      <c r="X1322" s="318"/>
      <c r="Y1322" s="318"/>
      <c r="Z1322" s="318"/>
      <c r="AA1322" s="327"/>
      <c r="AB1322" s="326">
        <v>1</v>
      </c>
      <c r="AC1322" s="308"/>
      <c r="AD1322" s="305"/>
      <c r="AE1322" s="322"/>
      <c r="AF1322" s="318"/>
      <c r="AG1322" s="323"/>
      <c r="AH1322" s="323"/>
      <c r="AI1322" s="323"/>
      <c r="AJ1322" s="323"/>
      <c r="AK1322" s="323"/>
      <c r="AL1322" s="323"/>
      <c r="AM1322" s="323"/>
      <c r="AN1322" s="323"/>
    </row>
    <row r="1323" spans="1:40" ht="12.75">
      <c r="A1323" s="328">
        <v>1225684601</v>
      </c>
      <c r="B1323" s="311">
        <v>1321</v>
      </c>
      <c r="C1323" s="311" t="s">
        <v>16129</v>
      </c>
      <c r="D1323" s="311" t="s">
        <v>14408</v>
      </c>
      <c r="E1323" s="311" t="s">
        <v>15676</v>
      </c>
      <c r="F1323" s="330" t="s">
        <v>1239</v>
      </c>
      <c r="G1323" s="311" t="s">
        <v>16651</v>
      </c>
      <c r="H1323" s="330" t="s">
        <v>1243</v>
      </c>
      <c r="I1323" s="311" t="s">
        <v>9786</v>
      </c>
      <c r="J1323" s="329" t="s">
        <v>10887</v>
      </c>
      <c r="K1323" s="317"/>
      <c r="L1323" s="304">
        <v>1</v>
      </c>
      <c r="M1323" s="311">
        <v>341.80009999999999</v>
      </c>
      <c r="N1323" s="311">
        <v>717</v>
      </c>
      <c r="O1323" s="311" t="s">
        <v>16652</v>
      </c>
      <c r="P1323" s="311" t="s">
        <v>14604</v>
      </c>
      <c r="Q1323" s="311">
        <v>2012</v>
      </c>
      <c r="R1323" s="324">
        <v>41270</v>
      </c>
      <c r="S1323" s="311" t="s">
        <v>15693</v>
      </c>
      <c r="T1323" s="312">
        <v>41640</v>
      </c>
      <c r="U1323" s="340">
        <v>44197</v>
      </c>
      <c r="V1323" s="304">
        <v>1</v>
      </c>
      <c r="W1323" s="318"/>
      <c r="X1323" s="318"/>
      <c r="Y1323" s="318"/>
      <c r="Z1323" s="318"/>
      <c r="AA1323" s="327"/>
      <c r="AB1323" s="326">
        <v>1</v>
      </c>
      <c r="AC1323" s="308"/>
      <c r="AD1323" s="305"/>
      <c r="AE1323" s="322"/>
      <c r="AF1323" s="318"/>
      <c r="AG1323" s="323"/>
      <c r="AH1323" s="323"/>
      <c r="AI1323" s="323"/>
      <c r="AJ1323" s="323"/>
      <c r="AK1323" s="323"/>
      <c r="AL1323" s="323"/>
      <c r="AM1323" s="323"/>
      <c r="AN1323" s="323"/>
    </row>
    <row r="1324" spans="1:40" ht="12.75">
      <c r="A1324" s="328">
        <v>1225684607</v>
      </c>
      <c r="B1324" s="311">
        <v>1322</v>
      </c>
      <c r="C1324" s="311" t="s">
        <v>16129</v>
      </c>
      <c r="D1324" s="311" t="s">
        <v>14408</v>
      </c>
      <c r="E1324" s="311" t="s">
        <v>15676</v>
      </c>
      <c r="F1324" s="330" t="s">
        <v>1239</v>
      </c>
      <c r="G1324" s="311" t="s">
        <v>16651</v>
      </c>
      <c r="H1324" s="330" t="s">
        <v>1244</v>
      </c>
      <c r="I1324" s="311" t="s">
        <v>9786</v>
      </c>
      <c r="J1324" s="329" t="s">
        <v>15695</v>
      </c>
      <c r="K1324" s="317"/>
      <c r="L1324" s="304">
        <v>1</v>
      </c>
      <c r="M1324" s="311">
        <v>109.6</v>
      </c>
      <c r="N1324" s="311">
        <v>160</v>
      </c>
      <c r="O1324" s="311" t="s">
        <v>16020</v>
      </c>
      <c r="P1324" s="311" t="s">
        <v>14122</v>
      </c>
      <c r="Q1324" s="311">
        <v>2013</v>
      </c>
      <c r="R1324" s="312">
        <v>41453</v>
      </c>
      <c r="S1324" s="311" t="s">
        <v>15693</v>
      </c>
      <c r="T1324" s="312">
        <v>41640</v>
      </c>
      <c r="U1324" s="340">
        <v>44197</v>
      </c>
      <c r="V1324" s="304">
        <v>1</v>
      </c>
      <c r="W1324" s="318"/>
      <c r="X1324" s="318"/>
      <c r="Y1324" s="318"/>
      <c r="Z1324" s="318"/>
      <c r="AA1324" s="327"/>
      <c r="AB1324" s="326">
        <v>1</v>
      </c>
      <c r="AC1324" s="308"/>
      <c r="AD1324" s="305"/>
      <c r="AE1324" s="322"/>
      <c r="AF1324" s="318"/>
      <c r="AG1324" s="323"/>
      <c r="AH1324" s="323"/>
      <c r="AI1324" s="323"/>
      <c r="AJ1324" s="323"/>
      <c r="AK1324" s="323"/>
      <c r="AL1324" s="323"/>
      <c r="AM1324" s="323"/>
      <c r="AN1324" s="323"/>
    </row>
    <row r="1325" spans="1:40" ht="12.75">
      <c r="A1325" s="328">
        <v>1225685002</v>
      </c>
      <c r="B1325" s="311">
        <v>1323</v>
      </c>
      <c r="C1325" s="311" t="s">
        <v>16129</v>
      </c>
      <c r="D1325" s="311" t="s">
        <v>14408</v>
      </c>
      <c r="E1325" s="311" t="s">
        <v>15676</v>
      </c>
      <c r="F1325" s="330" t="s">
        <v>1277</v>
      </c>
      <c r="G1325" s="311" t="s">
        <v>15696</v>
      </c>
      <c r="H1325" s="330" t="s">
        <v>1279</v>
      </c>
      <c r="I1325" s="311" t="s">
        <v>9786</v>
      </c>
      <c r="J1325" s="311" t="s">
        <v>15697</v>
      </c>
      <c r="K1325" s="317"/>
      <c r="L1325" s="304">
        <v>1</v>
      </c>
      <c r="M1325" s="311">
        <v>156.41079999999999</v>
      </c>
      <c r="N1325" s="311">
        <v>161</v>
      </c>
      <c r="O1325" s="311" t="s">
        <v>16653</v>
      </c>
      <c r="P1325" s="311" t="s">
        <v>14604</v>
      </c>
      <c r="Q1325" s="311">
        <v>2012</v>
      </c>
      <c r="R1325" s="324">
        <v>41270</v>
      </c>
      <c r="S1325" s="311" t="s">
        <v>15698</v>
      </c>
      <c r="T1325" s="312">
        <v>41640</v>
      </c>
      <c r="U1325" s="340">
        <v>44197</v>
      </c>
      <c r="V1325" s="305"/>
      <c r="W1325" s="318"/>
      <c r="X1325" s="318"/>
      <c r="Y1325" s="318"/>
      <c r="Z1325" s="318"/>
      <c r="AA1325" s="327"/>
      <c r="AB1325" s="326">
        <v>1</v>
      </c>
      <c r="AC1325" s="308"/>
      <c r="AD1325" s="305"/>
      <c r="AE1325" s="322"/>
      <c r="AF1325" s="318"/>
      <c r="AG1325" s="323"/>
      <c r="AH1325" s="323"/>
      <c r="AI1325" s="323"/>
      <c r="AJ1325" s="323"/>
      <c r="AK1325" s="323"/>
      <c r="AL1325" s="323"/>
      <c r="AM1325" s="323"/>
      <c r="AN1325" s="323"/>
    </row>
    <row r="1326" spans="1:40" ht="12.75">
      <c r="A1326" s="328">
        <v>1225685003</v>
      </c>
      <c r="B1326" s="311">
        <v>1324</v>
      </c>
      <c r="C1326" s="311" t="s">
        <v>16129</v>
      </c>
      <c r="D1326" s="311" t="s">
        <v>14408</v>
      </c>
      <c r="E1326" s="311" t="s">
        <v>15676</v>
      </c>
      <c r="F1326" s="330" t="s">
        <v>1277</v>
      </c>
      <c r="G1326" s="311" t="s">
        <v>15696</v>
      </c>
      <c r="H1326" s="330" t="s">
        <v>1280</v>
      </c>
      <c r="I1326" s="311" t="s">
        <v>9786</v>
      </c>
      <c r="J1326" s="311" t="s">
        <v>15699</v>
      </c>
      <c r="K1326" s="317"/>
      <c r="L1326" s="304">
        <v>1</v>
      </c>
      <c r="M1326" s="311">
        <v>74</v>
      </c>
      <c r="N1326" s="311">
        <v>53</v>
      </c>
      <c r="O1326" s="311">
        <v>640</v>
      </c>
      <c r="P1326" s="311" t="s">
        <v>14623</v>
      </c>
      <c r="Q1326" s="311">
        <v>2012</v>
      </c>
      <c r="R1326" s="324">
        <v>41270</v>
      </c>
      <c r="S1326" s="311" t="s">
        <v>15698</v>
      </c>
      <c r="T1326" s="312">
        <v>41640</v>
      </c>
      <c r="U1326" s="340">
        <v>44197</v>
      </c>
      <c r="V1326" s="305"/>
      <c r="W1326" s="318"/>
      <c r="X1326" s="318"/>
      <c r="Y1326" s="318"/>
      <c r="Z1326" s="318"/>
      <c r="AA1326" s="327"/>
      <c r="AB1326" s="326">
        <v>1</v>
      </c>
      <c r="AC1326" s="306"/>
      <c r="AD1326" s="305"/>
      <c r="AE1326" s="322"/>
      <c r="AF1326" s="318"/>
      <c r="AG1326" s="323"/>
      <c r="AH1326" s="323"/>
      <c r="AI1326" s="323"/>
      <c r="AJ1326" s="323"/>
      <c r="AK1326" s="323"/>
      <c r="AL1326" s="323"/>
      <c r="AM1326" s="323"/>
      <c r="AN1326" s="323"/>
    </row>
    <row r="1327" spans="1:40" ht="12.75">
      <c r="A1327" s="328">
        <v>1225685004</v>
      </c>
      <c r="B1327" s="311">
        <v>1325</v>
      </c>
      <c r="C1327" s="311" t="s">
        <v>16129</v>
      </c>
      <c r="D1327" s="311" t="s">
        <v>14408</v>
      </c>
      <c r="E1327" s="311" t="s">
        <v>15676</v>
      </c>
      <c r="F1327" s="330" t="s">
        <v>1277</v>
      </c>
      <c r="G1327" s="311" t="s">
        <v>15696</v>
      </c>
      <c r="H1327" s="330" t="s">
        <v>1281</v>
      </c>
      <c r="I1327" s="311" t="s">
        <v>9786</v>
      </c>
      <c r="J1327" s="311" t="s">
        <v>10307</v>
      </c>
      <c r="K1327" s="317"/>
      <c r="L1327" s="304">
        <v>1</v>
      </c>
      <c r="M1327" s="311">
        <v>451</v>
      </c>
      <c r="N1327" s="311">
        <v>84</v>
      </c>
      <c r="O1327" s="311">
        <v>640</v>
      </c>
      <c r="P1327" s="311" t="s">
        <v>14623</v>
      </c>
      <c r="Q1327" s="311">
        <v>2012</v>
      </c>
      <c r="R1327" s="324">
        <v>41270</v>
      </c>
      <c r="S1327" s="311" t="s">
        <v>15698</v>
      </c>
      <c r="T1327" s="312">
        <v>41640</v>
      </c>
      <c r="U1327" s="340">
        <v>44197</v>
      </c>
      <c r="V1327" s="305"/>
      <c r="W1327" s="318"/>
      <c r="X1327" s="318"/>
      <c r="Y1327" s="318"/>
      <c r="Z1327" s="318"/>
      <c r="AA1327" s="327"/>
      <c r="AB1327" s="326">
        <v>1</v>
      </c>
      <c r="AC1327" s="306"/>
      <c r="AD1327" s="305"/>
      <c r="AE1327" s="322"/>
      <c r="AF1327" s="318"/>
      <c r="AG1327" s="323"/>
      <c r="AH1327" s="323"/>
      <c r="AI1327" s="323"/>
      <c r="AJ1327" s="323"/>
      <c r="AK1327" s="323"/>
      <c r="AL1327" s="323"/>
      <c r="AM1327" s="323"/>
      <c r="AN1327" s="323"/>
    </row>
    <row r="1328" spans="1:40" ht="12.75">
      <c r="A1328" s="328">
        <v>1225685005</v>
      </c>
      <c r="B1328" s="311">
        <v>1326</v>
      </c>
      <c r="C1328" s="311" t="s">
        <v>16129</v>
      </c>
      <c r="D1328" s="311" t="s">
        <v>14408</v>
      </c>
      <c r="E1328" s="311" t="s">
        <v>15676</v>
      </c>
      <c r="F1328" s="330" t="s">
        <v>1277</v>
      </c>
      <c r="G1328" s="311" t="s">
        <v>15696</v>
      </c>
      <c r="H1328" s="330" t="s">
        <v>1289</v>
      </c>
      <c r="I1328" s="311" t="s">
        <v>10299</v>
      </c>
      <c r="J1328" s="311" t="s">
        <v>15700</v>
      </c>
      <c r="K1328" s="317"/>
      <c r="L1328" s="304">
        <v>1</v>
      </c>
      <c r="M1328" s="311">
        <v>66.521000000000001</v>
      </c>
      <c r="N1328" s="311">
        <v>624</v>
      </c>
      <c r="O1328" s="311" t="s">
        <v>16653</v>
      </c>
      <c r="P1328" s="311" t="s">
        <v>14604</v>
      </c>
      <c r="Q1328" s="311">
        <v>2012</v>
      </c>
      <c r="R1328" s="324">
        <v>41270</v>
      </c>
      <c r="S1328" s="311" t="s">
        <v>15698</v>
      </c>
      <c r="T1328" s="312">
        <v>41640</v>
      </c>
      <c r="U1328" s="340">
        <v>44197</v>
      </c>
      <c r="V1328" s="305"/>
      <c r="W1328" s="318"/>
      <c r="X1328" s="318"/>
      <c r="Y1328" s="318"/>
      <c r="Z1328" s="318"/>
      <c r="AA1328" s="327"/>
      <c r="AB1328" s="326">
        <v>1</v>
      </c>
      <c r="AC1328" s="306"/>
      <c r="AD1328" s="305"/>
      <c r="AE1328" s="322"/>
      <c r="AF1328" s="318"/>
      <c r="AG1328" s="323"/>
      <c r="AH1328" s="323"/>
      <c r="AI1328" s="323"/>
      <c r="AJ1328" s="323"/>
      <c r="AK1328" s="323"/>
      <c r="AL1328" s="323"/>
      <c r="AM1328" s="323"/>
      <c r="AN1328" s="323"/>
    </row>
    <row r="1329" spans="1:40" ht="12.75">
      <c r="A1329" s="328">
        <v>1225685006</v>
      </c>
      <c r="B1329" s="311">
        <v>1327</v>
      </c>
      <c r="C1329" s="311" t="s">
        <v>16129</v>
      </c>
      <c r="D1329" s="311" t="s">
        <v>14408</v>
      </c>
      <c r="E1329" s="311" t="s">
        <v>15676</v>
      </c>
      <c r="F1329" s="330" t="s">
        <v>1277</v>
      </c>
      <c r="G1329" s="311" t="s">
        <v>15696</v>
      </c>
      <c r="H1329" s="330" t="s">
        <v>1283</v>
      </c>
      <c r="I1329" s="311" t="s">
        <v>9786</v>
      </c>
      <c r="J1329" s="311" t="s">
        <v>10805</v>
      </c>
      <c r="K1329" s="317"/>
      <c r="L1329" s="304">
        <v>1</v>
      </c>
      <c r="M1329" s="311">
        <v>33.799999999999997</v>
      </c>
      <c r="N1329" s="311">
        <v>48</v>
      </c>
      <c r="O1329" s="311">
        <v>640</v>
      </c>
      <c r="P1329" s="311" t="s">
        <v>14623</v>
      </c>
      <c r="Q1329" s="311">
        <v>2012</v>
      </c>
      <c r="R1329" s="324">
        <v>41270</v>
      </c>
      <c r="S1329" s="311" t="s">
        <v>15698</v>
      </c>
      <c r="T1329" s="312">
        <v>41640</v>
      </c>
      <c r="U1329" s="340">
        <v>44197</v>
      </c>
      <c r="V1329" s="305"/>
      <c r="W1329" s="318"/>
      <c r="X1329" s="318"/>
      <c r="Y1329" s="318"/>
      <c r="Z1329" s="318"/>
      <c r="AA1329" s="327"/>
      <c r="AB1329" s="326">
        <v>1</v>
      </c>
      <c r="AC1329" s="306"/>
      <c r="AD1329" s="305"/>
      <c r="AE1329" s="322"/>
      <c r="AF1329" s="318"/>
      <c r="AG1329" s="323"/>
      <c r="AH1329" s="323"/>
      <c r="AI1329" s="323"/>
      <c r="AJ1329" s="323"/>
      <c r="AK1329" s="323"/>
      <c r="AL1329" s="323"/>
      <c r="AM1329" s="323"/>
      <c r="AN1329" s="323"/>
    </row>
    <row r="1330" spans="1:40" ht="12.75">
      <c r="A1330" s="328">
        <v>1225685007</v>
      </c>
      <c r="B1330" s="311">
        <v>1328</v>
      </c>
      <c r="C1330" s="311" t="s">
        <v>16129</v>
      </c>
      <c r="D1330" s="311" t="s">
        <v>14408</v>
      </c>
      <c r="E1330" s="311" t="s">
        <v>15676</v>
      </c>
      <c r="F1330" s="330" t="s">
        <v>1277</v>
      </c>
      <c r="G1330" s="311" t="s">
        <v>15696</v>
      </c>
      <c r="H1330" s="330" t="s">
        <v>1284</v>
      </c>
      <c r="I1330" s="311" t="s">
        <v>9786</v>
      </c>
      <c r="J1330" s="311" t="s">
        <v>15211</v>
      </c>
      <c r="K1330" s="317"/>
      <c r="L1330" s="304">
        <v>1</v>
      </c>
      <c r="M1330" s="311">
        <v>76.652299999999997</v>
      </c>
      <c r="N1330" s="311">
        <v>81</v>
      </c>
      <c r="O1330" s="311" t="s">
        <v>16653</v>
      </c>
      <c r="P1330" s="311" t="s">
        <v>14604</v>
      </c>
      <c r="Q1330" s="311">
        <v>2012</v>
      </c>
      <c r="R1330" s="324">
        <v>41270</v>
      </c>
      <c r="S1330" s="311" t="s">
        <v>15698</v>
      </c>
      <c r="T1330" s="312">
        <v>41640</v>
      </c>
      <c r="U1330" s="340">
        <v>44197</v>
      </c>
      <c r="V1330" s="305"/>
      <c r="W1330" s="318"/>
      <c r="X1330" s="318"/>
      <c r="Y1330" s="318"/>
      <c r="Z1330" s="318"/>
      <c r="AA1330" s="327"/>
      <c r="AB1330" s="326">
        <v>1</v>
      </c>
      <c r="AC1330" s="308"/>
      <c r="AD1330" s="305"/>
      <c r="AE1330" s="322"/>
      <c r="AF1330" s="318"/>
      <c r="AG1330" s="323"/>
      <c r="AH1330" s="323"/>
      <c r="AI1330" s="323"/>
      <c r="AJ1330" s="323"/>
      <c r="AK1330" s="323"/>
      <c r="AL1330" s="323"/>
      <c r="AM1330" s="323"/>
      <c r="AN1330" s="323"/>
    </row>
    <row r="1331" spans="1:40" ht="12.75">
      <c r="A1331" s="328">
        <v>1225685008</v>
      </c>
      <c r="B1331" s="311">
        <v>1329</v>
      </c>
      <c r="C1331" s="311" t="s">
        <v>16129</v>
      </c>
      <c r="D1331" s="311" t="s">
        <v>14408</v>
      </c>
      <c r="E1331" s="311" t="s">
        <v>15676</v>
      </c>
      <c r="F1331" s="330" t="s">
        <v>1277</v>
      </c>
      <c r="G1331" s="311" t="s">
        <v>15696</v>
      </c>
      <c r="H1331" s="330" t="s">
        <v>1286</v>
      </c>
      <c r="I1331" s="311" t="s">
        <v>9786</v>
      </c>
      <c r="J1331" s="311" t="s">
        <v>15701</v>
      </c>
      <c r="K1331" s="317"/>
      <c r="L1331" s="304">
        <v>1</v>
      </c>
      <c r="M1331" s="311">
        <v>75.069500000000005</v>
      </c>
      <c r="N1331" s="311">
        <v>173</v>
      </c>
      <c r="O1331" s="311" t="s">
        <v>16653</v>
      </c>
      <c r="P1331" s="311" t="s">
        <v>14604</v>
      </c>
      <c r="Q1331" s="311">
        <v>2012</v>
      </c>
      <c r="R1331" s="324">
        <v>41270</v>
      </c>
      <c r="S1331" s="311" t="s">
        <v>15698</v>
      </c>
      <c r="T1331" s="312">
        <v>41640</v>
      </c>
      <c r="U1331" s="340">
        <v>44197</v>
      </c>
      <c r="V1331" s="305"/>
      <c r="W1331" s="318"/>
      <c r="X1331" s="318"/>
      <c r="Y1331" s="318"/>
      <c r="Z1331" s="318"/>
      <c r="AA1331" s="327"/>
      <c r="AB1331" s="326">
        <v>1</v>
      </c>
      <c r="AC1331" s="308"/>
      <c r="AD1331" s="305"/>
      <c r="AE1331" s="322"/>
      <c r="AF1331" s="318"/>
      <c r="AG1331" s="323"/>
      <c r="AH1331" s="323"/>
      <c r="AI1331" s="323"/>
      <c r="AJ1331" s="323"/>
      <c r="AK1331" s="323"/>
      <c r="AL1331" s="323"/>
      <c r="AM1331" s="323"/>
      <c r="AN1331" s="323"/>
    </row>
    <row r="1332" spans="1:40" ht="12.75">
      <c r="A1332" s="328">
        <v>1225685001</v>
      </c>
      <c r="B1332" s="311">
        <v>1330</v>
      </c>
      <c r="C1332" s="311" t="s">
        <v>16129</v>
      </c>
      <c r="D1332" s="311" t="s">
        <v>14408</v>
      </c>
      <c r="E1332" s="311" t="s">
        <v>15676</v>
      </c>
      <c r="F1332" s="330" t="s">
        <v>1277</v>
      </c>
      <c r="G1332" s="311" t="s">
        <v>15696</v>
      </c>
      <c r="H1332" s="330" t="s">
        <v>1288</v>
      </c>
      <c r="I1332" s="311" t="s">
        <v>9786</v>
      </c>
      <c r="J1332" s="311" t="s">
        <v>15702</v>
      </c>
      <c r="K1332" s="317"/>
      <c r="L1332" s="304">
        <v>1</v>
      </c>
      <c r="M1332" s="311">
        <v>117.9735</v>
      </c>
      <c r="N1332" s="311">
        <v>333</v>
      </c>
      <c r="O1332" s="311" t="s">
        <v>16653</v>
      </c>
      <c r="P1332" s="311" t="s">
        <v>14604</v>
      </c>
      <c r="Q1332" s="311">
        <v>2012</v>
      </c>
      <c r="R1332" s="324">
        <v>41270</v>
      </c>
      <c r="S1332" s="311" t="s">
        <v>15698</v>
      </c>
      <c r="T1332" s="312">
        <v>41640</v>
      </c>
      <c r="U1332" s="340">
        <v>44197</v>
      </c>
      <c r="V1332" s="305"/>
      <c r="W1332" s="318"/>
      <c r="X1332" s="318"/>
      <c r="Y1332" s="318"/>
      <c r="Z1332" s="318"/>
      <c r="AA1332" s="327"/>
      <c r="AB1332" s="326">
        <v>1</v>
      </c>
      <c r="AC1332" s="308"/>
      <c r="AD1332" s="305"/>
      <c r="AE1332" s="322"/>
      <c r="AF1332" s="318"/>
      <c r="AG1332" s="323"/>
      <c r="AH1332" s="323"/>
      <c r="AI1332" s="323"/>
      <c r="AJ1332" s="323"/>
      <c r="AK1332" s="323"/>
      <c r="AL1332" s="323"/>
      <c r="AM1332" s="323"/>
      <c r="AN1332" s="323"/>
    </row>
    <row r="1333" spans="1:40" ht="12.75">
      <c r="A1333" s="328">
        <v>1225680501</v>
      </c>
      <c r="B1333" s="311">
        <v>1331</v>
      </c>
      <c r="C1333" s="348" t="s">
        <v>16129</v>
      </c>
      <c r="D1333" s="311" t="s">
        <v>14408</v>
      </c>
      <c r="E1333" s="311" t="s">
        <v>14408</v>
      </c>
      <c r="F1333" s="349" t="s">
        <v>1445</v>
      </c>
      <c r="G1333" s="311" t="s">
        <v>15703</v>
      </c>
      <c r="H1333" s="330" t="s">
        <v>1447</v>
      </c>
      <c r="I1333" s="311" t="s">
        <v>9786</v>
      </c>
      <c r="J1333" s="311" t="s">
        <v>15704</v>
      </c>
      <c r="K1333" s="302">
        <v>1</v>
      </c>
      <c r="L1333" s="316"/>
      <c r="M1333" s="317"/>
      <c r="N1333" s="317"/>
      <c r="O1333" s="317"/>
      <c r="P1333" s="311" t="s">
        <v>15705</v>
      </c>
      <c r="Q1333" s="311">
        <v>2023</v>
      </c>
      <c r="R1333" s="312">
        <v>45063</v>
      </c>
      <c r="S1333" s="311" t="s">
        <v>15706</v>
      </c>
      <c r="T1333" s="312">
        <v>45292</v>
      </c>
      <c r="U1333" s="340">
        <v>47849</v>
      </c>
      <c r="V1333" s="305"/>
      <c r="W1333" s="311" t="s">
        <v>11018</v>
      </c>
      <c r="X1333" s="350">
        <v>45173</v>
      </c>
      <c r="Y1333" s="311" t="s">
        <v>2732</v>
      </c>
      <c r="Z1333" s="320">
        <v>1</v>
      </c>
      <c r="AA1333" s="321"/>
      <c r="AB1333" s="351"/>
      <c r="AC1333" s="352"/>
      <c r="AD1333" s="353"/>
      <c r="AE1333" s="354"/>
      <c r="AF1333" s="355"/>
      <c r="AG1333" s="323"/>
      <c r="AH1333" s="323"/>
      <c r="AI1333" s="323"/>
      <c r="AJ1333" s="323"/>
      <c r="AK1333" s="323"/>
      <c r="AL1333" s="323"/>
      <c r="AM1333" s="323"/>
      <c r="AN1333" s="323"/>
    </row>
    <row r="1334" spans="1:40" ht="12.75">
      <c r="A1334" s="328">
        <v>1225680502</v>
      </c>
      <c r="B1334" s="311">
        <v>1332</v>
      </c>
      <c r="C1334" s="348" t="s">
        <v>16129</v>
      </c>
      <c r="D1334" s="311" t="s">
        <v>14408</v>
      </c>
      <c r="E1334" s="311" t="s">
        <v>14408</v>
      </c>
      <c r="F1334" s="349" t="s">
        <v>1445</v>
      </c>
      <c r="G1334" s="311" t="s">
        <v>15703</v>
      </c>
      <c r="H1334" s="330" t="s">
        <v>1448</v>
      </c>
      <c r="I1334" s="311" t="s">
        <v>9786</v>
      </c>
      <c r="J1334" s="311" t="s">
        <v>15175</v>
      </c>
      <c r="K1334" s="302">
        <v>1</v>
      </c>
      <c r="L1334" s="316"/>
      <c r="M1334" s="317"/>
      <c r="N1334" s="317"/>
      <c r="O1334" s="317"/>
      <c r="P1334" s="311" t="s">
        <v>15705</v>
      </c>
      <c r="Q1334" s="311">
        <v>2023</v>
      </c>
      <c r="R1334" s="312">
        <v>45063</v>
      </c>
      <c r="S1334" s="311" t="s">
        <v>15706</v>
      </c>
      <c r="T1334" s="312">
        <v>45292</v>
      </c>
      <c r="U1334" s="340">
        <v>47849</v>
      </c>
      <c r="V1334" s="305"/>
      <c r="W1334" s="311" t="s">
        <v>11018</v>
      </c>
      <c r="X1334" s="350">
        <v>45173</v>
      </c>
      <c r="Y1334" s="311" t="s">
        <v>2732</v>
      </c>
      <c r="Z1334" s="320">
        <v>1</v>
      </c>
      <c r="AA1334" s="321"/>
      <c r="AB1334" s="351"/>
      <c r="AC1334" s="352"/>
      <c r="AD1334" s="353"/>
      <c r="AE1334" s="354"/>
      <c r="AF1334" s="355"/>
      <c r="AG1334" s="323"/>
      <c r="AH1334" s="323"/>
      <c r="AI1334" s="323"/>
      <c r="AJ1334" s="323"/>
      <c r="AK1334" s="323"/>
      <c r="AL1334" s="323"/>
      <c r="AM1334" s="323"/>
      <c r="AN1334" s="323"/>
    </row>
    <row r="1335" spans="1:40" ht="12.75">
      <c r="A1335" s="328">
        <v>1225680505</v>
      </c>
      <c r="B1335" s="311">
        <v>1333</v>
      </c>
      <c r="C1335" s="348" t="s">
        <v>16129</v>
      </c>
      <c r="D1335" s="311" t="s">
        <v>14408</v>
      </c>
      <c r="E1335" s="311" t="s">
        <v>14408</v>
      </c>
      <c r="F1335" s="349" t="s">
        <v>1445</v>
      </c>
      <c r="G1335" s="311" t="s">
        <v>15703</v>
      </c>
      <c r="H1335" s="330" t="s">
        <v>1453</v>
      </c>
      <c r="I1335" s="311" t="s">
        <v>9786</v>
      </c>
      <c r="J1335" s="311" t="s">
        <v>15707</v>
      </c>
      <c r="K1335" s="302">
        <v>1</v>
      </c>
      <c r="L1335" s="316"/>
      <c r="M1335" s="317"/>
      <c r="N1335" s="317"/>
      <c r="O1335" s="317"/>
      <c r="P1335" s="311" t="s">
        <v>15705</v>
      </c>
      <c r="Q1335" s="311">
        <v>2023</v>
      </c>
      <c r="R1335" s="312">
        <v>45063</v>
      </c>
      <c r="S1335" s="311" t="s">
        <v>15706</v>
      </c>
      <c r="T1335" s="312">
        <v>45292</v>
      </c>
      <c r="U1335" s="340">
        <v>47849</v>
      </c>
      <c r="V1335" s="316"/>
      <c r="W1335" s="311" t="s">
        <v>11018</v>
      </c>
      <c r="X1335" s="350">
        <v>45173</v>
      </c>
      <c r="Y1335" s="311" t="s">
        <v>2732</v>
      </c>
      <c r="Z1335" s="320">
        <v>1</v>
      </c>
      <c r="AA1335" s="333"/>
      <c r="AB1335" s="351"/>
      <c r="AC1335" s="356"/>
      <c r="AD1335" s="353"/>
      <c r="AE1335" s="354"/>
      <c r="AF1335" s="355"/>
      <c r="AG1335" s="323"/>
      <c r="AH1335" s="323"/>
      <c r="AI1335" s="323"/>
      <c r="AJ1335" s="323"/>
      <c r="AK1335" s="323"/>
      <c r="AL1335" s="323"/>
      <c r="AM1335" s="323"/>
      <c r="AN1335" s="323"/>
    </row>
    <row r="1336" spans="1:40" ht="12.75">
      <c r="A1336" s="328">
        <v>1225680506</v>
      </c>
      <c r="B1336" s="311">
        <v>1334</v>
      </c>
      <c r="C1336" s="348" t="s">
        <v>16129</v>
      </c>
      <c r="D1336" s="311" t="s">
        <v>14408</v>
      </c>
      <c r="E1336" s="311" t="s">
        <v>14408</v>
      </c>
      <c r="F1336" s="349" t="s">
        <v>1445</v>
      </c>
      <c r="G1336" s="311" t="s">
        <v>15703</v>
      </c>
      <c r="H1336" s="330" t="s">
        <v>1454</v>
      </c>
      <c r="I1336" s="311" t="s">
        <v>9786</v>
      </c>
      <c r="J1336" s="311" t="s">
        <v>15708</v>
      </c>
      <c r="K1336" s="302">
        <v>1</v>
      </c>
      <c r="L1336" s="305"/>
      <c r="M1336" s="318"/>
      <c r="N1336" s="318"/>
      <c r="O1336" s="317"/>
      <c r="P1336" s="311" t="s">
        <v>15705</v>
      </c>
      <c r="Q1336" s="311">
        <v>2023</v>
      </c>
      <c r="R1336" s="312">
        <v>45063</v>
      </c>
      <c r="S1336" s="311" t="s">
        <v>15706</v>
      </c>
      <c r="T1336" s="312">
        <v>45292</v>
      </c>
      <c r="U1336" s="340">
        <v>47849</v>
      </c>
      <c r="V1336" s="316"/>
      <c r="W1336" s="311" t="s">
        <v>11018</v>
      </c>
      <c r="X1336" s="350">
        <v>45173</v>
      </c>
      <c r="Y1336" s="311" t="s">
        <v>2732</v>
      </c>
      <c r="Z1336" s="320">
        <v>1</v>
      </c>
      <c r="AA1336" s="333"/>
      <c r="AB1336" s="351"/>
      <c r="AC1336" s="356"/>
      <c r="AD1336" s="353"/>
      <c r="AE1336" s="354"/>
      <c r="AF1336" s="355"/>
      <c r="AG1336" s="323"/>
      <c r="AH1336" s="323"/>
      <c r="AI1336" s="323"/>
      <c r="AJ1336" s="323"/>
      <c r="AK1336" s="323"/>
      <c r="AL1336" s="323"/>
      <c r="AM1336" s="323"/>
      <c r="AN1336" s="323"/>
    </row>
    <row r="1337" spans="1:40" ht="12.75">
      <c r="A1337" s="328">
        <v>1225680508</v>
      </c>
      <c r="B1337" s="311">
        <v>1335</v>
      </c>
      <c r="C1337" s="348" t="s">
        <v>16129</v>
      </c>
      <c r="D1337" s="311" t="s">
        <v>14408</v>
      </c>
      <c r="E1337" s="311" t="s">
        <v>14408</v>
      </c>
      <c r="F1337" s="349" t="s">
        <v>1445</v>
      </c>
      <c r="G1337" s="311" t="s">
        <v>15703</v>
      </c>
      <c r="H1337" s="330" t="s">
        <v>1457</v>
      </c>
      <c r="I1337" s="311" t="s">
        <v>9786</v>
      </c>
      <c r="J1337" s="311" t="s">
        <v>15709</v>
      </c>
      <c r="K1337" s="302">
        <v>1</v>
      </c>
      <c r="L1337" s="305"/>
      <c r="M1337" s="318"/>
      <c r="N1337" s="318"/>
      <c r="O1337" s="317"/>
      <c r="P1337" s="311" t="s">
        <v>15705</v>
      </c>
      <c r="Q1337" s="311">
        <v>2023</v>
      </c>
      <c r="R1337" s="312">
        <v>45063</v>
      </c>
      <c r="S1337" s="311" t="s">
        <v>15706</v>
      </c>
      <c r="T1337" s="312">
        <v>45292</v>
      </c>
      <c r="U1337" s="340">
        <v>47849</v>
      </c>
      <c r="V1337" s="316"/>
      <c r="W1337" s="311" t="s">
        <v>11018</v>
      </c>
      <c r="X1337" s="350">
        <v>45173</v>
      </c>
      <c r="Y1337" s="311" t="s">
        <v>2732</v>
      </c>
      <c r="Z1337" s="320">
        <v>1</v>
      </c>
      <c r="AA1337" s="333"/>
      <c r="AB1337" s="351"/>
      <c r="AC1337" s="356"/>
      <c r="AD1337" s="353"/>
      <c r="AE1337" s="354"/>
      <c r="AF1337" s="355"/>
      <c r="AG1337" s="323"/>
      <c r="AH1337" s="323"/>
      <c r="AI1337" s="323"/>
      <c r="AJ1337" s="323"/>
      <c r="AK1337" s="323"/>
      <c r="AL1337" s="323"/>
      <c r="AM1337" s="323"/>
      <c r="AN1337" s="323"/>
    </row>
    <row r="1338" spans="1:40" ht="12.75">
      <c r="A1338" s="328">
        <v>1225683203</v>
      </c>
      <c r="B1338" s="311">
        <v>1336</v>
      </c>
      <c r="C1338" s="348" t="s">
        <v>16129</v>
      </c>
      <c r="D1338" s="311" t="s">
        <v>14408</v>
      </c>
      <c r="E1338" s="311" t="s">
        <v>14408</v>
      </c>
      <c r="F1338" s="349" t="s">
        <v>1445</v>
      </c>
      <c r="G1338" s="311" t="s">
        <v>15703</v>
      </c>
      <c r="H1338" s="330" t="s">
        <v>1449</v>
      </c>
      <c r="I1338" s="311" t="s">
        <v>9786</v>
      </c>
      <c r="J1338" s="311" t="s">
        <v>14952</v>
      </c>
      <c r="K1338" s="302">
        <v>1</v>
      </c>
      <c r="L1338" s="305"/>
      <c r="M1338" s="318"/>
      <c r="N1338" s="318"/>
      <c r="O1338" s="317"/>
      <c r="P1338" s="311" t="s">
        <v>15705</v>
      </c>
      <c r="Q1338" s="311">
        <v>2023</v>
      </c>
      <c r="R1338" s="312">
        <v>45063</v>
      </c>
      <c r="S1338" s="311" t="s">
        <v>15706</v>
      </c>
      <c r="T1338" s="312">
        <v>45292</v>
      </c>
      <c r="U1338" s="340">
        <v>47849</v>
      </c>
      <c r="V1338" s="316"/>
      <c r="W1338" s="311" t="s">
        <v>11018</v>
      </c>
      <c r="X1338" s="350">
        <v>45173</v>
      </c>
      <c r="Y1338" s="311" t="s">
        <v>2732</v>
      </c>
      <c r="Z1338" s="320">
        <v>1</v>
      </c>
      <c r="AA1338" s="333"/>
      <c r="AB1338" s="351"/>
      <c r="AC1338" s="356"/>
      <c r="AD1338" s="353"/>
      <c r="AE1338" s="354"/>
      <c r="AF1338" s="355"/>
      <c r="AG1338" s="323"/>
      <c r="AH1338" s="323"/>
      <c r="AI1338" s="323"/>
      <c r="AJ1338" s="323"/>
      <c r="AK1338" s="323"/>
      <c r="AL1338" s="323"/>
      <c r="AM1338" s="323"/>
      <c r="AN1338" s="323"/>
    </row>
    <row r="1339" spans="1:40" ht="12.75">
      <c r="A1339" s="328">
        <v>1225683204</v>
      </c>
      <c r="B1339" s="311">
        <v>1337</v>
      </c>
      <c r="C1339" s="348" t="s">
        <v>16129</v>
      </c>
      <c r="D1339" s="311" t="s">
        <v>14408</v>
      </c>
      <c r="E1339" s="311" t="s">
        <v>14408</v>
      </c>
      <c r="F1339" s="349" t="s">
        <v>1445</v>
      </c>
      <c r="G1339" s="311" t="s">
        <v>15703</v>
      </c>
      <c r="H1339" s="330" t="s">
        <v>1452</v>
      </c>
      <c r="I1339" s="311" t="s">
        <v>9786</v>
      </c>
      <c r="J1339" s="311" t="s">
        <v>15710</v>
      </c>
      <c r="K1339" s="302">
        <v>1</v>
      </c>
      <c r="L1339" s="305"/>
      <c r="M1339" s="318"/>
      <c r="N1339" s="318"/>
      <c r="O1339" s="317"/>
      <c r="P1339" s="311" t="s">
        <v>15705</v>
      </c>
      <c r="Q1339" s="311">
        <v>2023</v>
      </c>
      <c r="R1339" s="312">
        <v>45063</v>
      </c>
      <c r="S1339" s="311" t="s">
        <v>15706</v>
      </c>
      <c r="T1339" s="312">
        <v>45292</v>
      </c>
      <c r="U1339" s="340">
        <v>47849</v>
      </c>
      <c r="V1339" s="316"/>
      <c r="W1339" s="311" t="s">
        <v>11018</v>
      </c>
      <c r="X1339" s="350">
        <v>45173</v>
      </c>
      <c r="Y1339" s="311" t="s">
        <v>2732</v>
      </c>
      <c r="Z1339" s="320">
        <v>1</v>
      </c>
      <c r="AA1339" s="333"/>
      <c r="AB1339" s="351"/>
      <c r="AC1339" s="356"/>
      <c r="AD1339" s="353"/>
      <c r="AE1339" s="354"/>
      <c r="AF1339" s="355"/>
      <c r="AG1339" s="323"/>
      <c r="AH1339" s="323"/>
      <c r="AI1339" s="323"/>
      <c r="AJ1339" s="323"/>
      <c r="AK1339" s="323"/>
      <c r="AL1339" s="323"/>
      <c r="AM1339" s="323"/>
      <c r="AN1339" s="323"/>
    </row>
    <row r="1340" spans="1:40" ht="12.75">
      <c r="A1340" s="328">
        <v>1225683201</v>
      </c>
      <c r="B1340" s="311">
        <v>1338</v>
      </c>
      <c r="C1340" s="348" t="s">
        <v>16129</v>
      </c>
      <c r="D1340" s="311" t="s">
        <v>14408</v>
      </c>
      <c r="E1340" s="311" t="s">
        <v>14408</v>
      </c>
      <c r="F1340" s="349" t="s">
        <v>1303</v>
      </c>
      <c r="G1340" s="311" t="s">
        <v>15703</v>
      </c>
      <c r="H1340" s="330" t="s">
        <v>1323</v>
      </c>
      <c r="I1340" s="311" t="s">
        <v>9786</v>
      </c>
      <c r="J1340" s="311" t="s">
        <v>10659</v>
      </c>
      <c r="K1340" s="302">
        <v>1</v>
      </c>
      <c r="L1340" s="305"/>
      <c r="M1340" s="318"/>
      <c r="N1340" s="318"/>
      <c r="O1340" s="317"/>
      <c r="P1340" s="311" t="s">
        <v>15705</v>
      </c>
      <c r="Q1340" s="311">
        <v>2023</v>
      </c>
      <c r="R1340" s="312">
        <v>45063</v>
      </c>
      <c r="S1340" s="311" t="s">
        <v>15706</v>
      </c>
      <c r="T1340" s="312">
        <v>45292</v>
      </c>
      <c r="U1340" s="340">
        <v>47849</v>
      </c>
      <c r="V1340" s="316"/>
      <c r="W1340" s="311" t="s">
        <v>11018</v>
      </c>
      <c r="X1340" s="350">
        <v>45173</v>
      </c>
      <c r="Y1340" s="311" t="s">
        <v>2732</v>
      </c>
      <c r="Z1340" s="320">
        <v>1</v>
      </c>
      <c r="AA1340" s="333"/>
      <c r="AB1340" s="351"/>
      <c r="AC1340" s="356"/>
      <c r="AD1340" s="353"/>
      <c r="AE1340" s="354"/>
      <c r="AF1340" s="355"/>
      <c r="AG1340" s="323"/>
      <c r="AH1340" s="323"/>
      <c r="AI1340" s="323"/>
      <c r="AJ1340" s="323"/>
      <c r="AK1340" s="323"/>
      <c r="AL1340" s="323"/>
      <c r="AM1340" s="323"/>
      <c r="AN1340" s="323"/>
    </row>
    <row r="1341" spans="1:40" ht="12.75">
      <c r="A1341" s="328">
        <v>1225683207</v>
      </c>
      <c r="B1341" s="311">
        <v>1339</v>
      </c>
      <c r="C1341" s="348" t="s">
        <v>16129</v>
      </c>
      <c r="D1341" s="311" t="s">
        <v>14408</v>
      </c>
      <c r="E1341" s="311" t="s">
        <v>14408</v>
      </c>
      <c r="F1341" s="349" t="s">
        <v>1445</v>
      </c>
      <c r="G1341" s="311" t="s">
        <v>15703</v>
      </c>
      <c r="H1341" s="330" t="s">
        <v>1465</v>
      </c>
      <c r="I1341" s="311" t="s">
        <v>9786</v>
      </c>
      <c r="J1341" s="311" t="s">
        <v>15711</v>
      </c>
      <c r="K1341" s="302">
        <v>1</v>
      </c>
      <c r="L1341" s="305"/>
      <c r="M1341" s="318"/>
      <c r="N1341" s="318"/>
      <c r="O1341" s="317"/>
      <c r="P1341" s="311" t="s">
        <v>15705</v>
      </c>
      <c r="Q1341" s="311">
        <v>2023</v>
      </c>
      <c r="R1341" s="312">
        <v>45063</v>
      </c>
      <c r="S1341" s="311" t="s">
        <v>15706</v>
      </c>
      <c r="T1341" s="312">
        <v>45292</v>
      </c>
      <c r="U1341" s="340">
        <v>47849</v>
      </c>
      <c r="V1341" s="316"/>
      <c r="W1341" s="311" t="s">
        <v>11018</v>
      </c>
      <c r="X1341" s="350">
        <v>45173</v>
      </c>
      <c r="Y1341" s="311" t="s">
        <v>2732</v>
      </c>
      <c r="Z1341" s="320">
        <v>1</v>
      </c>
      <c r="AA1341" s="333"/>
      <c r="AB1341" s="351"/>
      <c r="AC1341" s="356"/>
      <c r="AD1341" s="353"/>
      <c r="AE1341" s="354"/>
      <c r="AF1341" s="355"/>
      <c r="AG1341" s="323"/>
      <c r="AH1341" s="323"/>
      <c r="AI1341" s="323"/>
      <c r="AJ1341" s="323"/>
      <c r="AK1341" s="323"/>
      <c r="AL1341" s="323"/>
      <c r="AM1341" s="323"/>
      <c r="AN1341" s="323"/>
    </row>
    <row r="1342" spans="1:40" ht="12.75">
      <c r="A1342" s="328">
        <v>1225684401</v>
      </c>
      <c r="B1342" s="311">
        <v>1340</v>
      </c>
      <c r="C1342" s="348" t="s">
        <v>16129</v>
      </c>
      <c r="D1342" s="311" t="s">
        <v>14408</v>
      </c>
      <c r="E1342" s="311" t="s">
        <v>14408</v>
      </c>
      <c r="F1342" s="349" t="s">
        <v>1445</v>
      </c>
      <c r="G1342" s="311" t="s">
        <v>15703</v>
      </c>
      <c r="H1342" s="330" t="s">
        <v>1460</v>
      </c>
      <c r="I1342" s="311" t="s">
        <v>9786</v>
      </c>
      <c r="J1342" s="311" t="s">
        <v>15712</v>
      </c>
      <c r="K1342" s="302">
        <v>1</v>
      </c>
      <c r="L1342" s="305"/>
      <c r="M1342" s="318"/>
      <c r="N1342" s="318"/>
      <c r="O1342" s="317"/>
      <c r="P1342" s="311" t="s">
        <v>15705</v>
      </c>
      <c r="Q1342" s="311">
        <v>2023</v>
      </c>
      <c r="R1342" s="312">
        <v>45063</v>
      </c>
      <c r="S1342" s="311" t="s">
        <v>15706</v>
      </c>
      <c r="T1342" s="312">
        <v>45292</v>
      </c>
      <c r="U1342" s="340">
        <v>47849</v>
      </c>
      <c r="V1342" s="316"/>
      <c r="W1342" s="311" t="s">
        <v>11018</v>
      </c>
      <c r="X1342" s="350">
        <v>45173</v>
      </c>
      <c r="Y1342" s="311" t="s">
        <v>2732</v>
      </c>
      <c r="Z1342" s="320">
        <v>1</v>
      </c>
      <c r="AA1342" s="333"/>
      <c r="AB1342" s="351"/>
      <c r="AC1342" s="356"/>
      <c r="AD1342" s="353"/>
      <c r="AE1342" s="354"/>
      <c r="AF1342" s="355"/>
      <c r="AG1342" s="323"/>
      <c r="AH1342" s="323"/>
      <c r="AI1342" s="323"/>
      <c r="AJ1342" s="323"/>
      <c r="AK1342" s="323"/>
      <c r="AL1342" s="323"/>
      <c r="AM1342" s="323"/>
      <c r="AN1342" s="323"/>
    </row>
    <row r="1343" spans="1:40" ht="12.75">
      <c r="A1343" s="328">
        <v>1225655101</v>
      </c>
      <c r="B1343" s="311">
        <v>1341</v>
      </c>
      <c r="C1343" s="348" t="s">
        <v>16129</v>
      </c>
      <c r="D1343" s="311" t="s">
        <v>14408</v>
      </c>
      <c r="E1343" s="311" t="s">
        <v>14408</v>
      </c>
      <c r="F1343" s="349" t="s">
        <v>1445</v>
      </c>
      <c r="G1343" s="311" t="s">
        <v>15703</v>
      </c>
      <c r="H1343" s="330" t="s">
        <v>1450</v>
      </c>
      <c r="I1343" s="311" t="s">
        <v>9786</v>
      </c>
      <c r="J1343" s="311" t="s">
        <v>15713</v>
      </c>
      <c r="K1343" s="302">
        <v>1</v>
      </c>
      <c r="L1343" s="305"/>
      <c r="M1343" s="318"/>
      <c r="N1343" s="318"/>
      <c r="O1343" s="317"/>
      <c r="P1343" s="311" t="s">
        <v>15705</v>
      </c>
      <c r="Q1343" s="311">
        <v>2023</v>
      </c>
      <c r="R1343" s="312">
        <v>45063</v>
      </c>
      <c r="S1343" s="311" t="s">
        <v>15706</v>
      </c>
      <c r="T1343" s="312">
        <v>45292</v>
      </c>
      <c r="U1343" s="340">
        <v>47849</v>
      </c>
      <c r="V1343" s="316"/>
      <c r="W1343" s="311" t="s">
        <v>11018</v>
      </c>
      <c r="X1343" s="350">
        <v>45173</v>
      </c>
      <c r="Y1343" s="311" t="s">
        <v>2732</v>
      </c>
      <c r="Z1343" s="320">
        <v>1</v>
      </c>
      <c r="AA1343" s="333"/>
      <c r="AB1343" s="351"/>
      <c r="AC1343" s="356"/>
      <c r="AD1343" s="353"/>
      <c r="AE1343" s="354"/>
      <c r="AF1343" s="355"/>
      <c r="AG1343" s="323"/>
      <c r="AH1343" s="323"/>
      <c r="AI1343" s="323"/>
      <c r="AJ1343" s="323"/>
      <c r="AK1343" s="323"/>
      <c r="AL1343" s="323"/>
      <c r="AM1343" s="323"/>
      <c r="AN1343" s="323"/>
    </row>
    <row r="1344" spans="1:40" ht="12.75">
      <c r="A1344" s="328">
        <v>1225655102</v>
      </c>
      <c r="B1344" s="311">
        <v>1342</v>
      </c>
      <c r="C1344" s="348" t="s">
        <v>16129</v>
      </c>
      <c r="D1344" s="311" t="s">
        <v>14408</v>
      </c>
      <c r="E1344" s="311" t="s">
        <v>14408</v>
      </c>
      <c r="F1344" s="349" t="s">
        <v>1445</v>
      </c>
      <c r="G1344" s="311" t="s">
        <v>15703</v>
      </c>
      <c r="H1344" s="330" t="s">
        <v>1451</v>
      </c>
      <c r="I1344" s="311" t="s">
        <v>9786</v>
      </c>
      <c r="J1344" s="311" t="s">
        <v>12239</v>
      </c>
      <c r="K1344" s="302">
        <v>1</v>
      </c>
      <c r="L1344" s="305"/>
      <c r="M1344" s="318"/>
      <c r="N1344" s="318"/>
      <c r="O1344" s="317"/>
      <c r="P1344" s="311" t="s">
        <v>15705</v>
      </c>
      <c r="Q1344" s="311">
        <v>2023</v>
      </c>
      <c r="R1344" s="312">
        <v>45063</v>
      </c>
      <c r="S1344" s="311" t="s">
        <v>15706</v>
      </c>
      <c r="T1344" s="312">
        <v>45292</v>
      </c>
      <c r="U1344" s="340">
        <v>47849</v>
      </c>
      <c r="V1344" s="316"/>
      <c r="W1344" s="311" t="s">
        <v>11018</v>
      </c>
      <c r="X1344" s="350">
        <v>45173</v>
      </c>
      <c r="Y1344" s="311" t="s">
        <v>2732</v>
      </c>
      <c r="Z1344" s="320">
        <v>1</v>
      </c>
      <c r="AA1344" s="333"/>
      <c r="AB1344" s="351"/>
      <c r="AC1344" s="356"/>
      <c r="AD1344" s="353"/>
      <c r="AE1344" s="354"/>
      <c r="AF1344" s="355"/>
      <c r="AG1344" s="323"/>
      <c r="AH1344" s="323"/>
      <c r="AI1344" s="323"/>
      <c r="AJ1344" s="323"/>
      <c r="AK1344" s="323"/>
      <c r="AL1344" s="323"/>
      <c r="AM1344" s="323"/>
      <c r="AN1344" s="323"/>
    </row>
    <row r="1345" spans="1:40" ht="12.75">
      <c r="A1345" s="328">
        <v>1225655103</v>
      </c>
      <c r="B1345" s="311">
        <v>1343</v>
      </c>
      <c r="C1345" s="348" t="s">
        <v>16129</v>
      </c>
      <c r="D1345" s="311" t="s">
        <v>14408</v>
      </c>
      <c r="E1345" s="311" t="s">
        <v>14408</v>
      </c>
      <c r="F1345" s="349" t="s">
        <v>1390</v>
      </c>
      <c r="G1345" s="311" t="s">
        <v>15703</v>
      </c>
      <c r="H1345" s="330" t="s">
        <v>1408</v>
      </c>
      <c r="I1345" s="311" t="s">
        <v>9786</v>
      </c>
      <c r="J1345" s="311" t="s">
        <v>10277</v>
      </c>
      <c r="K1345" s="302">
        <v>1</v>
      </c>
      <c r="L1345" s="305"/>
      <c r="M1345" s="318"/>
      <c r="N1345" s="318"/>
      <c r="O1345" s="317"/>
      <c r="P1345" s="311" t="s">
        <v>15705</v>
      </c>
      <c r="Q1345" s="311">
        <v>2023</v>
      </c>
      <c r="R1345" s="312">
        <v>45063</v>
      </c>
      <c r="S1345" s="311" t="s">
        <v>15706</v>
      </c>
      <c r="T1345" s="312">
        <v>45292</v>
      </c>
      <c r="U1345" s="340">
        <v>47849</v>
      </c>
      <c r="V1345" s="316"/>
      <c r="W1345" s="311" t="s">
        <v>11018</v>
      </c>
      <c r="X1345" s="350">
        <v>45173</v>
      </c>
      <c r="Y1345" s="311" t="s">
        <v>2732</v>
      </c>
      <c r="Z1345" s="320">
        <v>1</v>
      </c>
      <c r="AA1345" s="333"/>
      <c r="AB1345" s="351"/>
      <c r="AC1345" s="356"/>
      <c r="AD1345" s="353"/>
      <c r="AE1345" s="354"/>
      <c r="AF1345" s="355"/>
      <c r="AG1345" s="323"/>
      <c r="AH1345" s="323"/>
      <c r="AI1345" s="323"/>
      <c r="AJ1345" s="323"/>
      <c r="AK1345" s="323"/>
      <c r="AL1345" s="323"/>
      <c r="AM1345" s="323"/>
      <c r="AN1345" s="323"/>
    </row>
    <row r="1346" spans="1:40" ht="12.75">
      <c r="A1346" s="328">
        <v>1225655104</v>
      </c>
      <c r="B1346" s="311">
        <v>1344</v>
      </c>
      <c r="C1346" s="348" t="s">
        <v>16129</v>
      </c>
      <c r="D1346" s="311" t="s">
        <v>14408</v>
      </c>
      <c r="E1346" s="311" t="s">
        <v>14408</v>
      </c>
      <c r="F1346" s="349" t="s">
        <v>1445</v>
      </c>
      <c r="G1346" s="311" t="s">
        <v>15703</v>
      </c>
      <c r="H1346" s="330" t="s">
        <v>1455</v>
      </c>
      <c r="I1346" s="311" t="s">
        <v>9786</v>
      </c>
      <c r="J1346" s="311" t="s">
        <v>15714</v>
      </c>
      <c r="K1346" s="302">
        <v>1</v>
      </c>
      <c r="L1346" s="305"/>
      <c r="M1346" s="318"/>
      <c r="N1346" s="318"/>
      <c r="O1346" s="317"/>
      <c r="P1346" s="311" t="s">
        <v>15705</v>
      </c>
      <c r="Q1346" s="311">
        <v>2023</v>
      </c>
      <c r="R1346" s="312">
        <v>45063</v>
      </c>
      <c r="S1346" s="311" t="s">
        <v>15706</v>
      </c>
      <c r="T1346" s="312">
        <v>45292</v>
      </c>
      <c r="U1346" s="340">
        <v>47849</v>
      </c>
      <c r="V1346" s="316"/>
      <c r="W1346" s="311" t="s">
        <v>11018</v>
      </c>
      <c r="X1346" s="350">
        <v>45173</v>
      </c>
      <c r="Y1346" s="311" t="s">
        <v>2732</v>
      </c>
      <c r="Z1346" s="320">
        <v>1</v>
      </c>
      <c r="AA1346" s="333"/>
      <c r="AB1346" s="351"/>
      <c r="AC1346" s="356"/>
      <c r="AD1346" s="353"/>
      <c r="AE1346" s="354"/>
      <c r="AF1346" s="355"/>
      <c r="AG1346" s="323"/>
      <c r="AH1346" s="323"/>
      <c r="AI1346" s="323"/>
      <c r="AJ1346" s="323"/>
      <c r="AK1346" s="323"/>
      <c r="AL1346" s="323"/>
      <c r="AM1346" s="323"/>
      <c r="AN1346" s="323"/>
    </row>
    <row r="1347" spans="1:40" ht="12.75">
      <c r="A1347" s="328">
        <v>1225655105</v>
      </c>
      <c r="B1347" s="311">
        <v>1345</v>
      </c>
      <c r="C1347" s="348" t="s">
        <v>16129</v>
      </c>
      <c r="D1347" s="311" t="s">
        <v>14408</v>
      </c>
      <c r="E1347" s="311" t="s">
        <v>14408</v>
      </c>
      <c r="F1347" s="349" t="s">
        <v>1445</v>
      </c>
      <c r="G1347" s="311" t="s">
        <v>15703</v>
      </c>
      <c r="H1347" s="330" t="s">
        <v>1458</v>
      </c>
      <c r="I1347" s="311" t="s">
        <v>9786</v>
      </c>
      <c r="J1347" s="311" t="s">
        <v>15715</v>
      </c>
      <c r="K1347" s="302">
        <v>1</v>
      </c>
      <c r="L1347" s="305"/>
      <c r="M1347" s="318"/>
      <c r="N1347" s="318"/>
      <c r="O1347" s="317"/>
      <c r="P1347" s="311" t="s">
        <v>15705</v>
      </c>
      <c r="Q1347" s="311">
        <v>2023</v>
      </c>
      <c r="R1347" s="312">
        <v>45063</v>
      </c>
      <c r="S1347" s="311" t="s">
        <v>15706</v>
      </c>
      <c r="T1347" s="312">
        <v>45292</v>
      </c>
      <c r="U1347" s="340">
        <v>47849</v>
      </c>
      <c r="V1347" s="316"/>
      <c r="W1347" s="311" t="s">
        <v>11018</v>
      </c>
      <c r="X1347" s="350">
        <v>45173</v>
      </c>
      <c r="Y1347" s="311" t="s">
        <v>2732</v>
      </c>
      <c r="Z1347" s="320">
        <v>1</v>
      </c>
      <c r="AA1347" s="333"/>
      <c r="AB1347" s="351"/>
      <c r="AC1347" s="356"/>
      <c r="AD1347" s="353"/>
      <c r="AE1347" s="354"/>
      <c r="AF1347" s="355"/>
      <c r="AG1347" s="323"/>
      <c r="AH1347" s="323"/>
      <c r="AI1347" s="323"/>
      <c r="AJ1347" s="323"/>
      <c r="AK1347" s="323"/>
      <c r="AL1347" s="323"/>
      <c r="AM1347" s="323"/>
      <c r="AN1347" s="323"/>
    </row>
    <row r="1348" spans="1:40" ht="12.75">
      <c r="A1348" s="328">
        <v>1225655106</v>
      </c>
      <c r="B1348" s="311">
        <v>1346</v>
      </c>
      <c r="C1348" s="348" t="s">
        <v>16129</v>
      </c>
      <c r="D1348" s="311" t="s">
        <v>14408</v>
      </c>
      <c r="E1348" s="311" t="s">
        <v>14408</v>
      </c>
      <c r="F1348" s="349" t="s">
        <v>1445</v>
      </c>
      <c r="G1348" s="311" t="s">
        <v>15703</v>
      </c>
      <c r="H1348" s="330" t="s">
        <v>1461</v>
      </c>
      <c r="I1348" s="311" t="s">
        <v>9786</v>
      </c>
      <c r="J1348" s="311" t="s">
        <v>15716</v>
      </c>
      <c r="K1348" s="302">
        <v>1</v>
      </c>
      <c r="L1348" s="305"/>
      <c r="M1348" s="318"/>
      <c r="N1348" s="318"/>
      <c r="O1348" s="317"/>
      <c r="P1348" s="311" t="s">
        <v>15705</v>
      </c>
      <c r="Q1348" s="311">
        <v>2023</v>
      </c>
      <c r="R1348" s="312">
        <v>45063</v>
      </c>
      <c r="S1348" s="311" t="s">
        <v>15706</v>
      </c>
      <c r="T1348" s="312">
        <v>45292</v>
      </c>
      <c r="U1348" s="340">
        <v>47849</v>
      </c>
      <c r="V1348" s="316"/>
      <c r="W1348" s="311" t="s">
        <v>11018</v>
      </c>
      <c r="X1348" s="350">
        <v>45173</v>
      </c>
      <c r="Y1348" s="311" t="s">
        <v>2732</v>
      </c>
      <c r="Z1348" s="320">
        <v>1</v>
      </c>
      <c r="AA1348" s="333"/>
      <c r="AB1348" s="351"/>
      <c r="AC1348" s="356"/>
      <c r="AD1348" s="353"/>
      <c r="AE1348" s="354"/>
      <c r="AF1348" s="355"/>
      <c r="AG1348" s="323"/>
      <c r="AH1348" s="323"/>
      <c r="AI1348" s="323"/>
      <c r="AJ1348" s="323"/>
      <c r="AK1348" s="323"/>
      <c r="AL1348" s="323"/>
      <c r="AM1348" s="323"/>
      <c r="AN1348" s="323"/>
    </row>
    <row r="1349" spans="1:40" ht="12.75">
      <c r="A1349" s="328">
        <v>1225655107</v>
      </c>
      <c r="B1349" s="311">
        <v>1347</v>
      </c>
      <c r="C1349" s="348" t="s">
        <v>16129</v>
      </c>
      <c r="D1349" s="311" t="s">
        <v>14408</v>
      </c>
      <c r="E1349" s="311" t="s">
        <v>14408</v>
      </c>
      <c r="F1349" s="349" t="s">
        <v>1445</v>
      </c>
      <c r="G1349" s="311" t="s">
        <v>15703</v>
      </c>
      <c r="H1349" s="330" t="s">
        <v>1463</v>
      </c>
      <c r="I1349" s="311" t="s">
        <v>9786</v>
      </c>
      <c r="J1349" s="311" t="s">
        <v>10834</v>
      </c>
      <c r="K1349" s="302">
        <v>1</v>
      </c>
      <c r="L1349" s="305"/>
      <c r="M1349" s="318"/>
      <c r="N1349" s="318"/>
      <c r="O1349" s="317"/>
      <c r="P1349" s="311" t="s">
        <v>15705</v>
      </c>
      <c r="Q1349" s="311">
        <v>2023</v>
      </c>
      <c r="R1349" s="312">
        <v>45063</v>
      </c>
      <c r="S1349" s="311" t="s">
        <v>15706</v>
      </c>
      <c r="T1349" s="312">
        <v>45292</v>
      </c>
      <c r="U1349" s="340">
        <v>47849</v>
      </c>
      <c r="V1349" s="316"/>
      <c r="W1349" s="311" t="s">
        <v>11018</v>
      </c>
      <c r="X1349" s="350">
        <v>45173</v>
      </c>
      <c r="Y1349" s="311" t="s">
        <v>2732</v>
      </c>
      <c r="Z1349" s="320">
        <v>1</v>
      </c>
      <c r="AA1349" s="333"/>
      <c r="AB1349" s="351"/>
      <c r="AC1349" s="356"/>
      <c r="AD1349" s="353"/>
      <c r="AE1349" s="354"/>
      <c r="AF1349" s="355"/>
      <c r="AG1349" s="323"/>
      <c r="AH1349" s="323"/>
      <c r="AI1349" s="323"/>
      <c r="AJ1349" s="323"/>
      <c r="AK1349" s="323"/>
      <c r="AL1349" s="323"/>
      <c r="AM1349" s="323"/>
      <c r="AN1349" s="323"/>
    </row>
    <row r="1350" spans="1:40" ht="12.75">
      <c r="A1350" s="328">
        <v>1225655108</v>
      </c>
      <c r="B1350" s="311">
        <v>1348</v>
      </c>
      <c r="C1350" s="348" t="s">
        <v>16129</v>
      </c>
      <c r="D1350" s="311" t="s">
        <v>14408</v>
      </c>
      <c r="E1350" s="311" t="s">
        <v>14408</v>
      </c>
      <c r="F1350" s="349" t="s">
        <v>1445</v>
      </c>
      <c r="G1350" s="311" t="s">
        <v>15703</v>
      </c>
      <c r="H1350" s="330" t="s">
        <v>1464</v>
      </c>
      <c r="I1350" s="311" t="s">
        <v>9786</v>
      </c>
      <c r="J1350" s="311" t="s">
        <v>15717</v>
      </c>
      <c r="K1350" s="302">
        <v>1</v>
      </c>
      <c r="L1350" s="316"/>
      <c r="M1350" s="317"/>
      <c r="N1350" s="317"/>
      <c r="O1350" s="317"/>
      <c r="P1350" s="311" t="s">
        <v>15705</v>
      </c>
      <c r="Q1350" s="311">
        <v>2023</v>
      </c>
      <c r="R1350" s="312">
        <v>45063</v>
      </c>
      <c r="S1350" s="311" t="s">
        <v>15706</v>
      </c>
      <c r="T1350" s="312">
        <v>45292</v>
      </c>
      <c r="U1350" s="340">
        <v>47849</v>
      </c>
      <c r="V1350" s="305"/>
      <c r="W1350" s="311" t="s">
        <v>11018</v>
      </c>
      <c r="X1350" s="350">
        <v>45173</v>
      </c>
      <c r="Y1350" s="311" t="s">
        <v>2732</v>
      </c>
      <c r="Z1350" s="320">
        <v>1</v>
      </c>
      <c r="AA1350" s="321"/>
      <c r="AB1350" s="351"/>
      <c r="AC1350" s="356"/>
      <c r="AD1350" s="353"/>
      <c r="AE1350" s="354"/>
      <c r="AF1350" s="355"/>
      <c r="AG1350" s="323"/>
      <c r="AH1350" s="323"/>
      <c r="AI1350" s="323"/>
      <c r="AJ1350" s="323"/>
      <c r="AK1350" s="323"/>
      <c r="AL1350" s="323"/>
      <c r="AM1350" s="323"/>
      <c r="AN1350" s="323"/>
    </row>
    <row r="1351" spans="1:40" ht="12.75">
      <c r="A1351" s="328">
        <v>1225688203</v>
      </c>
      <c r="B1351" s="311">
        <v>1349</v>
      </c>
      <c r="C1351" s="348" t="s">
        <v>16129</v>
      </c>
      <c r="D1351" s="311" t="s">
        <v>14408</v>
      </c>
      <c r="E1351" s="311" t="s">
        <v>14408</v>
      </c>
      <c r="F1351" s="349" t="s">
        <v>1445</v>
      </c>
      <c r="G1351" s="311" t="s">
        <v>15703</v>
      </c>
      <c r="H1351" s="330" t="s">
        <v>1456</v>
      </c>
      <c r="I1351" s="311" t="s">
        <v>9786</v>
      </c>
      <c r="J1351" s="311" t="s">
        <v>15718</v>
      </c>
      <c r="K1351" s="302">
        <v>1</v>
      </c>
      <c r="L1351" s="316"/>
      <c r="M1351" s="317"/>
      <c r="N1351" s="317"/>
      <c r="O1351" s="317"/>
      <c r="P1351" s="311" t="s">
        <v>15705</v>
      </c>
      <c r="Q1351" s="311">
        <v>2023</v>
      </c>
      <c r="R1351" s="312">
        <v>45063</v>
      </c>
      <c r="S1351" s="311" t="s">
        <v>15706</v>
      </c>
      <c r="T1351" s="312">
        <v>45292</v>
      </c>
      <c r="U1351" s="340">
        <v>47849</v>
      </c>
      <c r="V1351" s="305"/>
      <c r="W1351" s="311" t="s">
        <v>11018</v>
      </c>
      <c r="X1351" s="350">
        <v>45173</v>
      </c>
      <c r="Y1351" s="311" t="s">
        <v>2732</v>
      </c>
      <c r="Z1351" s="320">
        <v>1</v>
      </c>
      <c r="AA1351" s="321"/>
      <c r="AB1351" s="351"/>
      <c r="AC1351" s="356"/>
      <c r="AD1351" s="353"/>
      <c r="AE1351" s="354"/>
      <c r="AF1351" s="355"/>
      <c r="AG1351" s="323"/>
      <c r="AH1351" s="323"/>
      <c r="AI1351" s="323"/>
      <c r="AJ1351" s="323"/>
      <c r="AK1351" s="323"/>
      <c r="AL1351" s="323"/>
      <c r="AM1351" s="323"/>
      <c r="AN1351" s="323"/>
    </row>
    <row r="1352" spans="1:40" ht="12.75">
      <c r="A1352" s="328">
        <v>1225688204</v>
      </c>
      <c r="B1352" s="311">
        <v>1350</v>
      </c>
      <c r="C1352" s="348" t="s">
        <v>16129</v>
      </c>
      <c r="D1352" s="311" t="s">
        <v>14408</v>
      </c>
      <c r="E1352" s="311" t="s">
        <v>14408</v>
      </c>
      <c r="F1352" s="349" t="s">
        <v>1445</v>
      </c>
      <c r="G1352" s="311" t="s">
        <v>15703</v>
      </c>
      <c r="H1352" s="330" t="s">
        <v>1459</v>
      </c>
      <c r="I1352" s="311" t="s">
        <v>9786</v>
      </c>
      <c r="J1352" s="311" t="s">
        <v>14675</v>
      </c>
      <c r="K1352" s="302">
        <v>1</v>
      </c>
      <c r="L1352" s="316"/>
      <c r="M1352" s="317"/>
      <c r="N1352" s="317"/>
      <c r="O1352" s="317"/>
      <c r="P1352" s="311" t="s">
        <v>15705</v>
      </c>
      <c r="Q1352" s="311">
        <v>2023</v>
      </c>
      <c r="R1352" s="312">
        <v>45063</v>
      </c>
      <c r="S1352" s="311" t="s">
        <v>15706</v>
      </c>
      <c r="T1352" s="312">
        <v>45292</v>
      </c>
      <c r="U1352" s="340">
        <v>47849</v>
      </c>
      <c r="V1352" s="305"/>
      <c r="W1352" s="311" t="s">
        <v>11018</v>
      </c>
      <c r="X1352" s="350">
        <v>45173</v>
      </c>
      <c r="Y1352" s="311" t="s">
        <v>2732</v>
      </c>
      <c r="Z1352" s="320">
        <v>1</v>
      </c>
      <c r="AA1352" s="321"/>
      <c r="AB1352" s="351"/>
      <c r="AC1352" s="356"/>
      <c r="AD1352" s="353"/>
      <c r="AE1352" s="354"/>
      <c r="AF1352" s="355"/>
      <c r="AG1352" s="323"/>
      <c r="AH1352" s="323"/>
      <c r="AI1352" s="323"/>
      <c r="AJ1352" s="323"/>
      <c r="AK1352" s="323"/>
      <c r="AL1352" s="323"/>
      <c r="AM1352" s="323"/>
      <c r="AN1352" s="323"/>
    </row>
    <row r="1353" spans="1:40" ht="12.75">
      <c r="A1353" s="328">
        <v>1225688205</v>
      </c>
      <c r="B1353" s="311">
        <v>1351</v>
      </c>
      <c r="C1353" s="348" t="s">
        <v>16129</v>
      </c>
      <c r="D1353" s="311" t="s">
        <v>14408</v>
      </c>
      <c r="E1353" s="311" t="s">
        <v>14408</v>
      </c>
      <c r="F1353" s="349" t="s">
        <v>1445</v>
      </c>
      <c r="G1353" s="311" t="s">
        <v>15703</v>
      </c>
      <c r="H1353" s="330" t="s">
        <v>1462</v>
      </c>
      <c r="I1353" s="311" t="s">
        <v>9786</v>
      </c>
      <c r="J1353" s="311" t="s">
        <v>14693</v>
      </c>
      <c r="K1353" s="302">
        <v>1</v>
      </c>
      <c r="L1353" s="316"/>
      <c r="M1353" s="317"/>
      <c r="N1353" s="317"/>
      <c r="O1353" s="317"/>
      <c r="P1353" s="311" t="s">
        <v>15705</v>
      </c>
      <c r="Q1353" s="311">
        <v>2023</v>
      </c>
      <c r="R1353" s="312">
        <v>45063</v>
      </c>
      <c r="S1353" s="311" t="s">
        <v>15706</v>
      </c>
      <c r="T1353" s="312">
        <v>45292</v>
      </c>
      <c r="U1353" s="340">
        <v>47849</v>
      </c>
      <c r="V1353" s="305"/>
      <c r="W1353" s="311" t="s">
        <v>11018</v>
      </c>
      <c r="X1353" s="350">
        <v>45173</v>
      </c>
      <c r="Y1353" s="311" t="s">
        <v>2732</v>
      </c>
      <c r="Z1353" s="320">
        <v>1</v>
      </c>
      <c r="AA1353" s="321"/>
      <c r="AB1353" s="351"/>
      <c r="AC1353" s="356"/>
      <c r="AD1353" s="353"/>
      <c r="AE1353" s="354"/>
      <c r="AF1353" s="355"/>
      <c r="AG1353" s="323"/>
      <c r="AH1353" s="323"/>
      <c r="AI1353" s="323"/>
      <c r="AJ1353" s="323"/>
      <c r="AK1353" s="323"/>
      <c r="AL1353" s="323"/>
      <c r="AM1353" s="323"/>
      <c r="AN1353" s="323"/>
    </row>
    <row r="1354" spans="1:40" ht="12.75">
      <c r="A1354" s="328">
        <v>1225655122</v>
      </c>
      <c r="B1354" s="311">
        <v>1352</v>
      </c>
      <c r="C1354" s="348" t="s">
        <v>16129</v>
      </c>
      <c r="D1354" s="311" t="s">
        <v>14408</v>
      </c>
      <c r="E1354" s="311" t="s">
        <v>14408</v>
      </c>
      <c r="F1354" s="349" t="s">
        <v>1445</v>
      </c>
      <c r="G1354" s="311" t="s">
        <v>15703</v>
      </c>
      <c r="H1354" s="330" t="s">
        <v>1466</v>
      </c>
      <c r="I1354" s="311" t="s">
        <v>9786</v>
      </c>
      <c r="J1354" s="311" t="s">
        <v>14799</v>
      </c>
      <c r="K1354" s="302">
        <v>1</v>
      </c>
      <c r="L1354" s="316"/>
      <c r="M1354" s="317"/>
      <c r="N1354" s="317"/>
      <c r="O1354" s="317"/>
      <c r="P1354" s="311" t="s">
        <v>15705</v>
      </c>
      <c r="Q1354" s="311">
        <v>2023</v>
      </c>
      <c r="R1354" s="312">
        <v>45063</v>
      </c>
      <c r="S1354" s="311" t="s">
        <v>15706</v>
      </c>
      <c r="T1354" s="312">
        <v>45292</v>
      </c>
      <c r="U1354" s="340">
        <v>47849</v>
      </c>
      <c r="V1354" s="305"/>
      <c r="W1354" s="311" t="s">
        <v>11018</v>
      </c>
      <c r="X1354" s="350">
        <v>45173</v>
      </c>
      <c r="Y1354" s="311" t="s">
        <v>2732</v>
      </c>
      <c r="Z1354" s="320">
        <v>1</v>
      </c>
      <c r="AA1354" s="321"/>
      <c r="AB1354" s="351"/>
      <c r="AC1354" s="356"/>
      <c r="AD1354" s="353"/>
      <c r="AE1354" s="354"/>
      <c r="AF1354" s="355"/>
      <c r="AG1354" s="323"/>
      <c r="AH1354" s="323"/>
      <c r="AI1354" s="323"/>
      <c r="AJ1354" s="323"/>
      <c r="AK1354" s="323"/>
      <c r="AL1354" s="323"/>
      <c r="AM1354" s="323"/>
      <c r="AN1354" s="323"/>
    </row>
    <row r="1355" spans="1:40" ht="12.75">
      <c r="A1355" s="328">
        <v>1225655100</v>
      </c>
      <c r="B1355" s="311">
        <v>1353</v>
      </c>
      <c r="C1355" s="348" t="s">
        <v>16129</v>
      </c>
      <c r="D1355" s="311" t="s">
        <v>14408</v>
      </c>
      <c r="E1355" s="311" t="s">
        <v>14408</v>
      </c>
      <c r="F1355" s="349" t="s">
        <v>1445</v>
      </c>
      <c r="G1355" s="311" t="s">
        <v>15703</v>
      </c>
      <c r="H1355" s="330" t="s">
        <v>1446</v>
      </c>
      <c r="I1355" s="311" t="s">
        <v>10789</v>
      </c>
      <c r="J1355" s="311" t="s">
        <v>15719</v>
      </c>
      <c r="K1355" s="302">
        <v>1</v>
      </c>
      <c r="L1355" s="316"/>
      <c r="M1355" s="311">
        <v>45196.570200000002</v>
      </c>
      <c r="N1355" s="311">
        <v>14473</v>
      </c>
      <c r="O1355" s="311" t="s">
        <v>16654</v>
      </c>
      <c r="P1355" s="311" t="s">
        <v>15705</v>
      </c>
      <c r="Q1355" s="311">
        <v>2023</v>
      </c>
      <c r="R1355" s="312">
        <v>45063</v>
      </c>
      <c r="S1355" s="311" t="s">
        <v>15706</v>
      </c>
      <c r="T1355" s="312">
        <v>45292</v>
      </c>
      <c r="U1355" s="340">
        <v>47849</v>
      </c>
      <c r="V1355" s="305"/>
      <c r="W1355" s="311" t="s">
        <v>11018</v>
      </c>
      <c r="X1355" s="350">
        <v>45173</v>
      </c>
      <c r="Y1355" s="311" t="s">
        <v>2732</v>
      </c>
      <c r="Z1355" s="320">
        <v>1</v>
      </c>
      <c r="AA1355" s="321"/>
      <c r="AB1355" s="351"/>
      <c r="AC1355" s="356"/>
      <c r="AD1355" s="353"/>
      <c r="AE1355" s="354"/>
      <c r="AF1355" s="355"/>
      <c r="AG1355" s="323"/>
      <c r="AH1355" s="323"/>
      <c r="AI1355" s="323"/>
      <c r="AJ1355" s="323"/>
      <c r="AK1355" s="323"/>
      <c r="AL1355" s="323"/>
      <c r="AM1355" s="323"/>
      <c r="AN1355" s="323"/>
    </row>
    <row r="1356" spans="1:40" ht="12.75">
      <c r="A1356" s="307">
        <v>1225882201</v>
      </c>
      <c r="B1356" s="311">
        <v>1354</v>
      </c>
      <c r="C1356" s="311" t="s">
        <v>15980</v>
      </c>
      <c r="D1356" s="311" t="s">
        <v>14479</v>
      </c>
      <c r="E1356" s="311" t="s">
        <v>15720</v>
      </c>
      <c r="F1356" s="310" t="s">
        <v>1254</v>
      </c>
      <c r="G1356" s="311" t="s">
        <v>15270</v>
      </c>
      <c r="H1356" s="310" t="s">
        <v>1256</v>
      </c>
      <c r="I1356" s="311" t="s">
        <v>9786</v>
      </c>
      <c r="J1356" s="311" t="s">
        <v>14261</v>
      </c>
      <c r="K1356" s="317"/>
      <c r="L1356" s="304">
        <v>1</v>
      </c>
      <c r="M1356" s="311">
        <v>210.9</v>
      </c>
      <c r="N1356" s="311">
        <v>927</v>
      </c>
      <c r="O1356" s="311" t="s">
        <v>16655</v>
      </c>
      <c r="P1356" s="311" t="s">
        <v>14122</v>
      </c>
      <c r="Q1356" s="311">
        <v>2012</v>
      </c>
      <c r="R1356" s="324">
        <v>41200</v>
      </c>
      <c r="S1356" s="311" t="s">
        <v>15721</v>
      </c>
      <c r="T1356" s="312">
        <v>41640</v>
      </c>
      <c r="U1356" s="340">
        <v>43831</v>
      </c>
      <c r="V1356" s="305"/>
      <c r="W1356" s="318"/>
      <c r="X1356" s="318"/>
      <c r="Y1356" s="318"/>
      <c r="Z1356" s="325"/>
      <c r="AA1356" s="321"/>
      <c r="AB1356" s="326">
        <v>1</v>
      </c>
      <c r="AC1356" s="303">
        <v>1</v>
      </c>
      <c r="AD1356" s="305"/>
      <c r="AE1356" s="322"/>
      <c r="AF1356" s="318"/>
      <c r="AG1356" s="323"/>
      <c r="AH1356" s="323"/>
      <c r="AI1356" s="323"/>
      <c r="AJ1356" s="323"/>
      <c r="AK1356" s="323"/>
      <c r="AL1356" s="323"/>
      <c r="AM1356" s="323"/>
      <c r="AN1356" s="323"/>
    </row>
    <row r="1357" spans="1:40" ht="12.75">
      <c r="A1357" s="307">
        <v>1225882202</v>
      </c>
      <c r="B1357" s="311">
        <v>1355</v>
      </c>
      <c r="C1357" s="311" t="s">
        <v>15980</v>
      </c>
      <c r="D1357" s="311" t="s">
        <v>14479</v>
      </c>
      <c r="E1357" s="311" t="s">
        <v>15720</v>
      </c>
      <c r="F1357" s="310" t="s">
        <v>1784</v>
      </c>
      <c r="G1357" s="311" t="s">
        <v>15270</v>
      </c>
      <c r="H1357" s="310" t="s">
        <v>1786</v>
      </c>
      <c r="I1357" s="311" t="s">
        <v>9786</v>
      </c>
      <c r="J1357" s="311" t="s">
        <v>15722</v>
      </c>
      <c r="K1357" s="317"/>
      <c r="L1357" s="304">
        <v>1</v>
      </c>
      <c r="M1357" s="311">
        <v>71.900000000000006</v>
      </c>
      <c r="N1357" s="311">
        <v>101</v>
      </c>
      <c r="O1357" s="311" t="s">
        <v>16656</v>
      </c>
      <c r="P1357" s="311" t="s">
        <v>14122</v>
      </c>
      <c r="Q1357" s="311">
        <v>2012</v>
      </c>
      <c r="R1357" s="324">
        <v>41225</v>
      </c>
      <c r="S1357" s="311" t="s">
        <v>15723</v>
      </c>
      <c r="T1357" s="312">
        <v>41640</v>
      </c>
      <c r="U1357" s="340">
        <v>43831</v>
      </c>
      <c r="V1357" s="305"/>
      <c r="W1357" s="318"/>
      <c r="X1357" s="318"/>
      <c r="Y1357" s="318"/>
      <c r="Z1357" s="325"/>
      <c r="AA1357" s="321"/>
      <c r="AB1357" s="326">
        <v>1</v>
      </c>
      <c r="AC1357" s="303">
        <v>1</v>
      </c>
      <c r="AD1357" s="305"/>
      <c r="AE1357" s="322"/>
      <c r="AF1357" s="318"/>
      <c r="AG1357" s="323"/>
      <c r="AH1357" s="323"/>
      <c r="AI1357" s="323"/>
      <c r="AJ1357" s="323"/>
      <c r="AK1357" s="323"/>
      <c r="AL1357" s="323"/>
      <c r="AM1357" s="323"/>
      <c r="AN1357" s="323"/>
    </row>
    <row r="1358" spans="1:40" ht="12.75">
      <c r="A1358" s="307">
        <v>1225882203</v>
      </c>
      <c r="B1358" s="311">
        <v>1356</v>
      </c>
      <c r="C1358" s="311" t="s">
        <v>15980</v>
      </c>
      <c r="D1358" s="311" t="s">
        <v>14479</v>
      </c>
      <c r="E1358" s="311" t="s">
        <v>15720</v>
      </c>
      <c r="F1358" s="310" t="s">
        <v>1784</v>
      </c>
      <c r="G1358" s="311" t="s">
        <v>15270</v>
      </c>
      <c r="H1358" s="310" t="s">
        <v>1787</v>
      </c>
      <c r="I1358" s="311" t="s">
        <v>9786</v>
      </c>
      <c r="J1358" s="311" t="s">
        <v>15724</v>
      </c>
      <c r="K1358" s="317"/>
      <c r="L1358" s="304">
        <v>1</v>
      </c>
      <c r="M1358" s="311">
        <v>30.2</v>
      </c>
      <c r="N1358" s="311">
        <v>37</v>
      </c>
      <c r="O1358" s="311" t="s">
        <v>16655</v>
      </c>
      <c r="P1358" s="311" t="s">
        <v>14122</v>
      </c>
      <c r="Q1358" s="311">
        <v>2012</v>
      </c>
      <c r="R1358" s="324">
        <v>41200</v>
      </c>
      <c r="S1358" s="311" t="s">
        <v>15721</v>
      </c>
      <c r="T1358" s="312">
        <v>41640</v>
      </c>
      <c r="U1358" s="340">
        <v>43831</v>
      </c>
      <c r="V1358" s="305"/>
      <c r="W1358" s="318"/>
      <c r="X1358" s="318"/>
      <c r="Y1358" s="318"/>
      <c r="Z1358" s="325"/>
      <c r="AA1358" s="321"/>
      <c r="AB1358" s="326">
        <v>1</v>
      </c>
      <c r="AC1358" s="303">
        <v>1</v>
      </c>
      <c r="AD1358" s="305"/>
      <c r="AE1358" s="322"/>
      <c r="AF1358" s="318"/>
      <c r="AG1358" s="323"/>
      <c r="AH1358" s="323"/>
      <c r="AI1358" s="323"/>
      <c r="AJ1358" s="323"/>
      <c r="AK1358" s="323"/>
      <c r="AL1358" s="323"/>
      <c r="AM1358" s="323"/>
      <c r="AN1358" s="323"/>
    </row>
    <row r="1359" spans="1:40" ht="12.75">
      <c r="A1359" s="307">
        <v>1225882204</v>
      </c>
      <c r="B1359" s="311">
        <v>1357</v>
      </c>
      <c r="C1359" s="311" t="s">
        <v>15980</v>
      </c>
      <c r="D1359" s="311" t="s">
        <v>14479</v>
      </c>
      <c r="E1359" s="311" t="s">
        <v>15720</v>
      </c>
      <c r="F1359" s="310" t="s">
        <v>1784</v>
      </c>
      <c r="G1359" s="311" t="s">
        <v>15270</v>
      </c>
      <c r="H1359" s="310" t="s">
        <v>1791</v>
      </c>
      <c r="I1359" s="311" t="s">
        <v>9786</v>
      </c>
      <c r="J1359" s="311" t="s">
        <v>15725</v>
      </c>
      <c r="K1359" s="317"/>
      <c r="L1359" s="304">
        <v>1</v>
      </c>
      <c r="M1359" s="311">
        <v>33.299999999999997</v>
      </c>
      <c r="N1359" s="311">
        <v>252</v>
      </c>
      <c r="O1359" s="311" t="s">
        <v>16657</v>
      </c>
      <c r="P1359" s="311" t="s">
        <v>14122</v>
      </c>
      <c r="Q1359" s="311">
        <v>2012</v>
      </c>
      <c r="R1359" s="324">
        <v>41225</v>
      </c>
      <c r="S1359" s="311" t="s">
        <v>15723</v>
      </c>
      <c r="T1359" s="312">
        <v>41640</v>
      </c>
      <c r="U1359" s="340">
        <v>43831</v>
      </c>
      <c r="V1359" s="305"/>
      <c r="W1359" s="318"/>
      <c r="X1359" s="318"/>
      <c r="Y1359" s="318"/>
      <c r="Z1359" s="325"/>
      <c r="AA1359" s="321"/>
      <c r="AB1359" s="326">
        <v>1</v>
      </c>
      <c r="AC1359" s="303">
        <v>1</v>
      </c>
      <c r="AD1359" s="305"/>
      <c r="AE1359" s="322"/>
      <c r="AF1359" s="318"/>
      <c r="AG1359" s="323"/>
      <c r="AH1359" s="323"/>
      <c r="AI1359" s="323"/>
      <c r="AJ1359" s="323"/>
      <c r="AK1359" s="323"/>
      <c r="AL1359" s="323"/>
      <c r="AM1359" s="323"/>
      <c r="AN1359" s="323"/>
    </row>
    <row r="1360" spans="1:40" ht="12.75">
      <c r="A1360" s="307">
        <v>1225882205</v>
      </c>
      <c r="B1360" s="311">
        <v>1358</v>
      </c>
      <c r="C1360" s="311" t="s">
        <v>15980</v>
      </c>
      <c r="D1360" s="311" t="s">
        <v>14479</v>
      </c>
      <c r="E1360" s="311" t="s">
        <v>15720</v>
      </c>
      <c r="F1360" s="310" t="s">
        <v>1784</v>
      </c>
      <c r="G1360" s="311" t="s">
        <v>15270</v>
      </c>
      <c r="H1360" s="310" t="s">
        <v>1796</v>
      </c>
      <c r="I1360" s="311" t="s">
        <v>9786</v>
      </c>
      <c r="J1360" s="311" t="s">
        <v>15726</v>
      </c>
      <c r="K1360" s="317"/>
      <c r="L1360" s="304">
        <v>1</v>
      </c>
      <c r="M1360" s="311">
        <v>106.8</v>
      </c>
      <c r="N1360" s="311">
        <v>352</v>
      </c>
      <c r="O1360" s="311" t="s">
        <v>16655</v>
      </c>
      <c r="P1360" s="311" t="s">
        <v>14122</v>
      </c>
      <c r="Q1360" s="311">
        <v>2012</v>
      </c>
      <c r="R1360" s="324">
        <v>41200</v>
      </c>
      <c r="S1360" s="311" t="s">
        <v>15721</v>
      </c>
      <c r="T1360" s="312">
        <v>41640</v>
      </c>
      <c r="U1360" s="340">
        <v>43831</v>
      </c>
      <c r="V1360" s="305"/>
      <c r="W1360" s="318"/>
      <c r="X1360" s="318"/>
      <c r="Y1360" s="318"/>
      <c r="Z1360" s="325"/>
      <c r="AA1360" s="321"/>
      <c r="AB1360" s="326">
        <v>1</v>
      </c>
      <c r="AC1360" s="303">
        <v>1</v>
      </c>
      <c r="AD1360" s="305"/>
      <c r="AE1360" s="322"/>
      <c r="AF1360" s="318"/>
      <c r="AG1360" s="323"/>
      <c r="AH1360" s="323"/>
      <c r="AI1360" s="323"/>
      <c r="AJ1360" s="323"/>
      <c r="AK1360" s="323"/>
      <c r="AL1360" s="323"/>
      <c r="AM1360" s="323"/>
      <c r="AN1360" s="323"/>
    </row>
    <row r="1361" spans="1:40" ht="12.75">
      <c r="A1361" s="307">
        <v>1225884401</v>
      </c>
      <c r="B1361" s="311">
        <v>1359</v>
      </c>
      <c r="C1361" s="311" t="s">
        <v>15980</v>
      </c>
      <c r="D1361" s="311" t="s">
        <v>14479</v>
      </c>
      <c r="E1361" s="311" t="s">
        <v>15720</v>
      </c>
      <c r="F1361" s="310" t="s">
        <v>1837</v>
      </c>
      <c r="G1361" s="311" t="s">
        <v>15727</v>
      </c>
      <c r="H1361" s="310" t="s">
        <v>1839</v>
      </c>
      <c r="I1361" s="311" t="s">
        <v>9786</v>
      </c>
      <c r="J1361" s="311" t="s">
        <v>15728</v>
      </c>
      <c r="K1361" s="318"/>
      <c r="L1361" s="304">
        <v>1</v>
      </c>
      <c r="M1361" s="311">
        <v>202.3888</v>
      </c>
      <c r="N1361" s="311">
        <v>463</v>
      </c>
      <c r="O1361" s="311" t="s">
        <v>16658</v>
      </c>
      <c r="P1361" s="311" t="s">
        <v>14122</v>
      </c>
      <c r="Q1361" s="311">
        <v>2012</v>
      </c>
      <c r="R1361" s="324">
        <v>41269</v>
      </c>
      <c r="S1361" s="311" t="s">
        <v>15729</v>
      </c>
      <c r="T1361" s="312">
        <v>41640</v>
      </c>
      <c r="U1361" s="340">
        <v>43831</v>
      </c>
      <c r="V1361" s="316"/>
      <c r="W1361" s="319"/>
      <c r="X1361" s="317"/>
      <c r="Y1361" s="317"/>
      <c r="Z1361" s="325"/>
      <c r="AA1361" s="333"/>
      <c r="AB1361" s="326">
        <v>1</v>
      </c>
      <c r="AC1361" s="303">
        <v>1</v>
      </c>
      <c r="AD1361" s="305"/>
      <c r="AE1361" s="322"/>
      <c r="AF1361" s="318"/>
      <c r="AG1361" s="323"/>
      <c r="AH1361" s="323"/>
      <c r="AI1361" s="323"/>
      <c r="AJ1361" s="323"/>
      <c r="AK1361" s="323"/>
      <c r="AL1361" s="323"/>
      <c r="AM1361" s="323"/>
      <c r="AN1361" s="323"/>
    </row>
    <row r="1362" spans="1:40" ht="12.75">
      <c r="A1362" s="307">
        <v>1225884402</v>
      </c>
      <c r="B1362" s="311">
        <v>1360</v>
      </c>
      <c r="C1362" s="311" t="s">
        <v>15980</v>
      </c>
      <c r="D1362" s="311" t="s">
        <v>14479</v>
      </c>
      <c r="E1362" s="311" t="s">
        <v>15720</v>
      </c>
      <c r="F1362" s="310" t="s">
        <v>1837</v>
      </c>
      <c r="G1362" s="311" t="s">
        <v>15727</v>
      </c>
      <c r="H1362" s="310" t="s">
        <v>1840</v>
      </c>
      <c r="I1362" s="311" t="s">
        <v>9786</v>
      </c>
      <c r="J1362" s="311" t="s">
        <v>15730</v>
      </c>
      <c r="K1362" s="318"/>
      <c r="L1362" s="304">
        <v>1</v>
      </c>
      <c r="M1362" s="311">
        <v>21.7378</v>
      </c>
      <c r="N1362" s="311">
        <v>7</v>
      </c>
      <c r="O1362" s="311" t="s">
        <v>16065</v>
      </c>
      <c r="P1362" s="311" t="s">
        <v>14122</v>
      </c>
      <c r="Q1362" s="311">
        <v>2012</v>
      </c>
      <c r="R1362" s="324">
        <v>41269</v>
      </c>
      <c r="S1362" s="311" t="s">
        <v>15729</v>
      </c>
      <c r="T1362" s="312">
        <v>41640</v>
      </c>
      <c r="U1362" s="340">
        <v>43831</v>
      </c>
      <c r="V1362" s="316"/>
      <c r="W1362" s="319"/>
      <c r="X1362" s="317"/>
      <c r="Y1362" s="317"/>
      <c r="Z1362" s="325"/>
      <c r="AA1362" s="333"/>
      <c r="AB1362" s="326">
        <v>1</v>
      </c>
      <c r="AC1362" s="303">
        <v>1</v>
      </c>
      <c r="AD1362" s="305"/>
      <c r="AE1362" s="322"/>
      <c r="AF1362" s="318"/>
      <c r="AG1362" s="323"/>
      <c r="AH1362" s="323"/>
      <c r="AI1362" s="323"/>
      <c r="AJ1362" s="323"/>
      <c r="AK1362" s="323"/>
      <c r="AL1362" s="323"/>
      <c r="AM1362" s="323"/>
      <c r="AN1362" s="323"/>
    </row>
    <row r="1363" spans="1:40" ht="12.75">
      <c r="A1363" s="307">
        <v>1225884403</v>
      </c>
      <c r="B1363" s="311">
        <v>1361</v>
      </c>
      <c r="C1363" s="311" t="s">
        <v>15980</v>
      </c>
      <c r="D1363" s="311" t="s">
        <v>14479</v>
      </c>
      <c r="E1363" s="311" t="s">
        <v>15720</v>
      </c>
      <c r="F1363" s="310" t="s">
        <v>1837</v>
      </c>
      <c r="G1363" s="311" t="s">
        <v>15727</v>
      </c>
      <c r="H1363" s="310" t="s">
        <v>1842</v>
      </c>
      <c r="I1363" s="311" t="s">
        <v>9786</v>
      </c>
      <c r="J1363" s="311" t="s">
        <v>15731</v>
      </c>
      <c r="K1363" s="318"/>
      <c r="L1363" s="304">
        <v>1</v>
      </c>
      <c r="M1363" s="311">
        <v>75.938699999999997</v>
      </c>
      <c r="N1363" s="311">
        <v>153</v>
      </c>
      <c r="O1363" s="311" t="s">
        <v>16025</v>
      </c>
      <c r="P1363" s="311" t="s">
        <v>14122</v>
      </c>
      <c r="Q1363" s="311">
        <v>2012</v>
      </c>
      <c r="R1363" s="324">
        <v>41269</v>
      </c>
      <c r="S1363" s="311" t="s">
        <v>15729</v>
      </c>
      <c r="T1363" s="312">
        <v>41640</v>
      </c>
      <c r="U1363" s="340">
        <v>43831</v>
      </c>
      <c r="V1363" s="316"/>
      <c r="W1363" s="319"/>
      <c r="X1363" s="317"/>
      <c r="Y1363" s="317"/>
      <c r="Z1363" s="325"/>
      <c r="AA1363" s="333"/>
      <c r="AB1363" s="326">
        <v>1</v>
      </c>
      <c r="AC1363" s="303">
        <v>1</v>
      </c>
      <c r="AD1363" s="305"/>
      <c r="AE1363" s="322"/>
      <c r="AF1363" s="318"/>
      <c r="AG1363" s="323"/>
      <c r="AH1363" s="323"/>
      <c r="AI1363" s="323"/>
      <c r="AJ1363" s="323"/>
      <c r="AK1363" s="323"/>
      <c r="AL1363" s="323"/>
      <c r="AM1363" s="323"/>
      <c r="AN1363" s="323"/>
    </row>
    <row r="1364" spans="1:40" ht="12.75">
      <c r="A1364" s="307">
        <v>1225884404</v>
      </c>
      <c r="B1364" s="311">
        <v>1362</v>
      </c>
      <c r="C1364" s="311" t="s">
        <v>15980</v>
      </c>
      <c r="D1364" s="311" t="s">
        <v>14479</v>
      </c>
      <c r="E1364" s="311" t="s">
        <v>15720</v>
      </c>
      <c r="F1364" s="310" t="s">
        <v>1266</v>
      </c>
      <c r="G1364" s="311" t="s">
        <v>15727</v>
      </c>
      <c r="H1364" s="310" t="s">
        <v>1270</v>
      </c>
      <c r="I1364" s="311" t="s">
        <v>9786</v>
      </c>
      <c r="J1364" s="311" t="s">
        <v>14412</v>
      </c>
      <c r="K1364" s="318"/>
      <c r="L1364" s="304">
        <v>1</v>
      </c>
      <c r="M1364" s="311">
        <v>80.719899999999996</v>
      </c>
      <c r="N1364" s="311">
        <v>95</v>
      </c>
      <c r="O1364" s="311" t="s">
        <v>16032</v>
      </c>
      <c r="P1364" s="311" t="s">
        <v>14122</v>
      </c>
      <c r="Q1364" s="311">
        <v>2012</v>
      </c>
      <c r="R1364" s="324">
        <v>41269</v>
      </c>
      <c r="S1364" s="311" t="s">
        <v>15729</v>
      </c>
      <c r="T1364" s="312">
        <v>41640</v>
      </c>
      <c r="U1364" s="340">
        <v>43831</v>
      </c>
      <c r="V1364" s="316"/>
      <c r="W1364" s="319"/>
      <c r="X1364" s="317"/>
      <c r="Y1364" s="317"/>
      <c r="Z1364" s="325"/>
      <c r="AA1364" s="333"/>
      <c r="AB1364" s="326">
        <v>1</v>
      </c>
      <c r="AC1364" s="303">
        <v>1</v>
      </c>
      <c r="AD1364" s="305"/>
      <c r="AE1364" s="322"/>
      <c r="AF1364" s="318"/>
      <c r="AG1364" s="323"/>
      <c r="AH1364" s="323"/>
      <c r="AI1364" s="323"/>
      <c r="AJ1364" s="323"/>
      <c r="AK1364" s="323"/>
      <c r="AL1364" s="323"/>
      <c r="AM1364" s="323"/>
      <c r="AN1364" s="323"/>
    </row>
    <row r="1365" spans="1:40" ht="12.75">
      <c r="A1365" s="307">
        <v>1225884405</v>
      </c>
      <c r="B1365" s="311">
        <v>1363</v>
      </c>
      <c r="C1365" s="311" t="s">
        <v>15980</v>
      </c>
      <c r="D1365" s="311" t="s">
        <v>14479</v>
      </c>
      <c r="E1365" s="311" t="s">
        <v>15720</v>
      </c>
      <c r="F1365" s="310" t="s">
        <v>1837</v>
      </c>
      <c r="G1365" s="311" t="s">
        <v>15727</v>
      </c>
      <c r="H1365" s="310" t="s">
        <v>1844</v>
      </c>
      <c r="I1365" s="311" t="s">
        <v>9786</v>
      </c>
      <c r="J1365" s="311" t="s">
        <v>15732</v>
      </c>
      <c r="K1365" s="317"/>
      <c r="L1365" s="304">
        <v>1</v>
      </c>
      <c r="M1365" s="311">
        <v>69.429599999999994</v>
      </c>
      <c r="N1365" s="311">
        <v>96</v>
      </c>
      <c r="O1365" s="311" t="s">
        <v>16032</v>
      </c>
      <c r="P1365" s="311" t="s">
        <v>14122</v>
      </c>
      <c r="Q1365" s="311">
        <v>2012</v>
      </c>
      <c r="R1365" s="324">
        <v>41269</v>
      </c>
      <c r="S1365" s="311" t="s">
        <v>15729</v>
      </c>
      <c r="T1365" s="312">
        <v>41640</v>
      </c>
      <c r="U1365" s="340">
        <v>43831</v>
      </c>
      <c r="V1365" s="305"/>
      <c r="W1365" s="318"/>
      <c r="X1365" s="318"/>
      <c r="Y1365" s="318"/>
      <c r="Z1365" s="325"/>
      <c r="AA1365" s="321"/>
      <c r="AB1365" s="326">
        <v>1</v>
      </c>
      <c r="AC1365" s="303">
        <v>1</v>
      </c>
      <c r="AD1365" s="305"/>
      <c r="AE1365" s="322"/>
      <c r="AF1365" s="318"/>
      <c r="AG1365" s="323"/>
      <c r="AH1365" s="323"/>
      <c r="AI1365" s="323"/>
      <c r="AJ1365" s="323"/>
      <c r="AK1365" s="323"/>
      <c r="AL1365" s="323"/>
      <c r="AM1365" s="323"/>
      <c r="AN1365" s="323"/>
    </row>
    <row r="1366" spans="1:40" ht="12.75">
      <c r="A1366" s="307">
        <v>1225884406</v>
      </c>
      <c r="B1366" s="311">
        <v>1364</v>
      </c>
      <c r="C1366" s="311" t="s">
        <v>15980</v>
      </c>
      <c r="D1366" s="311" t="s">
        <v>14479</v>
      </c>
      <c r="E1366" s="311" t="s">
        <v>15720</v>
      </c>
      <c r="F1366" s="310" t="s">
        <v>1837</v>
      </c>
      <c r="G1366" s="311" t="s">
        <v>15727</v>
      </c>
      <c r="H1366" s="310" t="s">
        <v>1845</v>
      </c>
      <c r="I1366" s="311" t="s">
        <v>9786</v>
      </c>
      <c r="J1366" s="311" t="s">
        <v>15733</v>
      </c>
      <c r="K1366" s="317"/>
      <c r="L1366" s="304">
        <v>1</v>
      </c>
      <c r="M1366" s="311">
        <v>42.785200000000003</v>
      </c>
      <c r="N1366" s="311">
        <v>10</v>
      </c>
      <c r="O1366" s="311" t="s">
        <v>16029</v>
      </c>
      <c r="P1366" s="311" t="s">
        <v>14122</v>
      </c>
      <c r="Q1366" s="311">
        <v>2012</v>
      </c>
      <c r="R1366" s="324">
        <v>41269</v>
      </c>
      <c r="S1366" s="311" t="s">
        <v>15729</v>
      </c>
      <c r="T1366" s="312">
        <v>41640</v>
      </c>
      <c r="U1366" s="340">
        <v>43831</v>
      </c>
      <c r="V1366" s="305"/>
      <c r="W1366" s="318"/>
      <c r="X1366" s="318"/>
      <c r="Y1366" s="318"/>
      <c r="Z1366" s="325"/>
      <c r="AA1366" s="321"/>
      <c r="AB1366" s="326">
        <v>1</v>
      </c>
      <c r="AC1366" s="303">
        <v>1</v>
      </c>
      <c r="AD1366" s="305"/>
      <c r="AE1366" s="322"/>
      <c r="AF1366" s="318"/>
      <c r="AG1366" s="323"/>
      <c r="AH1366" s="323"/>
      <c r="AI1366" s="323"/>
      <c r="AJ1366" s="323"/>
      <c r="AK1366" s="323"/>
      <c r="AL1366" s="323"/>
      <c r="AM1366" s="323"/>
      <c r="AN1366" s="323"/>
    </row>
    <row r="1367" spans="1:40" ht="12.75">
      <c r="A1367" s="307">
        <v>1225855301</v>
      </c>
      <c r="B1367" s="311">
        <v>1365</v>
      </c>
      <c r="C1367" s="311" t="s">
        <v>15980</v>
      </c>
      <c r="D1367" s="311" t="s">
        <v>14479</v>
      </c>
      <c r="E1367" s="311" t="s">
        <v>15720</v>
      </c>
      <c r="F1367" s="310" t="s">
        <v>1390</v>
      </c>
      <c r="G1367" s="311" t="s">
        <v>15203</v>
      </c>
      <c r="H1367" s="310" t="s">
        <v>1398</v>
      </c>
      <c r="I1367" s="311" t="s">
        <v>9786</v>
      </c>
      <c r="J1367" s="311" t="s">
        <v>10664</v>
      </c>
      <c r="K1367" s="302">
        <v>1</v>
      </c>
      <c r="L1367" s="316"/>
      <c r="M1367" s="311">
        <v>74.461799999999997</v>
      </c>
      <c r="N1367" s="311">
        <v>235</v>
      </c>
      <c r="O1367" s="311" t="s">
        <v>16659</v>
      </c>
      <c r="P1367" s="311" t="s">
        <v>14463</v>
      </c>
      <c r="Q1367" s="311">
        <v>2020</v>
      </c>
      <c r="R1367" s="324">
        <v>44188</v>
      </c>
      <c r="S1367" s="311" t="s">
        <v>15734</v>
      </c>
      <c r="T1367" s="312">
        <v>44562</v>
      </c>
      <c r="U1367" s="340">
        <v>46753</v>
      </c>
      <c r="V1367" s="305"/>
      <c r="W1367" s="318"/>
      <c r="X1367" s="312">
        <v>44505</v>
      </c>
      <c r="Y1367" s="311" t="s">
        <v>15735</v>
      </c>
      <c r="Z1367" s="318"/>
      <c r="AA1367" s="320">
        <v>1</v>
      </c>
      <c r="AB1367" s="333"/>
      <c r="AC1367" s="303">
        <v>1</v>
      </c>
      <c r="AD1367" s="305"/>
      <c r="AE1367" s="322"/>
      <c r="AF1367" s="318"/>
      <c r="AG1367" s="323"/>
      <c r="AH1367" s="323"/>
      <c r="AI1367" s="323"/>
      <c r="AJ1367" s="323"/>
      <c r="AK1367" s="323"/>
      <c r="AL1367" s="323"/>
      <c r="AM1367" s="323"/>
      <c r="AN1367" s="323"/>
    </row>
    <row r="1368" spans="1:40" ht="12.75">
      <c r="A1368" s="307">
        <v>1225855303</v>
      </c>
      <c r="B1368" s="311">
        <v>1366</v>
      </c>
      <c r="C1368" s="311" t="s">
        <v>15980</v>
      </c>
      <c r="D1368" s="311" t="s">
        <v>14479</v>
      </c>
      <c r="E1368" s="311" t="s">
        <v>15720</v>
      </c>
      <c r="F1368" s="310" t="s">
        <v>1439</v>
      </c>
      <c r="G1368" s="311" t="s">
        <v>15203</v>
      </c>
      <c r="H1368" s="310" t="s">
        <v>1441</v>
      </c>
      <c r="I1368" s="311" t="s">
        <v>9786</v>
      </c>
      <c r="J1368" s="311" t="s">
        <v>14167</v>
      </c>
      <c r="K1368" s="302">
        <v>1</v>
      </c>
      <c r="L1368" s="305"/>
      <c r="M1368" s="311">
        <v>65.906199999999998</v>
      </c>
      <c r="N1368" s="311">
        <v>277</v>
      </c>
      <c r="O1368" s="311" t="s">
        <v>16659</v>
      </c>
      <c r="P1368" s="311" t="s">
        <v>14463</v>
      </c>
      <c r="Q1368" s="311">
        <v>2020</v>
      </c>
      <c r="R1368" s="324">
        <v>44188</v>
      </c>
      <c r="S1368" s="311" t="s">
        <v>15736</v>
      </c>
      <c r="T1368" s="312">
        <v>44562</v>
      </c>
      <c r="U1368" s="340">
        <v>46753</v>
      </c>
      <c r="V1368" s="316"/>
      <c r="W1368" s="319"/>
      <c r="X1368" s="312">
        <v>44505</v>
      </c>
      <c r="Y1368" s="311" t="s">
        <v>15737</v>
      </c>
      <c r="Z1368" s="318"/>
      <c r="AA1368" s="320">
        <v>1</v>
      </c>
      <c r="AB1368" s="333"/>
      <c r="AC1368" s="303">
        <v>1</v>
      </c>
      <c r="AD1368" s="305"/>
      <c r="AE1368" s="322"/>
      <c r="AF1368" s="318"/>
      <c r="AG1368" s="323"/>
      <c r="AH1368" s="323"/>
      <c r="AI1368" s="323"/>
      <c r="AJ1368" s="323"/>
      <c r="AK1368" s="323"/>
      <c r="AL1368" s="323"/>
      <c r="AM1368" s="323"/>
      <c r="AN1368" s="323"/>
    </row>
    <row r="1369" spans="1:40" ht="12.75">
      <c r="A1369" s="307">
        <v>1225855305</v>
      </c>
      <c r="B1369" s="311">
        <v>1367</v>
      </c>
      <c r="C1369" s="311" t="s">
        <v>15980</v>
      </c>
      <c r="D1369" s="311" t="s">
        <v>14479</v>
      </c>
      <c r="E1369" s="311" t="s">
        <v>15720</v>
      </c>
      <c r="F1369" s="310" t="s">
        <v>1784</v>
      </c>
      <c r="G1369" s="311" t="s">
        <v>15203</v>
      </c>
      <c r="H1369" s="310" t="s">
        <v>1785</v>
      </c>
      <c r="I1369" s="311" t="s">
        <v>9786</v>
      </c>
      <c r="J1369" s="311" t="s">
        <v>15738</v>
      </c>
      <c r="K1369" s="302">
        <v>1</v>
      </c>
      <c r="L1369" s="316"/>
      <c r="M1369" s="311">
        <v>554.26089999999999</v>
      </c>
      <c r="N1369" s="311">
        <v>909</v>
      </c>
      <c r="O1369" s="311" t="s">
        <v>16660</v>
      </c>
      <c r="P1369" s="311" t="s">
        <v>14122</v>
      </c>
      <c r="Q1369" s="311">
        <v>2017</v>
      </c>
      <c r="R1369" s="312">
        <v>43258</v>
      </c>
      <c r="S1369" s="311" t="s">
        <v>15739</v>
      </c>
      <c r="T1369" s="312">
        <v>43466</v>
      </c>
      <c r="U1369" s="340">
        <v>45658</v>
      </c>
      <c r="V1369" s="305"/>
      <c r="W1369" s="318"/>
      <c r="X1369" s="312">
        <v>43312</v>
      </c>
      <c r="Y1369" s="311" t="s">
        <v>15740</v>
      </c>
      <c r="Z1369" s="318"/>
      <c r="AA1369" s="320">
        <v>1</v>
      </c>
      <c r="AB1369" s="333"/>
      <c r="AC1369" s="303">
        <v>1</v>
      </c>
      <c r="AD1369" s="305"/>
      <c r="AE1369" s="322"/>
      <c r="AF1369" s="318"/>
      <c r="AG1369" s="323"/>
      <c r="AH1369" s="323"/>
      <c r="AI1369" s="323"/>
      <c r="AJ1369" s="323"/>
      <c r="AK1369" s="323"/>
      <c r="AL1369" s="323"/>
      <c r="AM1369" s="323"/>
      <c r="AN1369" s="323"/>
    </row>
    <row r="1370" spans="1:40" ht="12.75">
      <c r="A1370" s="307">
        <v>1225855300</v>
      </c>
      <c r="B1370" s="311">
        <v>1368</v>
      </c>
      <c r="C1370" s="311" t="s">
        <v>15980</v>
      </c>
      <c r="D1370" s="311" t="s">
        <v>14479</v>
      </c>
      <c r="E1370" s="311" t="s">
        <v>15720</v>
      </c>
      <c r="F1370" s="310" t="s">
        <v>1266</v>
      </c>
      <c r="G1370" s="311" t="s">
        <v>15203</v>
      </c>
      <c r="H1370" s="310" t="s">
        <v>1267</v>
      </c>
      <c r="I1370" s="311" t="s">
        <v>10789</v>
      </c>
      <c r="J1370" s="311" t="s">
        <v>10334</v>
      </c>
      <c r="K1370" s="317"/>
      <c r="L1370" s="304">
        <v>1</v>
      </c>
      <c r="M1370" s="311">
        <v>193.7</v>
      </c>
      <c r="N1370" s="311">
        <v>1300</v>
      </c>
      <c r="O1370" s="317"/>
      <c r="P1370" s="311" t="s">
        <v>15360</v>
      </c>
      <c r="Q1370" s="311">
        <v>2013</v>
      </c>
      <c r="R1370" s="312">
        <v>41452</v>
      </c>
      <c r="S1370" s="311" t="s">
        <v>15741</v>
      </c>
      <c r="T1370" s="312">
        <v>41640</v>
      </c>
      <c r="U1370" s="340">
        <v>44197</v>
      </c>
      <c r="V1370" s="305"/>
      <c r="W1370" s="318"/>
      <c r="X1370" s="318"/>
      <c r="Y1370" s="318"/>
      <c r="Z1370" s="318"/>
      <c r="AA1370" s="327"/>
      <c r="AB1370" s="326">
        <v>1</v>
      </c>
      <c r="AC1370" s="303">
        <v>1</v>
      </c>
      <c r="AD1370" s="305"/>
      <c r="AE1370" s="322"/>
      <c r="AF1370" s="318"/>
      <c r="AG1370" s="323"/>
      <c r="AH1370" s="323"/>
      <c r="AI1370" s="323"/>
      <c r="AJ1370" s="323"/>
      <c r="AK1370" s="323"/>
      <c r="AL1370" s="323"/>
      <c r="AM1370" s="323"/>
      <c r="AN1370" s="323"/>
    </row>
    <row r="1371" spans="1:40" ht="12.75">
      <c r="A1371" s="307">
        <v>1225855307</v>
      </c>
      <c r="B1371" s="311">
        <v>1369</v>
      </c>
      <c r="C1371" s="311" t="s">
        <v>15980</v>
      </c>
      <c r="D1371" s="311" t="s">
        <v>14479</v>
      </c>
      <c r="E1371" s="311" t="s">
        <v>15720</v>
      </c>
      <c r="F1371" s="310" t="s">
        <v>1784</v>
      </c>
      <c r="G1371" s="311" t="s">
        <v>15203</v>
      </c>
      <c r="H1371" s="310" t="s">
        <v>1797</v>
      </c>
      <c r="I1371" s="311" t="s">
        <v>9786</v>
      </c>
      <c r="J1371" s="311" t="s">
        <v>15742</v>
      </c>
      <c r="K1371" s="302">
        <v>1</v>
      </c>
      <c r="L1371" s="316"/>
      <c r="M1371" s="311">
        <v>68.744100000000003</v>
      </c>
      <c r="N1371" s="311">
        <v>139</v>
      </c>
      <c r="O1371" s="311" t="s">
        <v>16659</v>
      </c>
      <c r="P1371" s="311" t="s">
        <v>14463</v>
      </c>
      <c r="Q1371" s="311">
        <v>2020</v>
      </c>
      <c r="R1371" s="324">
        <v>44188</v>
      </c>
      <c r="S1371" s="311" t="s">
        <v>15743</v>
      </c>
      <c r="T1371" s="312">
        <v>44562</v>
      </c>
      <c r="U1371" s="340">
        <v>43831</v>
      </c>
      <c r="V1371" s="305"/>
      <c r="W1371" s="318"/>
      <c r="X1371" s="312">
        <v>44505</v>
      </c>
      <c r="Y1371" s="311" t="s">
        <v>15744</v>
      </c>
      <c r="Z1371" s="318"/>
      <c r="AA1371" s="320">
        <v>1</v>
      </c>
      <c r="AB1371" s="333"/>
      <c r="AC1371" s="303">
        <v>1</v>
      </c>
      <c r="AD1371" s="305"/>
      <c r="AE1371" s="322"/>
      <c r="AF1371" s="318"/>
      <c r="AG1371" s="323"/>
      <c r="AH1371" s="323"/>
      <c r="AI1371" s="323"/>
      <c r="AJ1371" s="323"/>
      <c r="AK1371" s="323"/>
      <c r="AL1371" s="323"/>
      <c r="AM1371" s="323"/>
      <c r="AN1371" s="323"/>
    </row>
    <row r="1372" spans="1:40" ht="12.75">
      <c r="A1372" s="307">
        <v>1225855309</v>
      </c>
      <c r="B1372" s="311">
        <v>1370</v>
      </c>
      <c r="C1372" s="311" t="s">
        <v>15980</v>
      </c>
      <c r="D1372" s="311" t="s">
        <v>14479</v>
      </c>
      <c r="E1372" s="311" t="s">
        <v>15720</v>
      </c>
      <c r="F1372" s="310" t="s">
        <v>1784</v>
      </c>
      <c r="G1372" s="311" t="s">
        <v>15203</v>
      </c>
      <c r="H1372" s="310" t="s">
        <v>1798</v>
      </c>
      <c r="I1372" s="311" t="s">
        <v>9786</v>
      </c>
      <c r="J1372" s="311" t="s">
        <v>15745</v>
      </c>
      <c r="K1372" s="302">
        <v>1</v>
      </c>
      <c r="L1372" s="316"/>
      <c r="M1372" s="311">
        <v>232.9008</v>
      </c>
      <c r="N1372" s="311">
        <v>567</v>
      </c>
      <c r="O1372" s="311" t="s">
        <v>16661</v>
      </c>
      <c r="P1372" s="311" t="s">
        <v>15746</v>
      </c>
      <c r="Q1372" s="311">
        <v>2019</v>
      </c>
      <c r="R1372" s="324">
        <v>43748</v>
      </c>
      <c r="S1372" s="311" t="s">
        <v>15747</v>
      </c>
      <c r="T1372" s="312">
        <v>44197</v>
      </c>
      <c r="U1372" s="340">
        <v>46388</v>
      </c>
      <c r="V1372" s="305"/>
      <c r="W1372" s="318"/>
      <c r="X1372" s="324">
        <v>43782</v>
      </c>
      <c r="Y1372" s="311" t="s">
        <v>15748</v>
      </c>
      <c r="Z1372" s="318"/>
      <c r="AA1372" s="320">
        <v>1</v>
      </c>
      <c r="AB1372" s="333"/>
      <c r="AC1372" s="303">
        <v>1</v>
      </c>
      <c r="AD1372" s="305"/>
      <c r="AE1372" s="322"/>
      <c r="AF1372" s="318"/>
      <c r="AG1372" s="323"/>
      <c r="AH1372" s="323"/>
      <c r="AI1372" s="323"/>
      <c r="AJ1372" s="323"/>
      <c r="AK1372" s="323"/>
      <c r="AL1372" s="323"/>
      <c r="AM1372" s="323"/>
      <c r="AN1372" s="323"/>
    </row>
    <row r="1373" spans="1:40" ht="12.75">
      <c r="A1373" s="307">
        <v>1225855311</v>
      </c>
      <c r="B1373" s="311">
        <v>1371</v>
      </c>
      <c r="C1373" s="311" t="s">
        <v>15980</v>
      </c>
      <c r="D1373" s="311" t="s">
        <v>14479</v>
      </c>
      <c r="E1373" s="311" t="s">
        <v>15720</v>
      </c>
      <c r="F1373" s="310" t="s">
        <v>1784</v>
      </c>
      <c r="G1373" s="311" t="s">
        <v>15203</v>
      </c>
      <c r="H1373" s="310" t="s">
        <v>1799</v>
      </c>
      <c r="I1373" s="311" t="s">
        <v>9786</v>
      </c>
      <c r="J1373" s="311" t="s">
        <v>10845</v>
      </c>
      <c r="K1373" s="302">
        <v>1</v>
      </c>
      <c r="L1373" s="316"/>
      <c r="M1373" s="311">
        <v>54.313200000000002</v>
      </c>
      <c r="N1373" s="311">
        <v>112</v>
      </c>
      <c r="O1373" s="311" t="s">
        <v>16659</v>
      </c>
      <c r="P1373" s="311" t="s">
        <v>14463</v>
      </c>
      <c r="Q1373" s="311">
        <v>2020</v>
      </c>
      <c r="R1373" s="324">
        <v>44188</v>
      </c>
      <c r="S1373" s="311" t="s">
        <v>15749</v>
      </c>
      <c r="T1373" s="312">
        <v>44562</v>
      </c>
      <c r="U1373" s="340">
        <v>46753</v>
      </c>
      <c r="V1373" s="305"/>
      <c r="W1373" s="318"/>
      <c r="X1373" s="312">
        <v>44501</v>
      </c>
      <c r="Y1373" s="311" t="s">
        <v>15750</v>
      </c>
      <c r="Z1373" s="318"/>
      <c r="AA1373" s="320">
        <v>1</v>
      </c>
      <c r="AB1373" s="333"/>
      <c r="AC1373" s="303">
        <v>1</v>
      </c>
      <c r="AD1373" s="305"/>
      <c r="AE1373" s="322"/>
      <c r="AF1373" s="318"/>
      <c r="AG1373" s="323"/>
      <c r="AH1373" s="323"/>
      <c r="AI1373" s="323"/>
      <c r="AJ1373" s="323"/>
      <c r="AK1373" s="323"/>
      <c r="AL1373" s="323"/>
      <c r="AM1373" s="323"/>
      <c r="AN1373" s="323"/>
    </row>
    <row r="1374" spans="1:40" ht="12.75">
      <c r="A1374" s="307">
        <v>1225855313</v>
      </c>
      <c r="B1374" s="311">
        <v>1372</v>
      </c>
      <c r="C1374" s="311" t="s">
        <v>15980</v>
      </c>
      <c r="D1374" s="311" t="s">
        <v>14479</v>
      </c>
      <c r="E1374" s="311" t="s">
        <v>15720</v>
      </c>
      <c r="F1374" s="310" t="s">
        <v>1784</v>
      </c>
      <c r="G1374" s="311" t="s">
        <v>15203</v>
      </c>
      <c r="H1374" s="310" t="s">
        <v>1800</v>
      </c>
      <c r="I1374" s="311" t="s">
        <v>9786</v>
      </c>
      <c r="J1374" s="311" t="s">
        <v>15751</v>
      </c>
      <c r="K1374" s="317"/>
      <c r="L1374" s="304">
        <v>1</v>
      </c>
      <c r="M1374" s="311">
        <v>91.6</v>
      </c>
      <c r="N1374" s="311">
        <v>728</v>
      </c>
      <c r="O1374" s="311" t="s">
        <v>16662</v>
      </c>
      <c r="P1374" s="311" t="s">
        <v>14623</v>
      </c>
      <c r="Q1374" s="311">
        <v>2012</v>
      </c>
      <c r="R1374" s="324">
        <v>41241</v>
      </c>
      <c r="S1374" s="311" t="s">
        <v>15741</v>
      </c>
      <c r="T1374" s="312">
        <v>41640</v>
      </c>
      <c r="U1374" s="340">
        <v>43831</v>
      </c>
      <c r="V1374" s="305"/>
      <c r="W1374" s="318"/>
      <c r="X1374" s="318"/>
      <c r="Y1374" s="318"/>
      <c r="Z1374" s="318"/>
      <c r="AA1374" s="327"/>
      <c r="AB1374" s="326">
        <v>1</v>
      </c>
      <c r="AC1374" s="303">
        <v>1</v>
      </c>
      <c r="AD1374" s="305"/>
      <c r="AE1374" s="322"/>
      <c r="AF1374" s="318"/>
      <c r="AG1374" s="323"/>
      <c r="AH1374" s="323"/>
      <c r="AI1374" s="323"/>
      <c r="AJ1374" s="323"/>
      <c r="AK1374" s="323"/>
      <c r="AL1374" s="323"/>
      <c r="AM1374" s="323"/>
      <c r="AN1374" s="323"/>
    </row>
    <row r="1375" spans="1:40" ht="12.75">
      <c r="A1375" s="307">
        <v>1225885502</v>
      </c>
      <c r="B1375" s="311">
        <v>1373</v>
      </c>
      <c r="C1375" s="311" t="s">
        <v>15980</v>
      </c>
      <c r="D1375" s="311" t="s">
        <v>14479</v>
      </c>
      <c r="E1375" s="311" t="s">
        <v>15720</v>
      </c>
      <c r="F1375" s="310" t="s">
        <v>1810</v>
      </c>
      <c r="G1375" s="311" t="s">
        <v>15752</v>
      </c>
      <c r="H1375" s="310" t="s">
        <v>1818</v>
      </c>
      <c r="I1375" s="311" t="s">
        <v>9786</v>
      </c>
      <c r="J1375" s="311" t="s">
        <v>14572</v>
      </c>
      <c r="K1375" s="302">
        <v>1</v>
      </c>
      <c r="L1375" s="316"/>
      <c r="M1375" s="311">
        <v>139</v>
      </c>
      <c r="N1375" s="311">
        <v>527</v>
      </c>
      <c r="O1375" s="311" t="s">
        <v>16663</v>
      </c>
      <c r="P1375" s="311" t="s">
        <v>15753</v>
      </c>
      <c r="Q1375" s="311">
        <v>2020</v>
      </c>
      <c r="R1375" s="312">
        <v>43986</v>
      </c>
      <c r="S1375" s="311" t="s">
        <v>15754</v>
      </c>
      <c r="T1375" s="312">
        <v>44197</v>
      </c>
      <c r="U1375" s="340">
        <v>46753</v>
      </c>
      <c r="V1375" s="305"/>
      <c r="W1375" s="318"/>
      <c r="X1375" s="312">
        <v>44032</v>
      </c>
      <c r="Y1375" s="311" t="s">
        <v>15755</v>
      </c>
      <c r="Z1375" s="318"/>
      <c r="AA1375" s="320">
        <v>1</v>
      </c>
      <c r="AB1375" s="333"/>
      <c r="AC1375" s="303">
        <v>1</v>
      </c>
      <c r="AD1375" s="305"/>
      <c r="AE1375" s="322"/>
      <c r="AF1375" s="318"/>
      <c r="AG1375" s="323"/>
      <c r="AH1375" s="323"/>
      <c r="AI1375" s="323"/>
      <c r="AJ1375" s="323"/>
      <c r="AK1375" s="323"/>
      <c r="AL1375" s="323"/>
      <c r="AM1375" s="323"/>
      <c r="AN1375" s="323"/>
    </row>
    <row r="1376" spans="1:40" ht="12.75">
      <c r="A1376" s="307">
        <v>1225885503</v>
      </c>
      <c r="B1376" s="311">
        <v>1374</v>
      </c>
      <c r="C1376" s="311" t="s">
        <v>15980</v>
      </c>
      <c r="D1376" s="311" t="s">
        <v>14479</v>
      </c>
      <c r="E1376" s="311" t="s">
        <v>15720</v>
      </c>
      <c r="F1376" s="310" t="s">
        <v>1837</v>
      </c>
      <c r="G1376" s="311" t="s">
        <v>15752</v>
      </c>
      <c r="H1376" s="310" t="s">
        <v>1841</v>
      </c>
      <c r="I1376" s="311" t="s">
        <v>9786</v>
      </c>
      <c r="J1376" s="311" t="s">
        <v>10055</v>
      </c>
      <c r="K1376" s="302">
        <v>1</v>
      </c>
      <c r="L1376" s="316"/>
      <c r="M1376" s="311">
        <v>31.476400000000002</v>
      </c>
      <c r="N1376" s="311">
        <v>142</v>
      </c>
      <c r="O1376" s="311" t="s">
        <v>16664</v>
      </c>
      <c r="P1376" s="311" t="s">
        <v>15756</v>
      </c>
      <c r="Q1376" s="311">
        <v>2019</v>
      </c>
      <c r="R1376" s="324">
        <v>43822</v>
      </c>
      <c r="S1376" s="311" t="s">
        <v>15757</v>
      </c>
      <c r="T1376" s="312">
        <v>44197</v>
      </c>
      <c r="U1376" s="340">
        <v>46388</v>
      </c>
      <c r="V1376" s="305"/>
      <c r="W1376" s="318"/>
      <c r="X1376" s="312">
        <v>43893</v>
      </c>
      <c r="Y1376" s="311" t="s">
        <v>15758</v>
      </c>
      <c r="Z1376" s="318"/>
      <c r="AA1376" s="320">
        <v>1</v>
      </c>
      <c r="AB1376" s="333"/>
      <c r="AC1376" s="303">
        <v>1</v>
      </c>
      <c r="AD1376" s="305"/>
      <c r="AE1376" s="322"/>
      <c r="AF1376" s="318"/>
      <c r="AG1376" s="323"/>
      <c r="AH1376" s="323"/>
      <c r="AI1376" s="323"/>
      <c r="AJ1376" s="323"/>
      <c r="AK1376" s="323"/>
      <c r="AL1376" s="323"/>
      <c r="AM1376" s="323"/>
      <c r="AN1376" s="323"/>
    </row>
    <row r="1377" spans="1:40" ht="12.75">
      <c r="A1377" s="307">
        <v>1225885504</v>
      </c>
      <c r="B1377" s="311">
        <v>1375</v>
      </c>
      <c r="C1377" s="311" t="s">
        <v>15980</v>
      </c>
      <c r="D1377" s="311" t="s">
        <v>14479</v>
      </c>
      <c r="E1377" s="311" t="s">
        <v>15720</v>
      </c>
      <c r="F1377" s="310" t="s">
        <v>1837</v>
      </c>
      <c r="G1377" s="311" t="s">
        <v>15752</v>
      </c>
      <c r="H1377" s="310" t="s">
        <v>1838</v>
      </c>
      <c r="I1377" s="311" t="s">
        <v>9786</v>
      </c>
      <c r="J1377" s="311" t="s">
        <v>15759</v>
      </c>
      <c r="K1377" s="302">
        <v>1</v>
      </c>
      <c r="L1377" s="316"/>
      <c r="M1377" s="311">
        <v>109.78279999999999</v>
      </c>
      <c r="N1377" s="311">
        <v>585</v>
      </c>
      <c r="O1377" s="311" t="s">
        <v>16665</v>
      </c>
      <c r="P1377" s="311" t="s">
        <v>14071</v>
      </c>
      <c r="Q1377" s="311">
        <v>2019</v>
      </c>
      <c r="R1377" s="324">
        <v>43822</v>
      </c>
      <c r="S1377" s="311" t="s">
        <v>15760</v>
      </c>
      <c r="T1377" s="312">
        <v>44197</v>
      </c>
      <c r="U1377" s="340">
        <v>46388</v>
      </c>
      <c r="V1377" s="305"/>
      <c r="W1377" s="318"/>
      <c r="X1377" s="312">
        <v>43894</v>
      </c>
      <c r="Y1377" s="311" t="s">
        <v>15761</v>
      </c>
      <c r="Z1377" s="318"/>
      <c r="AA1377" s="320">
        <v>1</v>
      </c>
      <c r="AB1377" s="333"/>
      <c r="AC1377" s="303">
        <v>1</v>
      </c>
      <c r="AD1377" s="305"/>
      <c r="AE1377" s="322"/>
      <c r="AF1377" s="318"/>
      <c r="AG1377" s="323"/>
      <c r="AH1377" s="323"/>
      <c r="AI1377" s="323"/>
      <c r="AJ1377" s="323"/>
      <c r="AK1377" s="323"/>
      <c r="AL1377" s="323"/>
      <c r="AM1377" s="323"/>
      <c r="AN1377" s="323"/>
    </row>
    <row r="1378" spans="1:40" ht="12.75">
      <c r="A1378" s="307">
        <v>1225885501</v>
      </c>
      <c r="B1378" s="311">
        <v>1376</v>
      </c>
      <c r="C1378" s="311" t="s">
        <v>15980</v>
      </c>
      <c r="D1378" s="311" t="s">
        <v>14479</v>
      </c>
      <c r="E1378" s="311" t="s">
        <v>15720</v>
      </c>
      <c r="F1378" s="310" t="s">
        <v>1277</v>
      </c>
      <c r="G1378" s="311" t="s">
        <v>15752</v>
      </c>
      <c r="H1378" s="310" t="s">
        <v>1283</v>
      </c>
      <c r="I1378" s="311" t="s">
        <v>9786</v>
      </c>
      <c r="J1378" s="311" t="s">
        <v>10805</v>
      </c>
      <c r="K1378" s="302">
        <v>1</v>
      </c>
      <c r="L1378" s="316"/>
      <c r="M1378" s="311">
        <v>109.7567</v>
      </c>
      <c r="N1378" s="311">
        <v>351</v>
      </c>
      <c r="O1378" s="311" t="s">
        <v>16666</v>
      </c>
      <c r="P1378" s="311" t="s">
        <v>15756</v>
      </c>
      <c r="Q1378" s="311">
        <v>2019</v>
      </c>
      <c r="R1378" s="312">
        <v>43867</v>
      </c>
      <c r="S1378" s="311" t="s">
        <v>15762</v>
      </c>
      <c r="T1378" s="312">
        <v>44197</v>
      </c>
      <c r="U1378" s="340">
        <v>46388</v>
      </c>
      <c r="V1378" s="305"/>
      <c r="W1378" s="318"/>
      <c r="X1378" s="312">
        <v>43894</v>
      </c>
      <c r="Y1378" s="311" t="s">
        <v>15763</v>
      </c>
      <c r="Z1378" s="318"/>
      <c r="AA1378" s="320">
        <v>1</v>
      </c>
      <c r="AB1378" s="333"/>
      <c r="AC1378" s="303">
        <v>1</v>
      </c>
      <c r="AD1378" s="305"/>
      <c r="AE1378" s="322"/>
      <c r="AF1378" s="318"/>
      <c r="AG1378" s="323"/>
      <c r="AH1378" s="323"/>
      <c r="AI1378" s="323"/>
      <c r="AJ1378" s="323"/>
      <c r="AK1378" s="323"/>
      <c r="AL1378" s="323"/>
      <c r="AM1378" s="323"/>
      <c r="AN1378" s="323"/>
    </row>
    <row r="1379" spans="1:40" ht="12.75">
      <c r="A1379" s="307">
        <v>1225885506</v>
      </c>
      <c r="B1379" s="311">
        <v>1377</v>
      </c>
      <c r="C1379" s="311" t="s">
        <v>15980</v>
      </c>
      <c r="D1379" s="311" t="s">
        <v>14479</v>
      </c>
      <c r="E1379" s="311" t="s">
        <v>15720</v>
      </c>
      <c r="F1379" s="310" t="s">
        <v>1837</v>
      </c>
      <c r="G1379" s="311" t="s">
        <v>15752</v>
      </c>
      <c r="H1379" s="310" t="s">
        <v>1843</v>
      </c>
      <c r="I1379" s="311" t="s">
        <v>9786</v>
      </c>
      <c r="J1379" s="311" t="s">
        <v>15764</v>
      </c>
      <c r="K1379" s="302">
        <v>1</v>
      </c>
      <c r="L1379" s="316"/>
      <c r="M1379" s="311">
        <v>27</v>
      </c>
      <c r="N1379" s="311">
        <v>262</v>
      </c>
      <c r="O1379" s="311" t="s">
        <v>16667</v>
      </c>
      <c r="P1379" s="311" t="s">
        <v>15756</v>
      </c>
      <c r="Q1379" s="311">
        <v>2019</v>
      </c>
      <c r="R1379" s="324">
        <v>43822</v>
      </c>
      <c r="S1379" s="311" t="s">
        <v>15765</v>
      </c>
      <c r="T1379" s="312">
        <v>44197</v>
      </c>
      <c r="U1379" s="340">
        <v>46388</v>
      </c>
      <c r="V1379" s="305"/>
      <c r="W1379" s="318"/>
      <c r="X1379" s="312">
        <v>43894</v>
      </c>
      <c r="Y1379" s="311" t="s">
        <v>15766</v>
      </c>
      <c r="Z1379" s="318"/>
      <c r="AA1379" s="320">
        <v>1</v>
      </c>
      <c r="AB1379" s="333"/>
      <c r="AC1379" s="303">
        <v>1</v>
      </c>
      <c r="AD1379" s="305"/>
      <c r="AE1379" s="322"/>
      <c r="AF1379" s="318"/>
      <c r="AG1379" s="323"/>
      <c r="AH1379" s="323"/>
      <c r="AI1379" s="323"/>
      <c r="AJ1379" s="323"/>
      <c r="AK1379" s="323"/>
      <c r="AL1379" s="323"/>
      <c r="AM1379" s="323"/>
      <c r="AN1379" s="323"/>
    </row>
    <row r="1380" spans="1:40" ht="12.75">
      <c r="A1380" s="307">
        <v>1225884803</v>
      </c>
      <c r="B1380" s="311">
        <v>1378</v>
      </c>
      <c r="C1380" s="311" t="s">
        <v>15980</v>
      </c>
      <c r="D1380" s="311" t="s">
        <v>14479</v>
      </c>
      <c r="E1380" s="311" t="s">
        <v>15720</v>
      </c>
      <c r="F1380" s="311" t="s">
        <v>1784</v>
      </c>
      <c r="G1380" s="311" t="s">
        <v>15767</v>
      </c>
      <c r="H1380" s="310" t="s">
        <v>1788</v>
      </c>
      <c r="I1380" s="311" t="s">
        <v>9786</v>
      </c>
      <c r="J1380" s="311" t="s">
        <v>15768</v>
      </c>
      <c r="K1380" s="317"/>
      <c r="L1380" s="304">
        <v>1</v>
      </c>
      <c r="M1380" s="311">
        <v>27.73</v>
      </c>
      <c r="N1380" s="311">
        <v>82</v>
      </c>
      <c r="O1380" s="311" t="s">
        <v>16668</v>
      </c>
      <c r="P1380" s="311" t="s">
        <v>14604</v>
      </c>
      <c r="Q1380" s="311">
        <v>2012</v>
      </c>
      <c r="R1380" s="324">
        <v>41270</v>
      </c>
      <c r="S1380" s="311" t="s">
        <v>15769</v>
      </c>
      <c r="T1380" s="312">
        <v>41640</v>
      </c>
      <c r="U1380" s="340">
        <v>43831</v>
      </c>
      <c r="V1380" s="305"/>
      <c r="W1380" s="318"/>
      <c r="X1380" s="318"/>
      <c r="Y1380" s="318"/>
      <c r="Z1380" s="318"/>
      <c r="AA1380" s="327"/>
      <c r="AB1380" s="326">
        <v>1</v>
      </c>
      <c r="AC1380" s="303">
        <v>1</v>
      </c>
      <c r="AD1380" s="305"/>
      <c r="AE1380" s="322"/>
      <c r="AF1380" s="318"/>
      <c r="AG1380" s="323"/>
      <c r="AH1380" s="323"/>
      <c r="AI1380" s="323"/>
      <c r="AJ1380" s="323"/>
      <c r="AK1380" s="323"/>
      <c r="AL1380" s="323"/>
      <c r="AM1380" s="323"/>
      <c r="AN1380" s="323"/>
    </row>
    <row r="1381" spans="1:40" ht="12.75">
      <c r="A1381" s="307">
        <v>1225886603</v>
      </c>
      <c r="B1381" s="311">
        <v>1379</v>
      </c>
      <c r="C1381" s="311" t="s">
        <v>15980</v>
      </c>
      <c r="D1381" s="311" t="s">
        <v>14479</v>
      </c>
      <c r="E1381" s="311" t="s">
        <v>15720</v>
      </c>
      <c r="F1381" s="310" t="s">
        <v>1784</v>
      </c>
      <c r="G1381" s="311" t="s">
        <v>15767</v>
      </c>
      <c r="H1381" s="310" t="s">
        <v>1789</v>
      </c>
      <c r="I1381" s="311" t="s">
        <v>9786</v>
      </c>
      <c r="J1381" s="311" t="s">
        <v>15770</v>
      </c>
      <c r="K1381" s="318"/>
      <c r="L1381" s="304">
        <v>1</v>
      </c>
      <c r="M1381" s="311">
        <v>82.479600000000005</v>
      </c>
      <c r="N1381" s="311">
        <v>111</v>
      </c>
      <c r="O1381" s="311" t="s">
        <v>16032</v>
      </c>
      <c r="P1381" s="311" t="s">
        <v>14604</v>
      </c>
      <c r="Q1381" s="311">
        <v>2012</v>
      </c>
      <c r="R1381" s="324">
        <v>41270</v>
      </c>
      <c r="S1381" s="311" t="s">
        <v>15771</v>
      </c>
      <c r="T1381" s="312">
        <v>41640</v>
      </c>
      <c r="U1381" s="340">
        <v>43831</v>
      </c>
      <c r="V1381" s="316"/>
      <c r="W1381" s="319"/>
      <c r="X1381" s="317"/>
      <c r="Y1381" s="317"/>
      <c r="Z1381" s="318"/>
      <c r="AA1381" s="325"/>
      <c r="AB1381" s="326">
        <v>1</v>
      </c>
      <c r="AC1381" s="303">
        <v>1</v>
      </c>
      <c r="AD1381" s="305"/>
      <c r="AE1381" s="322"/>
      <c r="AF1381" s="318"/>
      <c r="AG1381" s="323"/>
      <c r="AH1381" s="323"/>
      <c r="AI1381" s="323"/>
      <c r="AJ1381" s="323"/>
      <c r="AK1381" s="323"/>
      <c r="AL1381" s="323"/>
      <c r="AM1381" s="323"/>
      <c r="AN1381" s="323"/>
    </row>
    <row r="1382" spans="1:40" ht="12.75">
      <c r="A1382" s="307">
        <v>1225886604</v>
      </c>
      <c r="B1382" s="311">
        <v>1380</v>
      </c>
      <c r="C1382" s="311" t="s">
        <v>15980</v>
      </c>
      <c r="D1382" s="311" t="s">
        <v>14479</v>
      </c>
      <c r="E1382" s="311" t="s">
        <v>15720</v>
      </c>
      <c r="F1382" s="310" t="s">
        <v>1784</v>
      </c>
      <c r="G1382" s="311" t="s">
        <v>15767</v>
      </c>
      <c r="H1382" s="310" t="s">
        <v>1790</v>
      </c>
      <c r="I1382" s="311" t="s">
        <v>9786</v>
      </c>
      <c r="J1382" s="311" t="s">
        <v>15772</v>
      </c>
      <c r="K1382" s="318"/>
      <c r="L1382" s="304">
        <v>1</v>
      </c>
      <c r="M1382" s="311">
        <v>17.3</v>
      </c>
      <c r="N1382" s="311">
        <v>13</v>
      </c>
      <c r="O1382" s="311" t="s">
        <v>16065</v>
      </c>
      <c r="P1382" s="311" t="s">
        <v>14051</v>
      </c>
      <c r="Q1382" s="311">
        <v>2012</v>
      </c>
      <c r="R1382" s="324">
        <v>41270</v>
      </c>
      <c r="S1382" s="311" t="s">
        <v>15773</v>
      </c>
      <c r="T1382" s="312">
        <v>41640</v>
      </c>
      <c r="U1382" s="340">
        <v>43831</v>
      </c>
      <c r="V1382" s="316"/>
      <c r="W1382" s="319"/>
      <c r="X1382" s="317"/>
      <c r="Y1382" s="317"/>
      <c r="Z1382" s="318"/>
      <c r="AA1382" s="325"/>
      <c r="AB1382" s="326">
        <v>1</v>
      </c>
      <c r="AC1382" s="303">
        <v>1</v>
      </c>
      <c r="AD1382" s="305"/>
      <c r="AE1382" s="322"/>
      <c r="AF1382" s="318"/>
      <c r="AG1382" s="323"/>
      <c r="AH1382" s="323"/>
      <c r="AI1382" s="323"/>
      <c r="AJ1382" s="323"/>
      <c r="AK1382" s="323"/>
      <c r="AL1382" s="323"/>
      <c r="AM1382" s="323"/>
      <c r="AN1382" s="323"/>
    </row>
    <row r="1383" spans="1:40" ht="12.75">
      <c r="A1383" s="307">
        <v>1225886606</v>
      </c>
      <c r="B1383" s="311">
        <v>1381</v>
      </c>
      <c r="C1383" s="311" t="s">
        <v>15980</v>
      </c>
      <c r="D1383" s="311" t="s">
        <v>14479</v>
      </c>
      <c r="E1383" s="311" t="s">
        <v>15720</v>
      </c>
      <c r="F1383" s="310" t="s">
        <v>1390</v>
      </c>
      <c r="G1383" s="311" t="s">
        <v>15767</v>
      </c>
      <c r="H1383" s="310" t="s">
        <v>1413</v>
      </c>
      <c r="I1383" s="311" t="s">
        <v>9786</v>
      </c>
      <c r="J1383" s="311" t="s">
        <v>13592</v>
      </c>
      <c r="K1383" s="318"/>
      <c r="L1383" s="304">
        <v>1</v>
      </c>
      <c r="M1383" s="311">
        <v>41.2</v>
      </c>
      <c r="N1383" s="311">
        <v>25</v>
      </c>
      <c r="O1383" s="311" t="s">
        <v>15954</v>
      </c>
      <c r="P1383" s="311" t="s">
        <v>14051</v>
      </c>
      <c r="Q1383" s="311">
        <v>2012</v>
      </c>
      <c r="R1383" s="324">
        <v>41270</v>
      </c>
      <c r="S1383" s="311" t="s">
        <v>15773</v>
      </c>
      <c r="T1383" s="312">
        <v>41640</v>
      </c>
      <c r="U1383" s="340">
        <v>43831</v>
      </c>
      <c r="V1383" s="316"/>
      <c r="W1383" s="319"/>
      <c r="X1383" s="317"/>
      <c r="Y1383" s="317"/>
      <c r="Z1383" s="318"/>
      <c r="AA1383" s="325"/>
      <c r="AB1383" s="326">
        <v>1</v>
      </c>
      <c r="AC1383" s="303">
        <v>1</v>
      </c>
      <c r="AD1383" s="305"/>
      <c r="AE1383" s="322"/>
      <c r="AF1383" s="318"/>
      <c r="AG1383" s="323"/>
      <c r="AH1383" s="323"/>
      <c r="AI1383" s="323"/>
      <c r="AJ1383" s="323"/>
      <c r="AK1383" s="323"/>
      <c r="AL1383" s="323"/>
      <c r="AM1383" s="323"/>
      <c r="AN1383" s="323"/>
    </row>
    <row r="1384" spans="1:40" ht="12.75">
      <c r="A1384" s="307">
        <v>1225886605</v>
      </c>
      <c r="B1384" s="311">
        <v>1382</v>
      </c>
      <c r="C1384" s="311" t="s">
        <v>15980</v>
      </c>
      <c r="D1384" s="311" t="s">
        <v>14479</v>
      </c>
      <c r="E1384" s="311" t="s">
        <v>15720</v>
      </c>
      <c r="F1384" s="310" t="s">
        <v>1303</v>
      </c>
      <c r="G1384" s="311" t="s">
        <v>15767</v>
      </c>
      <c r="H1384" s="310" t="s">
        <v>1321</v>
      </c>
      <c r="I1384" s="311" t="s">
        <v>9786</v>
      </c>
      <c r="J1384" s="311" t="s">
        <v>11423</v>
      </c>
      <c r="K1384" s="318"/>
      <c r="L1384" s="304">
        <v>1</v>
      </c>
      <c r="M1384" s="311">
        <v>85.494399999999999</v>
      </c>
      <c r="N1384" s="311">
        <v>137</v>
      </c>
      <c r="O1384" s="311" t="s">
        <v>15953</v>
      </c>
      <c r="P1384" s="311" t="s">
        <v>14604</v>
      </c>
      <c r="Q1384" s="311">
        <v>2012</v>
      </c>
      <c r="R1384" s="324">
        <v>41270</v>
      </c>
      <c r="S1384" s="311" t="s">
        <v>15771</v>
      </c>
      <c r="T1384" s="312">
        <v>41640</v>
      </c>
      <c r="U1384" s="340">
        <v>43831</v>
      </c>
      <c r="V1384" s="305"/>
      <c r="W1384" s="319"/>
      <c r="X1384" s="317"/>
      <c r="Y1384" s="318"/>
      <c r="Z1384" s="317"/>
      <c r="AA1384" s="325"/>
      <c r="AB1384" s="326">
        <v>1</v>
      </c>
      <c r="AC1384" s="303">
        <v>1</v>
      </c>
      <c r="AD1384" s="305"/>
      <c r="AE1384" s="322"/>
      <c r="AF1384" s="318"/>
      <c r="AG1384" s="323"/>
      <c r="AH1384" s="323"/>
      <c r="AI1384" s="323"/>
      <c r="AJ1384" s="323"/>
      <c r="AK1384" s="323"/>
      <c r="AL1384" s="323"/>
      <c r="AM1384" s="323"/>
      <c r="AN1384" s="323"/>
    </row>
    <row r="1385" spans="1:40" ht="12.75">
      <c r="A1385" s="307">
        <v>1225886601</v>
      </c>
      <c r="B1385" s="311">
        <v>1383</v>
      </c>
      <c r="C1385" s="311" t="s">
        <v>15980</v>
      </c>
      <c r="D1385" s="311" t="s">
        <v>14479</v>
      </c>
      <c r="E1385" s="311" t="s">
        <v>15720</v>
      </c>
      <c r="F1385" s="310" t="s">
        <v>1784</v>
      </c>
      <c r="G1385" s="311" t="s">
        <v>15767</v>
      </c>
      <c r="H1385" s="310" t="s">
        <v>1792</v>
      </c>
      <c r="I1385" s="311" t="s">
        <v>9786</v>
      </c>
      <c r="J1385" s="311" t="s">
        <v>15774</v>
      </c>
      <c r="K1385" s="317"/>
      <c r="L1385" s="304">
        <v>1</v>
      </c>
      <c r="M1385" s="311">
        <v>54.240499999999997</v>
      </c>
      <c r="N1385" s="311">
        <v>196</v>
      </c>
      <c r="O1385" s="311" t="s">
        <v>16669</v>
      </c>
      <c r="P1385" s="311" t="s">
        <v>14604</v>
      </c>
      <c r="Q1385" s="311">
        <v>2012</v>
      </c>
      <c r="R1385" s="324">
        <v>41270</v>
      </c>
      <c r="S1385" s="311" t="s">
        <v>15771</v>
      </c>
      <c r="T1385" s="312">
        <v>41640</v>
      </c>
      <c r="U1385" s="340">
        <v>43831</v>
      </c>
      <c r="V1385" s="305"/>
      <c r="W1385" s="318"/>
      <c r="X1385" s="318"/>
      <c r="Y1385" s="318"/>
      <c r="Z1385" s="318"/>
      <c r="AA1385" s="327"/>
      <c r="AB1385" s="326">
        <v>1</v>
      </c>
      <c r="AC1385" s="303">
        <v>1</v>
      </c>
      <c r="AD1385" s="305"/>
      <c r="AE1385" s="322"/>
      <c r="AF1385" s="318"/>
      <c r="AG1385" s="323"/>
      <c r="AH1385" s="323"/>
      <c r="AI1385" s="323"/>
      <c r="AJ1385" s="323"/>
      <c r="AK1385" s="323"/>
      <c r="AL1385" s="323"/>
      <c r="AM1385" s="323"/>
      <c r="AN1385" s="323"/>
    </row>
    <row r="1386" spans="1:40" ht="12.75">
      <c r="A1386" s="307">
        <v>1225886608</v>
      </c>
      <c r="B1386" s="311">
        <v>1384</v>
      </c>
      <c r="C1386" s="311" t="s">
        <v>15980</v>
      </c>
      <c r="D1386" s="311" t="s">
        <v>14479</v>
      </c>
      <c r="E1386" s="311" t="s">
        <v>15720</v>
      </c>
      <c r="F1386" s="310" t="s">
        <v>1784</v>
      </c>
      <c r="G1386" s="311" t="s">
        <v>15767</v>
      </c>
      <c r="H1386" s="310" t="s">
        <v>1793</v>
      </c>
      <c r="I1386" s="311" t="s">
        <v>9786</v>
      </c>
      <c r="J1386" s="311" t="s">
        <v>11850</v>
      </c>
      <c r="K1386" s="318"/>
      <c r="L1386" s="304">
        <v>1</v>
      </c>
      <c r="M1386" s="311">
        <v>105.48</v>
      </c>
      <c r="N1386" s="311">
        <v>386</v>
      </c>
      <c r="O1386" s="311" t="s">
        <v>16586</v>
      </c>
      <c r="P1386" s="311" t="s">
        <v>14604</v>
      </c>
      <c r="Q1386" s="311">
        <v>2012</v>
      </c>
      <c r="R1386" s="324">
        <v>41270</v>
      </c>
      <c r="S1386" s="311" t="s">
        <v>15769</v>
      </c>
      <c r="T1386" s="312">
        <v>41640</v>
      </c>
      <c r="U1386" s="340">
        <v>43831</v>
      </c>
      <c r="V1386" s="305"/>
      <c r="W1386" s="319"/>
      <c r="X1386" s="317"/>
      <c r="Y1386" s="318"/>
      <c r="Z1386" s="317"/>
      <c r="AA1386" s="325"/>
      <c r="AB1386" s="326">
        <v>1</v>
      </c>
      <c r="AC1386" s="303">
        <v>1</v>
      </c>
      <c r="AD1386" s="305"/>
      <c r="AE1386" s="322"/>
      <c r="AF1386" s="318"/>
      <c r="AG1386" s="323"/>
      <c r="AH1386" s="323"/>
      <c r="AI1386" s="323"/>
      <c r="AJ1386" s="323"/>
      <c r="AK1386" s="323"/>
      <c r="AL1386" s="323"/>
      <c r="AM1386" s="323"/>
      <c r="AN1386" s="323"/>
    </row>
    <row r="1387" spans="1:40" ht="12.75">
      <c r="A1387" s="307">
        <v>1225886610</v>
      </c>
      <c r="B1387" s="311">
        <v>1385</v>
      </c>
      <c r="C1387" s="311" t="s">
        <v>15980</v>
      </c>
      <c r="D1387" s="311" t="s">
        <v>14479</v>
      </c>
      <c r="E1387" s="311" t="s">
        <v>15720</v>
      </c>
      <c r="F1387" s="310" t="s">
        <v>1784</v>
      </c>
      <c r="G1387" s="311" t="s">
        <v>15767</v>
      </c>
      <c r="H1387" s="310" t="s">
        <v>1794</v>
      </c>
      <c r="I1387" s="311" t="s">
        <v>9786</v>
      </c>
      <c r="J1387" s="311" t="s">
        <v>15775</v>
      </c>
      <c r="K1387" s="318"/>
      <c r="L1387" s="304">
        <v>1</v>
      </c>
      <c r="M1387" s="311">
        <v>28.6</v>
      </c>
      <c r="N1387" s="311">
        <v>59</v>
      </c>
      <c r="O1387" s="311" t="s">
        <v>16670</v>
      </c>
      <c r="P1387" s="311" t="s">
        <v>14051</v>
      </c>
      <c r="Q1387" s="311">
        <v>2012</v>
      </c>
      <c r="R1387" s="324">
        <v>41270</v>
      </c>
      <c r="S1387" s="311" t="s">
        <v>15773</v>
      </c>
      <c r="T1387" s="312">
        <v>41640</v>
      </c>
      <c r="U1387" s="340">
        <v>43831</v>
      </c>
      <c r="V1387" s="305"/>
      <c r="W1387" s="319"/>
      <c r="X1387" s="317"/>
      <c r="Y1387" s="318"/>
      <c r="Z1387" s="317"/>
      <c r="AA1387" s="325"/>
      <c r="AB1387" s="326">
        <v>1</v>
      </c>
      <c r="AC1387" s="303">
        <v>1</v>
      </c>
      <c r="AD1387" s="305"/>
      <c r="AE1387" s="322"/>
      <c r="AF1387" s="318"/>
      <c r="AG1387" s="323"/>
      <c r="AH1387" s="323"/>
      <c r="AI1387" s="323"/>
      <c r="AJ1387" s="323"/>
      <c r="AK1387" s="323"/>
      <c r="AL1387" s="323"/>
      <c r="AM1387" s="323"/>
      <c r="AN1387" s="323"/>
    </row>
    <row r="1388" spans="1:40" ht="12.75">
      <c r="A1388" s="307">
        <v>1225886609</v>
      </c>
      <c r="B1388" s="311">
        <v>1386</v>
      </c>
      <c r="C1388" s="311" t="s">
        <v>15980</v>
      </c>
      <c r="D1388" s="311" t="s">
        <v>14479</v>
      </c>
      <c r="E1388" s="311" t="s">
        <v>15720</v>
      </c>
      <c r="F1388" s="310" t="s">
        <v>1784</v>
      </c>
      <c r="G1388" s="311" t="s">
        <v>15767</v>
      </c>
      <c r="H1388" s="310" t="s">
        <v>1795</v>
      </c>
      <c r="I1388" s="311" t="s">
        <v>9786</v>
      </c>
      <c r="J1388" s="311" t="s">
        <v>15776</v>
      </c>
      <c r="K1388" s="318"/>
      <c r="L1388" s="304">
        <v>1</v>
      </c>
      <c r="M1388" s="311">
        <v>33.051299999999998</v>
      </c>
      <c r="N1388" s="311">
        <v>159</v>
      </c>
      <c r="O1388" s="311" t="s">
        <v>16339</v>
      </c>
      <c r="P1388" s="311" t="s">
        <v>14604</v>
      </c>
      <c r="Q1388" s="311">
        <v>2012</v>
      </c>
      <c r="R1388" s="324">
        <v>41270</v>
      </c>
      <c r="S1388" s="311" t="s">
        <v>15771</v>
      </c>
      <c r="T1388" s="312">
        <v>41640</v>
      </c>
      <c r="U1388" s="340">
        <v>43831</v>
      </c>
      <c r="V1388" s="305"/>
      <c r="W1388" s="319"/>
      <c r="X1388" s="317"/>
      <c r="Y1388" s="318"/>
      <c r="Z1388" s="317"/>
      <c r="AA1388" s="325"/>
      <c r="AB1388" s="326">
        <v>1</v>
      </c>
      <c r="AC1388" s="303">
        <v>1</v>
      </c>
      <c r="AD1388" s="305"/>
      <c r="AE1388" s="322"/>
      <c r="AF1388" s="318"/>
      <c r="AG1388" s="323"/>
      <c r="AH1388" s="323"/>
      <c r="AI1388" s="323"/>
      <c r="AJ1388" s="323"/>
      <c r="AK1388" s="323"/>
      <c r="AL1388" s="323"/>
      <c r="AM1388" s="323"/>
      <c r="AN1388" s="323"/>
    </row>
    <row r="1389" spans="1:40" ht="12.75">
      <c r="A1389" s="307">
        <v>1225886607</v>
      </c>
      <c r="B1389" s="311">
        <v>1387</v>
      </c>
      <c r="C1389" s="311" t="s">
        <v>15980</v>
      </c>
      <c r="D1389" s="311" t="s">
        <v>14479</v>
      </c>
      <c r="E1389" s="311" t="s">
        <v>15720</v>
      </c>
      <c r="F1389" s="310" t="s">
        <v>1576</v>
      </c>
      <c r="G1389" s="311" t="s">
        <v>15767</v>
      </c>
      <c r="H1389" s="310" t="s">
        <v>1594</v>
      </c>
      <c r="I1389" s="311" t="s">
        <v>9786</v>
      </c>
      <c r="J1389" s="311" t="s">
        <v>14590</v>
      </c>
      <c r="K1389" s="318"/>
      <c r="L1389" s="304">
        <v>1</v>
      </c>
      <c r="M1389" s="311">
        <v>100</v>
      </c>
      <c r="N1389" s="311">
        <v>431</v>
      </c>
      <c r="O1389" s="311" t="s">
        <v>16241</v>
      </c>
      <c r="P1389" s="311" t="s">
        <v>14604</v>
      </c>
      <c r="Q1389" s="311">
        <v>2012</v>
      </c>
      <c r="R1389" s="324">
        <v>41270</v>
      </c>
      <c r="S1389" s="311" t="s">
        <v>15771</v>
      </c>
      <c r="T1389" s="312">
        <v>41640</v>
      </c>
      <c r="U1389" s="340">
        <v>43831</v>
      </c>
      <c r="V1389" s="305"/>
      <c r="W1389" s="319"/>
      <c r="X1389" s="317"/>
      <c r="Y1389" s="318"/>
      <c r="Z1389" s="317"/>
      <c r="AA1389" s="325"/>
      <c r="AB1389" s="326">
        <v>1</v>
      </c>
      <c r="AC1389" s="303">
        <v>1</v>
      </c>
      <c r="AD1389" s="305"/>
      <c r="AE1389" s="322"/>
      <c r="AF1389" s="318"/>
      <c r="AG1389" s="323"/>
      <c r="AH1389" s="323"/>
      <c r="AI1389" s="323"/>
      <c r="AJ1389" s="323"/>
      <c r="AK1389" s="323"/>
      <c r="AL1389" s="323"/>
      <c r="AM1389" s="323"/>
      <c r="AN1389" s="323"/>
    </row>
    <row r="1390" spans="1:40" ht="12.75">
      <c r="A1390" s="307">
        <v>1225886611</v>
      </c>
      <c r="B1390" s="311">
        <v>1388</v>
      </c>
      <c r="C1390" s="311" t="s">
        <v>15980</v>
      </c>
      <c r="D1390" s="311" t="s">
        <v>14479</v>
      </c>
      <c r="E1390" s="311" t="s">
        <v>15720</v>
      </c>
      <c r="F1390" s="310" t="s">
        <v>1784</v>
      </c>
      <c r="G1390" s="311" t="s">
        <v>15767</v>
      </c>
      <c r="H1390" s="310" t="s">
        <v>1801</v>
      </c>
      <c r="I1390" s="311" t="s">
        <v>9786</v>
      </c>
      <c r="J1390" s="311" t="s">
        <v>15777</v>
      </c>
      <c r="K1390" s="318"/>
      <c r="L1390" s="304">
        <v>1</v>
      </c>
      <c r="M1390" s="311">
        <v>76.2</v>
      </c>
      <c r="N1390" s="311">
        <v>83</v>
      </c>
      <c r="O1390" s="311" t="s">
        <v>16032</v>
      </c>
      <c r="P1390" s="311" t="s">
        <v>14051</v>
      </c>
      <c r="Q1390" s="311">
        <v>2012</v>
      </c>
      <c r="R1390" s="324">
        <v>41270</v>
      </c>
      <c r="S1390" s="311" t="s">
        <v>15773</v>
      </c>
      <c r="T1390" s="312">
        <v>41640</v>
      </c>
      <c r="U1390" s="340">
        <v>43831</v>
      </c>
      <c r="V1390" s="305"/>
      <c r="W1390" s="331"/>
      <c r="X1390" s="317"/>
      <c r="Y1390" s="318"/>
      <c r="Z1390" s="317"/>
      <c r="AA1390" s="325"/>
      <c r="AB1390" s="326">
        <v>1</v>
      </c>
      <c r="AC1390" s="303">
        <v>1</v>
      </c>
      <c r="AD1390" s="305"/>
      <c r="AE1390" s="322"/>
      <c r="AF1390" s="318"/>
      <c r="AG1390" s="323"/>
      <c r="AH1390" s="323"/>
      <c r="AI1390" s="323"/>
      <c r="AJ1390" s="323"/>
      <c r="AK1390" s="323"/>
      <c r="AL1390" s="323"/>
      <c r="AM1390" s="323"/>
      <c r="AN1390" s="323"/>
    </row>
    <row r="1391" spans="1:40" ht="12.75">
      <c r="A1391" s="307">
        <v>1225886612</v>
      </c>
      <c r="B1391" s="311">
        <v>1389</v>
      </c>
      <c r="C1391" s="311" t="s">
        <v>15980</v>
      </c>
      <c r="D1391" s="311" t="s">
        <v>14479</v>
      </c>
      <c r="E1391" s="311" t="s">
        <v>15720</v>
      </c>
      <c r="F1391" s="310" t="s">
        <v>1784</v>
      </c>
      <c r="G1391" s="311" t="s">
        <v>15767</v>
      </c>
      <c r="H1391" s="310" t="s">
        <v>1802</v>
      </c>
      <c r="I1391" s="311" t="s">
        <v>9786</v>
      </c>
      <c r="J1391" s="311" t="s">
        <v>10772</v>
      </c>
      <c r="K1391" s="318"/>
      <c r="L1391" s="304">
        <v>1</v>
      </c>
      <c r="M1391" s="311">
        <v>61.949599999999997</v>
      </c>
      <c r="N1391" s="311">
        <v>109</v>
      </c>
      <c r="O1391" s="311" t="s">
        <v>16051</v>
      </c>
      <c r="P1391" s="311" t="s">
        <v>14604</v>
      </c>
      <c r="Q1391" s="311">
        <v>2012</v>
      </c>
      <c r="R1391" s="324">
        <v>41270</v>
      </c>
      <c r="S1391" s="311" t="s">
        <v>15771</v>
      </c>
      <c r="T1391" s="312">
        <v>41640</v>
      </c>
      <c r="U1391" s="340">
        <v>43831</v>
      </c>
      <c r="V1391" s="305"/>
      <c r="W1391" s="319"/>
      <c r="X1391" s="317"/>
      <c r="Y1391" s="318"/>
      <c r="Z1391" s="317"/>
      <c r="AA1391" s="325"/>
      <c r="AB1391" s="326">
        <v>1</v>
      </c>
      <c r="AC1391" s="303">
        <v>1</v>
      </c>
      <c r="AD1391" s="305"/>
      <c r="AE1391" s="322"/>
      <c r="AF1391" s="318"/>
      <c r="AG1391" s="323"/>
      <c r="AH1391" s="323"/>
      <c r="AI1391" s="323"/>
      <c r="AJ1391" s="323"/>
      <c r="AK1391" s="323"/>
      <c r="AL1391" s="323"/>
      <c r="AM1391" s="323"/>
      <c r="AN1391" s="323"/>
    </row>
    <row r="1392" spans="1:40" ht="12.75">
      <c r="A1392" s="307">
        <v>1225886613</v>
      </c>
      <c r="B1392" s="311">
        <v>1390</v>
      </c>
      <c r="C1392" s="311" t="s">
        <v>15980</v>
      </c>
      <c r="D1392" s="311" t="s">
        <v>14479</v>
      </c>
      <c r="E1392" s="311" t="s">
        <v>15720</v>
      </c>
      <c r="F1392" s="310" t="s">
        <v>1784</v>
      </c>
      <c r="G1392" s="311" t="s">
        <v>15767</v>
      </c>
      <c r="H1392" s="310" t="s">
        <v>1803</v>
      </c>
      <c r="I1392" s="311" t="s">
        <v>9786</v>
      </c>
      <c r="J1392" s="311" t="s">
        <v>15778</v>
      </c>
      <c r="K1392" s="317"/>
      <c r="L1392" s="304">
        <v>1</v>
      </c>
      <c r="M1392" s="311">
        <v>69.899500000000003</v>
      </c>
      <c r="N1392" s="311">
        <v>340</v>
      </c>
      <c r="O1392" s="311" t="s">
        <v>16671</v>
      </c>
      <c r="P1392" s="311" t="s">
        <v>14604</v>
      </c>
      <c r="Q1392" s="311">
        <v>2012</v>
      </c>
      <c r="R1392" s="324">
        <v>41270</v>
      </c>
      <c r="S1392" s="311" t="s">
        <v>15771</v>
      </c>
      <c r="T1392" s="312">
        <v>41640</v>
      </c>
      <c r="U1392" s="340">
        <v>43831</v>
      </c>
      <c r="V1392" s="305"/>
      <c r="W1392" s="318"/>
      <c r="X1392" s="318"/>
      <c r="Y1392" s="318"/>
      <c r="Z1392" s="318"/>
      <c r="AA1392" s="327"/>
      <c r="AB1392" s="326">
        <v>1</v>
      </c>
      <c r="AC1392" s="303">
        <v>1</v>
      </c>
      <c r="AD1392" s="305"/>
      <c r="AE1392" s="322"/>
      <c r="AF1392" s="318"/>
      <c r="AG1392" s="323"/>
      <c r="AH1392" s="323"/>
      <c r="AI1392" s="323"/>
      <c r="AJ1392" s="323"/>
      <c r="AK1392" s="323"/>
      <c r="AL1392" s="323"/>
      <c r="AM1392" s="323"/>
      <c r="AN1392" s="323"/>
    </row>
    <row r="1393" spans="1:40" ht="12.75">
      <c r="A1393" s="307">
        <v>1225881103</v>
      </c>
      <c r="B1393" s="311">
        <v>1391</v>
      </c>
      <c r="C1393" s="311" t="s">
        <v>15980</v>
      </c>
      <c r="D1393" s="311" t="s">
        <v>14479</v>
      </c>
      <c r="E1393" s="311" t="s">
        <v>15720</v>
      </c>
      <c r="F1393" s="310" t="s">
        <v>1737</v>
      </c>
      <c r="G1393" s="311" t="s">
        <v>16672</v>
      </c>
      <c r="H1393" s="310" t="s">
        <v>1742</v>
      </c>
      <c r="I1393" s="311" t="s">
        <v>9786</v>
      </c>
      <c r="J1393" s="329" t="s">
        <v>10865</v>
      </c>
      <c r="K1393" s="317"/>
      <c r="L1393" s="304">
        <v>1</v>
      </c>
      <c r="M1393" s="311">
        <v>58.3</v>
      </c>
      <c r="N1393" s="311">
        <v>19</v>
      </c>
      <c r="O1393" s="311" t="s">
        <v>16673</v>
      </c>
      <c r="P1393" s="311" t="s">
        <v>14122</v>
      </c>
      <c r="Q1393" s="311">
        <v>2012</v>
      </c>
      <c r="R1393" s="312">
        <v>41054</v>
      </c>
      <c r="S1393" s="311" t="s">
        <v>15904</v>
      </c>
      <c r="T1393" s="312">
        <v>41275</v>
      </c>
      <c r="U1393" s="340">
        <v>43831</v>
      </c>
      <c r="V1393" s="304">
        <v>1</v>
      </c>
      <c r="W1393" s="318"/>
      <c r="X1393" s="318"/>
      <c r="Y1393" s="318"/>
      <c r="Z1393" s="318"/>
      <c r="AA1393" s="327"/>
      <c r="AB1393" s="326">
        <v>1</v>
      </c>
      <c r="AC1393" s="303">
        <v>1</v>
      </c>
      <c r="AD1393" s="305"/>
      <c r="AE1393" s="322"/>
      <c r="AF1393" s="318"/>
      <c r="AG1393" s="323"/>
      <c r="AH1393" s="323"/>
      <c r="AI1393" s="323"/>
      <c r="AJ1393" s="323"/>
      <c r="AK1393" s="323"/>
      <c r="AL1393" s="323"/>
      <c r="AM1393" s="323"/>
      <c r="AN1393" s="323"/>
    </row>
    <row r="1394" spans="1:40" ht="12.75">
      <c r="A1394" s="307">
        <v>1225881101</v>
      </c>
      <c r="B1394" s="311">
        <v>1392</v>
      </c>
      <c r="C1394" s="311" t="s">
        <v>15980</v>
      </c>
      <c r="D1394" s="311" t="s">
        <v>14479</v>
      </c>
      <c r="E1394" s="311" t="s">
        <v>15720</v>
      </c>
      <c r="F1394" s="310" t="s">
        <v>1303</v>
      </c>
      <c r="G1394" s="311" t="s">
        <v>16672</v>
      </c>
      <c r="H1394" s="310" t="s">
        <v>1325</v>
      </c>
      <c r="I1394" s="311" t="s">
        <v>9786</v>
      </c>
      <c r="J1394" s="329" t="s">
        <v>10835</v>
      </c>
      <c r="K1394" s="317"/>
      <c r="L1394" s="304">
        <v>1</v>
      </c>
      <c r="M1394" s="311">
        <v>226.1</v>
      </c>
      <c r="N1394" s="311">
        <v>1360</v>
      </c>
      <c r="O1394" s="311" t="s">
        <v>16673</v>
      </c>
      <c r="P1394" s="311" t="s">
        <v>14122</v>
      </c>
      <c r="Q1394" s="311">
        <v>2012</v>
      </c>
      <c r="R1394" s="312">
        <v>41054</v>
      </c>
      <c r="S1394" s="311" t="s">
        <v>15904</v>
      </c>
      <c r="T1394" s="312">
        <v>41275</v>
      </c>
      <c r="U1394" s="340">
        <v>43831</v>
      </c>
      <c r="V1394" s="304">
        <v>1</v>
      </c>
      <c r="W1394" s="318"/>
      <c r="X1394" s="318"/>
      <c r="Y1394" s="318"/>
      <c r="Z1394" s="318"/>
      <c r="AA1394" s="327"/>
      <c r="AB1394" s="326">
        <v>1</v>
      </c>
      <c r="AC1394" s="303">
        <v>1</v>
      </c>
      <c r="AD1394" s="305"/>
      <c r="AE1394" s="322"/>
      <c r="AF1394" s="318"/>
      <c r="AG1394" s="323"/>
      <c r="AH1394" s="323"/>
      <c r="AI1394" s="323"/>
      <c r="AJ1394" s="323"/>
      <c r="AK1394" s="323"/>
      <c r="AL1394" s="323"/>
      <c r="AM1394" s="323"/>
      <c r="AN1394" s="323"/>
    </row>
    <row r="1395" spans="1:40" ht="12.75">
      <c r="A1395" s="307">
        <v>1225885701</v>
      </c>
      <c r="B1395" s="311">
        <v>1393</v>
      </c>
      <c r="C1395" s="311" t="s">
        <v>15980</v>
      </c>
      <c r="D1395" s="311" t="s">
        <v>14479</v>
      </c>
      <c r="E1395" s="311" t="s">
        <v>15720</v>
      </c>
      <c r="F1395" s="310" t="s">
        <v>1737</v>
      </c>
      <c r="G1395" s="311" t="s">
        <v>16674</v>
      </c>
      <c r="H1395" s="310" t="s">
        <v>1738</v>
      </c>
      <c r="I1395" s="311" t="s">
        <v>9786</v>
      </c>
      <c r="J1395" s="329" t="s">
        <v>15779</v>
      </c>
      <c r="K1395" s="317"/>
      <c r="L1395" s="304">
        <v>1</v>
      </c>
      <c r="M1395" s="311">
        <v>99.735399999999998</v>
      </c>
      <c r="N1395" s="311">
        <v>572</v>
      </c>
      <c r="O1395" s="311" t="s">
        <v>16675</v>
      </c>
      <c r="P1395" s="311" t="s">
        <v>14604</v>
      </c>
      <c r="Q1395" s="311">
        <v>2012</v>
      </c>
      <c r="R1395" s="324">
        <v>41271</v>
      </c>
      <c r="S1395" s="311" t="s">
        <v>15905</v>
      </c>
      <c r="T1395" s="312">
        <v>41640</v>
      </c>
      <c r="U1395" s="340">
        <v>43831</v>
      </c>
      <c r="V1395" s="304">
        <v>1</v>
      </c>
      <c r="W1395" s="318"/>
      <c r="X1395" s="318"/>
      <c r="Y1395" s="318"/>
      <c r="Z1395" s="318"/>
      <c r="AA1395" s="327"/>
      <c r="AB1395" s="326">
        <v>1</v>
      </c>
      <c r="AC1395" s="303">
        <v>1</v>
      </c>
      <c r="AD1395" s="305"/>
      <c r="AE1395" s="322"/>
      <c r="AF1395" s="318"/>
      <c r="AG1395" s="323"/>
      <c r="AH1395" s="323"/>
      <c r="AI1395" s="323"/>
      <c r="AJ1395" s="323"/>
      <c r="AK1395" s="323"/>
      <c r="AL1395" s="323"/>
      <c r="AM1395" s="323"/>
      <c r="AN1395" s="323"/>
    </row>
    <row r="1396" spans="1:40" ht="12.75">
      <c r="A1396" s="307">
        <v>1225885703</v>
      </c>
      <c r="B1396" s="311">
        <v>1394</v>
      </c>
      <c r="C1396" s="311" t="s">
        <v>15980</v>
      </c>
      <c r="D1396" s="311" t="s">
        <v>14479</v>
      </c>
      <c r="E1396" s="311" t="s">
        <v>15720</v>
      </c>
      <c r="F1396" s="310" t="s">
        <v>1390</v>
      </c>
      <c r="G1396" s="311" t="s">
        <v>16674</v>
      </c>
      <c r="H1396" s="310" t="s">
        <v>1408</v>
      </c>
      <c r="I1396" s="311" t="s">
        <v>9786</v>
      </c>
      <c r="J1396" s="329" t="s">
        <v>10277</v>
      </c>
      <c r="K1396" s="317"/>
      <c r="L1396" s="304">
        <v>1</v>
      </c>
      <c r="M1396" s="311">
        <v>51.399000000000001</v>
      </c>
      <c r="N1396" s="311">
        <v>71</v>
      </c>
      <c r="O1396" s="311" t="s">
        <v>16676</v>
      </c>
      <c r="P1396" s="311" t="s">
        <v>14604</v>
      </c>
      <c r="Q1396" s="311">
        <v>2012</v>
      </c>
      <c r="R1396" s="324">
        <v>41271</v>
      </c>
      <c r="S1396" s="311" t="s">
        <v>15905</v>
      </c>
      <c r="T1396" s="312">
        <v>41640</v>
      </c>
      <c r="U1396" s="340">
        <v>43831</v>
      </c>
      <c r="V1396" s="304">
        <v>1</v>
      </c>
      <c r="W1396" s="318"/>
      <c r="X1396" s="318"/>
      <c r="Y1396" s="318"/>
      <c r="Z1396" s="318"/>
      <c r="AA1396" s="327"/>
      <c r="AB1396" s="326">
        <v>1</v>
      </c>
      <c r="AC1396" s="303">
        <v>1</v>
      </c>
      <c r="AD1396" s="305"/>
      <c r="AE1396" s="322"/>
      <c r="AF1396" s="318"/>
      <c r="AG1396" s="323"/>
      <c r="AH1396" s="323"/>
      <c r="AI1396" s="323"/>
      <c r="AJ1396" s="323"/>
      <c r="AK1396" s="323"/>
      <c r="AL1396" s="323"/>
      <c r="AM1396" s="323"/>
      <c r="AN1396" s="323"/>
    </row>
    <row r="1397" spans="1:40" ht="12.75">
      <c r="A1397" s="307">
        <v>1225885705</v>
      </c>
      <c r="B1397" s="311">
        <v>1395</v>
      </c>
      <c r="C1397" s="311" t="s">
        <v>15980</v>
      </c>
      <c r="D1397" s="311" t="s">
        <v>14479</v>
      </c>
      <c r="E1397" s="311" t="s">
        <v>15720</v>
      </c>
      <c r="F1397" s="310" t="s">
        <v>1737</v>
      </c>
      <c r="G1397" s="311" t="s">
        <v>16674</v>
      </c>
      <c r="H1397" s="310" t="s">
        <v>1740</v>
      </c>
      <c r="I1397" s="311" t="s">
        <v>9786</v>
      </c>
      <c r="J1397" s="329" t="s">
        <v>15780</v>
      </c>
      <c r="K1397" s="317"/>
      <c r="L1397" s="304">
        <v>1</v>
      </c>
      <c r="M1397" s="311">
        <v>51.352899999999998</v>
      </c>
      <c r="N1397" s="311">
        <v>161</v>
      </c>
      <c r="O1397" s="311" t="s">
        <v>16677</v>
      </c>
      <c r="P1397" s="311" t="s">
        <v>14604</v>
      </c>
      <c r="Q1397" s="311">
        <v>2012</v>
      </c>
      <c r="R1397" s="324">
        <v>41271</v>
      </c>
      <c r="S1397" s="311" t="s">
        <v>15905</v>
      </c>
      <c r="T1397" s="312">
        <v>41640</v>
      </c>
      <c r="U1397" s="340">
        <v>43831</v>
      </c>
      <c r="V1397" s="304">
        <v>1</v>
      </c>
      <c r="W1397" s="318"/>
      <c r="X1397" s="318"/>
      <c r="Y1397" s="318"/>
      <c r="Z1397" s="318"/>
      <c r="AA1397" s="327"/>
      <c r="AB1397" s="326">
        <v>1</v>
      </c>
      <c r="AC1397" s="303">
        <v>1</v>
      </c>
      <c r="AD1397" s="305"/>
      <c r="AE1397" s="322"/>
      <c r="AF1397" s="318"/>
      <c r="AG1397" s="323"/>
      <c r="AH1397" s="323"/>
      <c r="AI1397" s="323"/>
      <c r="AJ1397" s="323"/>
      <c r="AK1397" s="323"/>
      <c r="AL1397" s="323"/>
      <c r="AM1397" s="323"/>
      <c r="AN1397" s="323"/>
    </row>
    <row r="1398" spans="1:40" ht="12.75">
      <c r="A1398" s="307">
        <v>1225885707</v>
      </c>
      <c r="B1398" s="311">
        <v>1396</v>
      </c>
      <c r="C1398" s="311" t="s">
        <v>15980</v>
      </c>
      <c r="D1398" s="311" t="s">
        <v>14479</v>
      </c>
      <c r="E1398" s="311" t="s">
        <v>15720</v>
      </c>
      <c r="F1398" s="310" t="s">
        <v>1656</v>
      </c>
      <c r="G1398" s="311" t="s">
        <v>16674</v>
      </c>
      <c r="H1398" s="310" t="s">
        <v>1670</v>
      </c>
      <c r="I1398" s="311" t="s">
        <v>9786</v>
      </c>
      <c r="J1398" s="329" t="s">
        <v>14909</v>
      </c>
      <c r="K1398" s="317"/>
      <c r="L1398" s="304">
        <v>1</v>
      </c>
      <c r="M1398" s="311">
        <v>108.898</v>
      </c>
      <c r="N1398" s="311">
        <v>594</v>
      </c>
      <c r="O1398" s="311" t="s">
        <v>16554</v>
      </c>
      <c r="P1398" s="311" t="s">
        <v>14604</v>
      </c>
      <c r="Q1398" s="311">
        <v>2012</v>
      </c>
      <c r="R1398" s="324">
        <v>41271</v>
      </c>
      <c r="S1398" s="311" t="s">
        <v>15905</v>
      </c>
      <c r="T1398" s="312">
        <v>41640</v>
      </c>
      <c r="U1398" s="340">
        <v>43831</v>
      </c>
      <c r="V1398" s="304">
        <v>1</v>
      </c>
      <c r="W1398" s="318"/>
      <c r="X1398" s="318"/>
      <c r="Y1398" s="318"/>
      <c r="Z1398" s="318"/>
      <c r="AA1398" s="327"/>
      <c r="AB1398" s="326">
        <v>1</v>
      </c>
      <c r="AC1398" s="303">
        <v>1</v>
      </c>
      <c r="AD1398" s="305"/>
      <c r="AE1398" s="322"/>
      <c r="AF1398" s="318"/>
      <c r="AG1398" s="323"/>
      <c r="AH1398" s="323"/>
      <c r="AI1398" s="323"/>
      <c r="AJ1398" s="323"/>
      <c r="AK1398" s="323"/>
      <c r="AL1398" s="323"/>
      <c r="AM1398" s="323"/>
      <c r="AN1398" s="323"/>
    </row>
    <row r="1399" spans="1:40" ht="12.75">
      <c r="A1399" s="307">
        <v>1225885709</v>
      </c>
      <c r="B1399" s="311">
        <v>1397</v>
      </c>
      <c r="C1399" s="311" t="s">
        <v>15980</v>
      </c>
      <c r="D1399" s="311" t="s">
        <v>14479</v>
      </c>
      <c r="E1399" s="311" t="s">
        <v>15720</v>
      </c>
      <c r="F1399" s="310" t="s">
        <v>1737</v>
      </c>
      <c r="G1399" s="311" t="s">
        <v>16674</v>
      </c>
      <c r="H1399" s="310" t="s">
        <v>1746</v>
      </c>
      <c r="I1399" s="311" t="s">
        <v>9786</v>
      </c>
      <c r="J1399" s="329" t="s">
        <v>15781</v>
      </c>
      <c r="K1399" s="317"/>
      <c r="L1399" s="304">
        <v>1</v>
      </c>
      <c r="M1399" s="311">
        <v>60.952399999999997</v>
      </c>
      <c r="N1399" s="311">
        <v>296</v>
      </c>
      <c r="O1399" s="311" t="s">
        <v>15954</v>
      </c>
      <c r="P1399" s="311" t="s">
        <v>14604</v>
      </c>
      <c r="Q1399" s="311">
        <v>2012</v>
      </c>
      <c r="R1399" s="324">
        <v>41271</v>
      </c>
      <c r="S1399" s="311" t="s">
        <v>15905</v>
      </c>
      <c r="T1399" s="312">
        <v>41640</v>
      </c>
      <c r="U1399" s="340">
        <v>43831</v>
      </c>
      <c r="V1399" s="304">
        <v>1</v>
      </c>
      <c r="W1399" s="318"/>
      <c r="X1399" s="318"/>
      <c r="Y1399" s="318"/>
      <c r="Z1399" s="318"/>
      <c r="AA1399" s="327"/>
      <c r="AB1399" s="326">
        <v>1</v>
      </c>
      <c r="AC1399" s="303">
        <v>1</v>
      </c>
      <c r="AD1399" s="305"/>
      <c r="AE1399" s="322"/>
      <c r="AF1399" s="318"/>
      <c r="AG1399" s="323"/>
      <c r="AH1399" s="323"/>
      <c r="AI1399" s="323"/>
      <c r="AJ1399" s="323"/>
      <c r="AK1399" s="323"/>
      <c r="AL1399" s="323"/>
      <c r="AM1399" s="323"/>
      <c r="AN1399" s="323"/>
    </row>
    <row r="1400" spans="1:40" ht="12.75">
      <c r="A1400" s="307">
        <v>1225885711</v>
      </c>
      <c r="B1400" s="311">
        <v>1398</v>
      </c>
      <c r="C1400" s="311" t="s">
        <v>15980</v>
      </c>
      <c r="D1400" s="311" t="s">
        <v>14479</v>
      </c>
      <c r="E1400" s="311" t="s">
        <v>15720</v>
      </c>
      <c r="F1400" s="310" t="s">
        <v>1390</v>
      </c>
      <c r="G1400" s="311" t="s">
        <v>16674</v>
      </c>
      <c r="H1400" s="310" t="s">
        <v>1433</v>
      </c>
      <c r="I1400" s="311" t="s">
        <v>9786</v>
      </c>
      <c r="J1400" s="329" t="s">
        <v>14754</v>
      </c>
      <c r="K1400" s="317"/>
      <c r="L1400" s="304">
        <v>1</v>
      </c>
      <c r="M1400" s="311">
        <v>71.717500000000001</v>
      </c>
      <c r="N1400" s="311">
        <v>139</v>
      </c>
      <c r="O1400" s="311" t="s">
        <v>15953</v>
      </c>
      <c r="P1400" s="311" t="s">
        <v>14604</v>
      </c>
      <c r="Q1400" s="311">
        <v>2012</v>
      </c>
      <c r="R1400" s="324">
        <v>41271</v>
      </c>
      <c r="S1400" s="311" t="s">
        <v>15905</v>
      </c>
      <c r="T1400" s="312">
        <v>41640</v>
      </c>
      <c r="U1400" s="340">
        <v>43831</v>
      </c>
      <c r="V1400" s="304">
        <v>1</v>
      </c>
      <c r="W1400" s="318"/>
      <c r="X1400" s="318"/>
      <c r="Y1400" s="318"/>
      <c r="Z1400" s="318"/>
      <c r="AA1400" s="327"/>
      <c r="AB1400" s="326">
        <v>1</v>
      </c>
      <c r="AC1400" s="303">
        <v>1</v>
      </c>
      <c r="AD1400" s="305"/>
      <c r="AE1400" s="322"/>
      <c r="AF1400" s="318"/>
      <c r="AG1400" s="323"/>
      <c r="AH1400" s="323"/>
      <c r="AI1400" s="323"/>
      <c r="AJ1400" s="323"/>
      <c r="AK1400" s="323"/>
      <c r="AL1400" s="323"/>
      <c r="AM1400" s="323"/>
      <c r="AN1400" s="323"/>
    </row>
    <row r="1401" spans="1:40" ht="12.75">
      <c r="A1401" s="307">
        <v>1225885902</v>
      </c>
      <c r="B1401" s="311">
        <v>1399</v>
      </c>
      <c r="C1401" s="311" t="s">
        <v>15980</v>
      </c>
      <c r="D1401" s="311" t="s">
        <v>14479</v>
      </c>
      <c r="E1401" s="311" t="s">
        <v>15720</v>
      </c>
      <c r="F1401" s="310" t="s">
        <v>1303</v>
      </c>
      <c r="G1401" s="311" t="s">
        <v>16678</v>
      </c>
      <c r="H1401" s="310" t="s">
        <v>1308</v>
      </c>
      <c r="I1401" s="311" t="s">
        <v>9786</v>
      </c>
      <c r="J1401" s="329" t="s">
        <v>14264</v>
      </c>
      <c r="K1401" s="317"/>
      <c r="L1401" s="304">
        <v>1</v>
      </c>
      <c r="M1401" s="311">
        <v>81.900000000000006</v>
      </c>
      <c r="N1401" s="311">
        <v>580</v>
      </c>
      <c r="O1401" s="311" t="s">
        <v>16679</v>
      </c>
      <c r="P1401" s="311" t="s">
        <v>14051</v>
      </c>
      <c r="Q1401" s="311">
        <v>2012</v>
      </c>
      <c r="R1401" s="312">
        <v>41185</v>
      </c>
      <c r="S1401" s="311" t="s">
        <v>15907</v>
      </c>
      <c r="T1401" s="312">
        <v>41640</v>
      </c>
      <c r="U1401" s="340">
        <v>43831</v>
      </c>
      <c r="V1401" s="304">
        <v>1</v>
      </c>
      <c r="W1401" s="318"/>
      <c r="X1401" s="318"/>
      <c r="Y1401" s="318"/>
      <c r="Z1401" s="318"/>
      <c r="AA1401" s="327"/>
      <c r="AB1401" s="326">
        <v>1</v>
      </c>
      <c r="AC1401" s="303">
        <v>1</v>
      </c>
      <c r="AD1401" s="305"/>
      <c r="AE1401" s="322"/>
      <c r="AF1401" s="318"/>
      <c r="AG1401" s="323"/>
      <c r="AH1401" s="323"/>
      <c r="AI1401" s="323"/>
      <c r="AJ1401" s="323"/>
      <c r="AK1401" s="323"/>
      <c r="AL1401" s="323"/>
      <c r="AM1401" s="323"/>
      <c r="AN1401" s="323"/>
    </row>
    <row r="1402" spans="1:40" ht="12.75">
      <c r="A1402" s="307">
        <v>1225885903</v>
      </c>
      <c r="B1402" s="311">
        <v>1400</v>
      </c>
      <c r="C1402" s="311" t="s">
        <v>15980</v>
      </c>
      <c r="D1402" s="311" t="s">
        <v>14479</v>
      </c>
      <c r="E1402" s="311" t="s">
        <v>15720</v>
      </c>
      <c r="F1402" s="310" t="s">
        <v>1737</v>
      </c>
      <c r="G1402" s="311" t="s">
        <v>16678</v>
      </c>
      <c r="H1402" s="310" t="s">
        <v>1739</v>
      </c>
      <c r="I1402" s="311" t="s">
        <v>9786</v>
      </c>
      <c r="J1402" s="329" t="s">
        <v>15782</v>
      </c>
      <c r="K1402" s="317"/>
      <c r="L1402" s="304">
        <v>1</v>
      </c>
      <c r="M1402" s="311">
        <v>17.100000000000001</v>
      </c>
      <c r="N1402" s="311">
        <v>36</v>
      </c>
      <c r="O1402" s="311" t="s">
        <v>16680</v>
      </c>
      <c r="P1402" s="311" t="s">
        <v>14051</v>
      </c>
      <c r="Q1402" s="311">
        <v>2012</v>
      </c>
      <c r="R1402" s="324">
        <v>41271</v>
      </c>
      <c r="S1402" s="311" t="s">
        <v>15908</v>
      </c>
      <c r="T1402" s="312">
        <v>41640</v>
      </c>
      <c r="U1402" s="340">
        <v>43831</v>
      </c>
      <c r="V1402" s="304">
        <v>1</v>
      </c>
      <c r="W1402" s="318"/>
      <c r="X1402" s="318"/>
      <c r="Y1402" s="318"/>
      <c r="Z1402" s="318"/>
      <c r="AA1402" s="327"/>
      <c r="AB1402" s="326">
        <v>1</v>
      </c>
      <c r="AC1402" s="303">
        <v>1</v>
      </c>
      <c r="AD1402" s="305"/>
      <c r="AE1402" s="322"/>
      <c r="AF1402" s="318"/>
      <c r="AG1402" s="323"/>
      <c r="AH1402" s="323"/>
      <c r="AI1402" s="323"/>
      <c r="AJ1402" s="323"/>
      <c r="AK1402" s="323"/>
      <c r="AL1402" s="323"/>
      <c r="AM1402" s="323"/>
      <c r="AN1402" s="323"/>
    </row>
    <row r="1403" spans="1:40" ht="12.75">
      <c r="A1403" s="307">
        <v>1225885904</v>
      </c>
      <c r="B1403" s="311">
        <v>1401</v>
      </c>
      <c r="C1403" s="311" t="s">
        <v>15980</v>
      </c>
      <c r="D1403" s="311" t="s">
        <v>14479</v>
      </c>
      <c r="E1403" s="311" t="s">
        <v>15720</v>
      </c>
      <c r="F1403" s="310" t="s">
        <v>1737</v>
      </c>
      <c r="G1403" s="311" t="s">
        <v>16678</v>
      </c>
      <c r="H1403" s="310" t="s">
        <v>1741</v>
      </c>
      <c r="I1403" s="311" t="s">
        <v>9786</v>
      </c>
      <c r="J1403" s="329" t="s">
        <v>15783</v>
      </c>
      <c r="K1403" s="317"/>
      <c r="L1403" s="304">
        <v>1</v>
      </c>
      <c r="M1403" s="311">
        <v>37.9</v>
      </c>
      <c r="N1403" s="311">
        <v>148</v>
      </c>
      <c r="O1403" s="311" t="s">
        <v>16331</v>
      </c>
      <c r="P1403" s="311" t="s">
        <v>14051</v>
      </c>
      <c r="Q1403" s="311">
        <v>2012</v>
      </c>
      <c r="R1403" s="324">
        <v>41271</v>
      </c>
      <c r="S1403" s="311" t="s">
        <v>15908</v>
      </c>
      <c r="T1403" s="312">
        <v>41640</v>
      </c>
      <c r="U1403" s="340">
        <v>43831</v>
      </c>
      <c r="V1403" s="304">
        <v>1</v>
      </c>
      <c r="W1403" s="318"/>
      <c r="X1403" s="318"/>
      <c r="Y1403" s="318"/>
      <c r="Z1403" s="318"/>
      <c r="AA1403" s="327"/>
      <c r="AB1403" s="326">
        <v>1</v>
      </c>
      <c r="AC1403" s="303">
        <v>1</v>
      </c>
      <c r="AD1403" s="305"/>
      <c r="AE1403" s="322"/>
      <c r="AF1403" s="318"/>
      <c r="AG1403" s="323"/>
      <c r="AH1403" s="323"/>
      <c r="AI1403" s="323"/>
      <c r="AJ1403" s="323"/>
      <c r="AK1403" s="323"/>
      <c r="AL1403" s="323"/>
      <c r="AM1403" s="323"/>
      <c r="AN1403" s="323"/>
    </row>
    <row r="1404" spans="1:40" ht="12.75">
      <c r="A1404" s="307">
        <v>1225885905</v>
      </c>
      <c r="B1404" s="311">
        <v>1402</v>
      </c>
      <c r="C1404" s="311" t="s">
        <v>15980</v>
      </c>
      <c r="D1404" s="311" t="s">
        <v>14479</v>
      </c>
      <c r="E1404" s="311" t="s">
        <v>15720</v>
      </c>
      <c r="F1404" s="310" t="s">
        <v>1737</v>
      </c>
      <c r="G1404" s="311" t="s">
        <v>16678</v>
      </c>
      <c r="H1404" s="310" t="s">
        <v>1743</v>
      </c>
      <c r="I1404" s="311" t="s">
        <v>9786</v>
      </c>
      <c r="J1404" s="329" t="s">
        <v>12354</v>
      </c>
      <c r="K1404" s="317"/>
      <c r="L1404" s="304">
        <v>1</v>
      </c>
      <c r="M1404" s="311">
        <v>34.9</v>
      </c>
      <c r="N1404" s="311">
        <v>36</v>
      </c>
      <c r="O1404" s="311" t="s">
        <v>16020</v>
      </c>
      <c r="P1404" s="311" t="s">
        <v>14051</v>
      </c>
      <c r="Q1404" s="311">
        <v>2012</v>
      </c>
      <c r="R1404" s="324">
        <v>41271</v>
      </c>
      <c r="S1404" s="311" t="s">
        <v>15908</v>
      </c>
      <c r="T1404" s="312">
        <v>41640</v>
      </c>
      <c r="U1404" s="340">
        <v>43831</v>
      </c>
      <c r="V1404" s="304">
        <v>1</v>
      </c>
      <c r="W1404" s="318"/>
      <c r="X1404" s="318"/>
      <c r="Y1404" s="318"/>
      <c r="Z1404" s="318"/>
      <c r="AA1404" s="327"/>
      <c r="AB1404" s="326">
        <v>1</v>
      </c>
      <c r="AC1404" s="303">
        <v>1</v>
      </c>
      <c r="AD1404" s="305"/>
      <c r="AE1404" s="322"/>
      <c r="AF1404" s="318"/>
      <c r="AG1404" s="323"/>
      <c r="AH1404" s="323"/>
      <c r="AI1404" s="323"/>
      <c r="AJ1404" s="323"/>
      <c r="AK1404" s="323"/>
      <c r="AL1404" s="323"/>
      <c r="AM1404" s="323"/>
      <c r="AN1404" s="323"/>
    </row>
    <row r="1405" spans="1:40" ht="12.75">
      <c r="A1405" s="307">
        <v>1225885906</v>
      </c>
      <c r="B1405" s="311">
        <v>1403</v>
      </c>
      <c r="C1405" s="311" t="s">
        <v>15980</v>
      </c>
      <c r="D1405" s="311" t="s">
        <v>14479</v>
      </c>
      <c r="E1405" s="311" t="s">
        <v>15720</v>
      </c>
      <c r="F1405" s="310" t="s">
        <v>1737</v>
      </c>
      <c r="G1405" s="311" t="s">
        <v>16678</v>
      </c>
      <c r="H1405" s="310" t="s">
        <v>1744</v>
      </c>
      <c r="I1405" s="311" t="s">
        <v>9786</v>
      </c>
      <c r="J1405" s="329" t="s">
        <v>15784</v>
      </c>
      <c r="K1405" s="317"/>
      <c r="L1405" s="304">
        <v>1</v>
      </c>
      <c r="M1405" s="311">
        <v>9.1</v>
      </c>
      <c r="N1405" s="311">
        <v>9</v>
      </c>
      <c r="O1405" s="311" t="s">
        <v>16032</v>
      </c>
      <c r="P1405" s="311" t="s">
        <v>14051</v>
      </c>
      <c r="Q1405" s="311">
        <v>2012</v>
      </c>
      <c r="R1405" s="324">
        <v>41271</v>
      </c>
      <c r="S1405" s="311" t="s">
        <v>15908</v>
      </c>
      <c r="T1405" s="312">
        <v>41640</v>
      </c>
      <c r="U1405" s="340">
        <v>43831</v>
      </c>
      <c r="V1405" s="304">
        <v>1</v>
      </c>
      <c r="W1405" s="318"/>
      <c r="X1405" s="318"/>
      <c r="Y1405" s="318"/>
      <c r="Z1405" s="318"/>
      <c r="AA1405" s="327"/>
      <c r="AB1405" s="326">
        <v>1</v>
      </c>
      <c r="AC1405" s="303">
        <v>1</v>
      </c>
      <c r="AD1405" s="305"/>
      <c r="AE1405" s="322"/>
      <c r="AF1405" s="318"/>
      <c r="AG1405" s="323"/>
      <c r="AH1405" s="323"/>
      <c r="AI1405" s="323"/>
      <c r="AJ1405" s="323"/>
      <c r="AK1405" s="323"/>
      <c r="AL1405" s="323"/>
      <c r="AM1405" s="323"/>
      <c r="AN1405" s="323"/>
    </row>
    <row r="1406" spans="1:40" ht="12.75">
      <c r="A1406" s="307">
        <v>1225885907</v>
      </c>
      <c r="B1406" s="311">
        <v>1404</v>
      </c>
      <c r="C1406" s="311" t="s">
        <v>15980</v>
      </c>
      <c r="D1406" s="311" t="s">
        <v>14479</v>
      </c>
      <c r="E1406" s="311" t="s">
        <v>15720</v>
      </c>
      <c r="F1406" s="310" t="s">
        <v>1737</v>
      </c>
      <c r="G1406" s="311" t="s">
        <v>16678</v>
      </c>
      <c r="H1406" s="310" t="s">
        <v>1745</v>
      </c>
      <c r="I1406" s="311" t="s">
        <v>9786</v>
      </c>
      <c r="J1406" s="329" t="s">
        <v>15785</v>
      </c>
      <c r="K1406" s="317"/>
      <c r="L1406" s="304">
        <v>1</v>
      </c>
      <c r="M1406" s="311">
        <v>49.6</v>
      </c>
      <c r="N1406" s="311">
        <v>119</v>
      </c>
      <c r="O1406" s="311" t="s">
        <v>16681</v>
      </c>
      <c r="P1406" s="311" t="s">
        <v>14051</v>
      </c>
      <c r="Q1406" s="311">
        <v>2012</v>
      </c>
      <c r="R1406" s="312">
        <v>41185</v>
      </c>
      <c r="S1406" s="311" t="s">
        <v>15907</v>
      </c>
      <c r="T1406" s="312">
        <v>41640</v>
      </c>
      <c r="U1406" s="340">
        <v>43831</v>
      </c>
      <c r="V1406" s="304">
        <v>1</v>
      </c>
      <c r="W1406" s="318"/>
      <c r="X1406" s="318"/>
      <c r="Y1406" s="318"/>
      <c r="Z1406" s="318"/>
      <c r="AA1406" s="327"/>
      <c r="AB1406" s="326">
        <v>1</v>
      </c>
      <c r="AC1406" s="303">
        <v>1</v>
      </c>
      <c r="AD1406" s="305"/>
      <c r="AE1406" s="322"/>
      <c r="AF1406" s="318"/>
      <c r="AG1406" s="323"/>
      <c r="AH1406" s="323"/>
      <c r="AI1406" s="323"/>
      <c r="AJ1406" s="323"/>
      <c r="AK1406" s="323"/>
      <c r="AL1406" s="323"/>
      <c r="AM1406" s="323"/>
      <c r="AN1406" s="323"/>
    </row>
    <row r="1407" spans="1:40" ht="12.75">
      <c r="A1407" s="307">
        <v>1225885901</v>
      </c>
      <c r="B1407" s="311">
        <v>1405</v>
      </c>
      <c r="C1407" s="311" t="s">
        <v>15980</v>
      </c>
      <c r="D1407" s="311" t="s">
        <v>14479</v>
      </c>
      <c r="E1407" s="311" t="s">
        <v>15720</v>
      </c>
      <c r="F1407" s="310" t="s">
        <v>1266</v>
      </c>
      <c r="G1407" s="311" t="s">
        <v>16678</v>
      </c>
      <c r="H1407" s="310" t="s">
        <v>1273</v>
      </c>
      <c r="I1407" s="311" t="s">
        <v>9786</v>
      </c>
      <c r="J1407" s="329" t="s">
        <v>14462</v>
      </c>
      <c r="K1407" s="317"/>
      <c r="L1407" s="304">
        <v>1</v>
      </c>
      <c r="M1407" s="311">
        <v>108.5</v>
      </c>
      <c r="N1407" s="311">
        <v>1056</v>
      </c>
      <c r="O1407" s="311" t="s">
        <v>16679</v>
      </c>
      <c r="P1407" s="311" t="s">
        <v>14051</v>
      </c>
      <c r="Q1407" s="311">
        <v>2012</v>
      </c>
      <c r="R1407" s="312">
        <v>41185</v>
      </c>
      <c r="S1407" s="311" t="s">
        <v>15907</v>
      </c>
      <c r="T1407" s="312">
        <v>41640</v>
      </c>
      <c r="U1407" s="340">
        <v>43831</v>
      </c>
      <c r="V1407" s="304">
        <v>1</v>
      </c>
      <c r="W1407" s="318"/>
      <c r="X1407" s="318"/>
      <c r="Y1407" s="318"/>
      <c r="Z1407" s="318"/>
      <c r="AA1407" s="327"/>
      <c r="AB1407" s="326">
        <v>1</v>
      </c>
      <c r="AC1407" s="303">
        <v>1</v>
      </c>
      <c r="AD1407" s="305"/>
      <c r="AE1407" s="322"/>
      <c r="AF1407" s="318"/>
      <c r="AG1407" s="323"/>
      <c r="AH1407" s="323"/>
      <c r="AI1407" s="323"/>
      <c r="AJ1407" s="323"/>
      <c r="AK1407" s="323"/>
      <c r="AL1407" s="323"/>
      <c r="AM1407" s="323"/>
      <c r="AN1407" s="323"/>
    </row>
    <row r="1408" spans="1:40" ht="12.75">
      <c r="A1408" s="307">
        <v>1225883301</v>
      </c>
      <c r="B1408" s="311">
        <v>1406</v>
      </c>
      <c r="C1408" s="311" t="s">
        <v>15980</v>
      </c>
      <c r="D1408" s="311" t="s">
        <v>14479</v>
      </c>
      <c r="E1408" s="311" t="s">
        <v>15720</v>
      </c>
      <c r="F1408" s="310" t="s">
        <v>1576</v>
      </c>
      <c r="G1408" s="311" t="s">
        <v>15786</v>
      </c>
      <c r="H1408" s="310" t="s">
        <v>1579</v>
      </c>
      <c r="I1408" s="311" t="s">
        <v>9786</v>
      </c>
      <c r="J1408" s="311" t="s">
        <v>10795</v>
      </c>
      <c r="K1408" s="317"/>
      <c r="L1408" s="304">
        <v>1</v>
      </c>
      <c r="M1408" s="311">
        <v>82.78</v>
      </c>
      <c r="N1408" s="311">
        <v>456</v>
      </c>
      <c r="O1408" s="311" t="s">
        <v>16407</v>
      </c>
      <c r="P1408" s="311" t="s">
        <v>14604</v>
      </c>
      <c r="Q1408" s="311">
        <v>2012</v>
      </c>
      <c r="R1408" s="324">
        <v>41271</v>
      </c>
      <c r="S1408" s="311" t="s">
        <v>15787</v>
      </c>
      <c r="T1408" s="312">
        <v>41640</v>
      </c>
      <c r="U1408" s="340">
        <v>43831</v>
      </c>
      <c r="V1408" s="305"/>
      <c r="W1408" s="318"/>
      <c r="X1408" s="318"/>
      <c r="Y1408" s="318"/>
      <c r="Z1408" s="318"/>
      <c r="AA1408" s="327"/>
      <c r="AB1408" s="326">
        <v>1</v>
      </c>
      <c r="AC1408" s="303">
        <v>1</v>
      </c>
      <c r="AD1408" s="305"/>
      <c r="AE1408" s="322"/>
      <c r="AF1408" s="318"/>
      <c r="AG1408" s="323"/>
      <c r="AH1408" s="323"/>
      <c r="AI1408" s="323"/>
      <c r="AJ1408" s="323"/>
      <c r="AK1408" s="323"/>
      <c r="AL1408" s="323"/>
      <c r="AM1408" s="323"/>
      <c r="AN1408" s="323"/>
    </row>
    <row r="1409" spans="1:40" ht="12.75">
      <c r="A1409" s="307">
        <v>1225883302</v>
      </c>
      <c r="B1409" s="311">
        <v>1407</v>
      </c>
      <c r="C1409" s="311" t="s">
        <v>15980</v>
      </c>
      <c r="D1409" s="311" t="s">
        <v>14479</v>
      </c>
      <c r="E1409" s="311" t="s">
        <v>15720</v>
      </c>
      <c r="F1409" s="310" t="s">
        <v>1889</v>
      </c>
      <c r="G1409" s="311" t="s">
        <v>15786</v>
      </c>
      <c r="H1409" s="310" t="s">
        <v>1890</v>
      </c>
      <c r="I1409" s="311" t="s">
        <v>9786</v>
      </c>
      <c r="J1409" s="311" t="s">
        <v>15788</v>
      </c>
      <c r="K1409" s="317"/>
      <c r="L1409" s="304">
        <v>1</v>
      </c>
      <c r="M1409" s="311">
        <v>76.660899999999998</v>
      </c>
      <c r="N1409" s="311">
        <v>105</v>
      </c>
      <c r="O1409" s="311" t="s">
        <v>16032</v>
      </c>
      <c r="P1409" s="311" t="s">
        <v>14604</v>
      </c>
      <c r="Q1409" s="311">
        <v>2012</v>
      </c>
      <c r="R1409" s="324">
        <v>41271</v>
      </c>
      <c r="S1409" s="311" t="s">
        <v>15787</v>
      </c>
      <c r="T1409" s="312">
        <v>41640</v>
      </c>
      <c r="U1409" s="340">
        <v>43831</v>
      </c>
      <c r="V1409" s="305"/>
      <c r="W1409" s="318"/>
      <c r="X1409" s="318"/>
      <c r="Y1409" s="318"/>
      <c r="Z1409" s="318"/>
      <c r="AA1409" s="327"/>
      <c r="AB1409" s="326">
        <v>1</v>
      </c>
      <c r="AC1409" s="303">
        <v>1</v>
      </c>
      <c r="AD1409" s="305"/>
      <c r="AE1409" s="322"/>
      <c r="AF1409" s="318"/>
      <c r="AG1409" s="323"/>
      <c r="AH1409" s="323"/>
      <c r="AI1409" s="323"/>
      <c r="AJ1409" s="323"/>
      <c r="AK1409" s="323"/>
      <c r="AL1409" s="323"/>
      <c r="AM1409" s="323"/>
      <c r="AN1409" s="323"/>
    </row>
    <row r="1410" spans="1:40" ht="12.75">
      <c r="A1410" s="307">
        <v>1225883303</v>
      </c>
      <c r="B1410" s="311">
        <v>1408</v>
      </c>
      <c r="C1410" s="311" t="s">
        <v>15980</v>
      </c>
      <c r="D1410" s="311" t="s">
        <v>14479</v>
      </c>
      <c r="E1410" s="311" t="s">
        <v>15720</v>
      </c>
      <c r="F1410" s="310" t="s">
        <v>1303</v>
      </c>
      <c r="G1410" s="311" t="s">
        <v>15786</v>
      </c>
      <c r="H1410" s="310" t="s">
        <v>1311</v>
      </c>
      <c r="I1410" s="311" t="s">
        <v>9786</v>
      </c>
      <c r="J1410" s="311" t="s">
        <v>14141</v>
      </c>
      <c r="K1410" s="317"/>
      <c r="L1410" s="304">
        <v>1</v>
      </c>
      <c r="M1410" s="311">
        <v>58.613599999999998</v>
      </c>
      <c r="N1410" s="311">
        <v>110</v>
      </c>
      <c r="O1410" s="311" t="s">
        <v>16576</v>
      </c>
      <c r="P1410" s="311" t="s">
        <v>14604</v>
      </c>
      <c r="Q1410" s="311">
        <v>2012</v>
      </c>
      <c r="R1410" s="324">
        <v>41271</v>
      </c>
      <c r="S1410" s="311" t="s">
        <v>15787</v>
      </c>
      <c r="T1410" s="312">
        <v>41640</v>
      </c>
      <c r="U1410" s="340">
        <v>43831</v>
      </c>
      <c r="V1410" s="305"/>
      <c r="W1410" s="318"/>
      <c r="X1410" s="318"/>
      <c r="Y1410" s="318"/>
      <c r="Z1410" s="318"/>
      <c r="AA1410" s="327"/>
      <c r="AB1410" s="326">
        <v>1</v>
      </c>
      <c r="AC1410" s="303">
        <v>1</v>
      </c>
      <c r="AD1410" s="305"/>
      <c r="AE1410" s="322"/>
      <c r="AF1410" s="318"/>
      <c r="AG1410" s="323"/>
      <c r="AH1410" s="323"/>
      <c r="AI1410" s="323"/>
      <c r="AJ1410" s="323"/>
      <c r="AK1410" s="323"/>
      <c r="AL1410" s="323"/>
      <c r="AM1410" s="323"/>
      <c r="AN1410" s="323"/>
    </row>
    <row r="1411" spans="1:40" ht="12.75">
      <c r="A1411" s="307">
        <v>1225883304</v>
      </c>
      <c r="B1411" s="311">
        <v>1409</v>
      </c>
      <c r="C1411" s="311" t="s">
        <v>15980</v>
      </c>
      <c r="D1411" s="311" t="s">
        <v>14479</v>
      </c>
      <c r="E1411" s="311" t="s">
        <v>15720</v>
      </c>
      <c r="F1411" s="310" t="s">
        <v>1708</v>
      </c>
      <c r="G1411" s="311" t="s">
        <v>15786</v>
      </c>
      <c r="H1411" s="310" t="s">
        <v>1711</v>
      </c>
      <c r="I1411" s="311" t="s">
        <v>9786</v>
      </c>
      <c r="J1411" s="311" t="s">
        <v>12085</v>
      </c>
      <c r="K1411" s="317"/>
      <c r="L1411" s="304">
        <v>1</v>
      </c>
      <c r="M1411" s="311">
        <v>91.477999999999994</v>
      </c>
      <c r="N1411" s="311">
        <v>333</v>
      </c>
      <c r="O1411" s="311" t="s">
        <v>16340</v>
      </c>
      <c r="P1411" s="311" t="s">
        <v>14604</v>
      </c>
      <c r="Q1411" s="311">
        <v>2012</v>
      </c>
      <c r="R1411" s="324">
        <v>41271</v>
      </c>
      <c r="S1411" s="311" t="s">
        <v>15787</v>
      </c>
      <c r="T1411" s="312">
        <v>41640</v>
      </c>
      <c r="U1411" s="340">
        <v>43831</v>
      </c>
      <c r="V1411" s="305"/>
      <c r="W1411" s="318"/>
      <c r="X1411" s="318"/>
      <c r="Y1411" s="318"/>
      <c r="Z1411" s="318"/>
      <c r="AA1411" s="327"/>
      <c r="AB1411" s="326">
        <v>1</v>
      </c>
      <c r="AC1411" s="303">
        <v>1</v>
      </c>
      <c r="AD1411" s="305"/>
      <c r="AE1411" s="322"/>
      <c r="AF1411" s="318"/>
      <c r="AG1411" s="323"/>
      <c r="AH1411" s="323"/>
      <c r="AI1411" s="323"/>
      <c r="AJ1411" s="323"/>
      <c r="AK1411" s="323"/>
      <c r="AL1411" s="323"/>
      <c r="AM1411" s="323"/>
      <c r="AN1411" s="323"/>
    </row>
    <row r="1412" spans="1:40" ht="12.75">
      <c r="A1412" s="307">
        <v>1225883312</v>
      </c>
      <c r="B1412" s="311">
        <v>1410</v>
      </c>
      <c r="C1412" s="311" t="s">
        <v>15980</v>
      </c>
      <c r="D1412" s="311" t="s">
        <v>14479</v>
      </c>
      <c r="E1412" s="311" t="s">
        <v>15720</v>
      </c>
      <c r="F1412" s="310" t="s">
        <v>1656</v>
      </c>
      <c r="G1412" s="311" t="s">
        <v>15786</v>
      </c>
      <c r="H1412" s="310" t="s">
        <v>1663</v>
      </c>
      <c r="I1412" s="311" t="s">
        <v>9786</v>
      </c>
      <c r="J1412" s="311" t="s">
        <v>14758</v>
      </c>
      <c r="K1412" s="317"/>
      <c r="L1412" s="304">
        <v>1</v>
      </c>
      <c r="M1412" s="311">
        <v>92.05</v>
      </c>
      <c r="N1412" s="311">
        <v>173</v>
      </c>
      <c r="O1412" s="311" t="s">
        <v>16682</v>
      </c>
      <c r="P1412" s="311" t="s">
        <v>14604</v>
      </c>
      <c r="Q1412" s="311">
        <v>2012</v>
      </c>
      <c r="R1412" s="324">
        <v>41271</v>
      </c>
      <c r="S1412" s="311" t="s">
        <v>15787</v>
      </c>
      <c r="T1412" s="312">
        <v>41640</v>
      </c>
      <c r="U1412" s="340">
        <v>43831</v>
      </c>
      <c r="V1412" s="305"/>
      <c r="W1412" s="318"/>
      <c r="X1412" s="318"/>
      <c r="Y1412" s="318"/>
      <c r="Z1412" s="318"/>
      <c r="AA1412" s="327"/>
      <c r="AB1412" s="326">
        <v>1</v>
      </c>
      <c r="AC1412" s="303">
        <v>1</v>
      </c>
      <c r="AD1412" s="305"/>
      <c r="AE1412" s="322"/>
      <c r="AF1412" s="318"/>
      <c r="AG1412" s="323"/>
      <c r="AH1412" s="323"/>
      <c r="AI1412" s="323"/>
      <c r="AJ1412" s="323"/>
      <c r="AK1412" s="323"/>
      <c r="AL1412" s="323"/>
      <c r="AM1412" s="323"/>
      <c r="AN1412" s="323"/>
    </row>
    <row r="1413" spans="1:40" ht="12.75">
      <c r="A1413" s="307">
        <v>1225883305</v>
      </c>
      <c r="B1413" s="311">
        <v>1411</v>
      </c>
      <c r="C1413" s="311" t="s">
        <v>15980</v>
      </c>
      <c r="D1413" s="311" t="s">
        <v>14479</v>
      </c>
      <c r="E1413" s="311" t="s">
        <v>15720</v>
      </c>
      <c r="F1413" s="310" t="s">
        <v>1889</v>
      </c>
      <c r="G1413" s="311" t="s">
        <v>15786</v>
      </c>
      <c r="H1413" s="310" t="s">
        <v>1891</v>
      </c>
      <c r="I1413" s="311" t="s">
        <v>9786</v>
      </c>
      <c r="J1413" s="311" t="s">
        <v>15789</v>
      </c>
      <c r="K1413" s="317"/>
      <c r="L1413" s="304">
        <v>1</v>
      </c>
      <c r="M1413" s="311">
        <v>114.5528</v>
      </c>
      <c r="N1413" s="311">
        <v>153</v>
      </c>
      <c r="O1413" s="311" t="s">
        <v>16032</v>
      </c>
      <c r="P1413" s="311" t="s">
        <v>14604</v>
      </c>
      <c r="Q1413" s="311">
        <v>2012</v>
      </c>
      <c r="R1413" s="324">
        <v>41271</v>
      </c>
      <c r="S1413" s="311" t="s">
        <v>15787</v>
      </c>
      <c r="T1413" s="312">
        <v>41640</v>
      </c>
      <c r="U1413" s="340">
        <v>43831</v>
      </c>
      <c r="V1413" s="305"/>
      <c r="W1413" s="318"/>
      <c r="X1413" s="318"/>
      <c r="Y1413" s="318"/>
      <c r="Z1413" s="318"/>
      <c r="AA1413" s="327"/>
      <c r="AB1413" s="326">
        <v>1</v>
      </c>
      <c r="AC1413" s="303">
        <v>1</v>
      </c>
      <c r="AD1413" s="305"/>
      <c r="AE1413" s="322"/>
      <c r="AF1413" s="318"/>
      <c r="AG1413" s="323"/>
      <c r="AH1413" s="323"/>
      <c r="AI1413" s="323"/>
      <c r="AJ1413" s="323"/>
      <c r="AK1413" s="323"/>
      <c r="AL1413" s="323"/>
      <c r="AM1413" s="323"/>
      <c r="AN1413" s="323"/>
    </row>
    <row r="1414" spans="1:40" ht="12.75">
      <c r="A1414" s="307">
        <v>1225883306</v>
      </c>
      <c r="B1414" s="311">
        <v>1412</v>
      </c>
      <c r="C1414" s="311" t="s">
        <v>15980</v>
      </c>
      <c r="D1414" s="311" t="s">
        <v>14479</v>
      </c>
      <c r="E1414" s="311" t="s">
        <v>15720</v>
      </c>
      <c r="F1414" s="310" t="s">
        <v>1476</v>
      </c>
      <c r="G1414" s="311" t="s">
        <v>15786</v>
      </c>
      <c r="H1414" s="310" t="s">
        <v>1491</v>
      </c>
      <c r="I1414" s="311" t="s">
        <v>9786</v>
      </c>
      <c r="J1414" s="311" t="s">
        <v>14490</v>
      </c>
      <c r="K1414" s="317"/>
      <c r="L1414" s="304">
        <v>1</v>
      </c>
      <c r="M1414" s="311">
        <v>55.002000000000002</v>
      </c>
      <c r="N1414" s="311">
        <v>130</v>
      </c>
      <c r="O1414" s="311" t="s">
        <v>16683</v>
      </c>
      <c r="P1414" s="311" t="s">
        <v>14604</v>
      </c>
      <c r="Q1414" s="311">
        <v>2012</v>
      </c>
      <c r="R1414" s="324">
        <v>41271</v>
      </c>
      <c r="S1414" s="311" t="s">
        <v>15787</v>
      </c>
      <c r="T1414" s="312">
        <v>41640</v>
      </c>
      <c r="U1414" s="340">
        <v>43831</v>
      </c>
      <c r="V1414" s="305"/>
      <c r="W1414" s="318"/>
      <c r="X1414" s="318"/>
      <c r="Y1414" s="318"/>
      <c r="Z1414" s="318"/>
      <c r="AA1414" s="327"/>
      <c r="AB1414" s="326">
        <v>1</v>
      </c>
      <c r="AC1414" s="303">
        <v>1</v>
      </c>
      <c r="AD1414" s="305"/>
      <c r="AE1414" s="322"/>
      <c r="AF1414" s="318"/>
      <c r="AG1414" s="323"/>
      <c r="AH1414" s="323"/>
      <c r="AI1414" s="323"/>
      <c r="AJ1414" s="323"/>
      <c r="AK1414" s="323"/>
      <c r="AL1414" s="323"/>
      <c r="AM1414" s="323"/>
      <c r="AN1414" s="323"/>
    </row>
    <row r="1415" spans="1:40" ht="12.75">
      <c r="A1415" s="307">
        <v>1225883307</v>
      </c>
      <c r="B1415" s="311">
        <v>1413</v>
      </c>
      <c r="C1415" s="311" t="s">
        <v>15980</v>
      </c>
      <c r="D1415" s="311" t="s">
        <v>14479</v>
      </c>
      <c r="E1415" s="311" t="s">
        <v>15720</v>
      </c>
      <c r="F1415" s="310" t="s">
        <v>1553</v>
      </c>
      <c r="G1415" s="311" t="s">
        <v>15786</v>
      </c>
      <c r="H1415" s="310" t="s">
        <v>1558</v>
      </c>
      <c r="I1415" s="311" t="s">
        <v>9786</v>
      </c>
      <c r="J1415" s="311" t="s">
        <v>10787</v>
      </c>
      <c r="K1415" s="317"/>
      <c r="L1415" s="304">
        <v>1</v>
      </c>
      <c r="M1415" s="311">
        <v>67.400000000000006</v>
      </c>
      <c r="N1415" s="311">
        <v>87</v>
      </c>
      <c r="O1415" s="311" t="s">
        <v>16500</v>
      </c>
      <c r="P1415" s="311" t="s">
        <v>14051</v>
      </c>
      <c r="Q1415" s="311">
        <v>2012</v>
      </c>
      <c r="R1415" s="324">
        <v>41271</v>
      </c>
      <c r="S1415" s="311" t="s">
        <v>15790</v>
      </c>
      <c r="T1415" s="312">
        <v>41640</v>
      </c>
      <c r="U1415" s="340">
        <v>43831</v>
      </c>
      <c r="V1415" s="305"/>
      <c r="W1415" s="318"/>
      <c r="X1415" s="318"/>
      <c r="Y1415" s="318"/>
      <c r="Z1415" s="318"/>
      <c r="AA1415" s="327"/>
      <c r="AB1415" s="326">
        <v>1</v>
      </c>
      <c r="AC1415" s="303">
        <v>1</v>
      </c>
      <c r="AD1415" s="305"/>
      <c r="AE1415" s="322"/>
      <c r="AF1415" s="318"/>
      <c r="AG1415" s="323"/>
      <c r="AH1415" s="323"/>
      <c r="AI1415" s="323"/>
      <c r="AJ1415" s="323"/>
      <c r="AK1415" s="323"/>
      <c r="AL1415" s="323"/>
      <c r="AM1415" s="323"/>
      <c r="AN1415" s="323"/>
    </row>
    <row r="1416" spans="1:40" ht="12.75">
      <c r="A1416" s="307">
        <v>1225883308</v>
      </c>
      <c r="B1416" s="311">
        <v>1414</v>
      </c>
      <c r="C1416" s="311" t="s">
        <v>15980</v>
      </c>
      <c r="D1416" s="311" t="s">
        <v>14479</v>
      </c>
      <c r="E1416" s="311" t="s">
        <v>15720</v>
      </c>
      <c r="F1416" s="310" t="s">
        <v>1889</v>
      </c>
      <c r="G1416" s="311" t="s">
        <v>15786</v>
      </c>
      <c r="H1416" s="310" t="s">
        <v>1893</v>
      </c>
      <c r="I1416" s="311" t="s">
        <v>9786</v>
      </c>
      <c r="J1416" s="311" t="s">
        <v>15791</v>
      </c>
      <c r="K1416" s="317"/>
      <c r="L1416" s="304">
        <v>1</v>
      </c>
      <c r="M1416" s="311">
        <v>60.489199999999997</v>
      </c>
      <c r="N1416" s="311">
        <v>121</v>
      </c>
      <c r="O1416" s="311" t="s">
        <v>16028</v>
      </c>
      <c r="P1416" s="311" t="s">
        <v>14604</v>
      </c>
      <c r="Q1416" s="311">
        <v>2012</v>
      </c>
      <c r="R1416" s="324">
        <v>41271</v>
      </c>
      <c r="S1416" s="311" t="s">
        <v>15787</v>
      </c>
      <c r="T1416" s="312">
        <v>41640</v>
      </c>
      <c r="U1416" s="340">
        <v>43831</v>
      </c>
      <c r="V1416" s="305"/>
      <c r="W1416" s="318"/>
      <c r="X1416" s="318"/>
      <c r="Y1416" s="318"/>
      <c r="Z1416" s="318"/>
      <c r="AA1416" s="327"/>
      <c r="AB1416" s="326">
        <v>1</v>
      </c>
      <c r="AC1416" s="303">
        <v>1</v>
      </c>
      <c r="AD1416" s="305"/>
      <c r="AE1416" s="322"/>
      <c r="AF1416" s="318"/>
      <c r="AG1416" s="323"/>
      <c r="AH1416" s="323"/>
      <c r="AI1416" s="323"/>
      <c r="AJ1416" s="323"/>
      <c r="AK1416" s="323"/>
      <c r="AL1416" s="323"/>
      <c r="AM1416" s="323"/>
      <c r="AN1416" s="323"/>
    </row>
    <row r="1417" spans="1:40" ht="12.75">
      <c r="A1417" s="307">
        <v>1225883309</v>
      </c>
      <c r="B1417" s="311">
        <v>1415</v>
      </c>
      <c r="C1417" s="311" t="s">
        <v>15980</v>
      </c>
      <c r="D1417" s="311" t="s">
        <v>14479</v>
      </c>
      <c r="E1417" s="311" t="s">
        <v>15720</v>
      </c>
      <c r="F1417" s="310" t="s">
        <v>1601</v>
      </c>
      <c r="G1417" s="311" t="s">
        <v>15786</v>
      </c>
      <c r="H1417" s="310" t="s">
        <v>1620</v>
      </c>
      <c r="I1417" s="311" t="s">
        <v>9786</v>
      </c>
      <c r="J1417" s="311" t="s">
        <v>13602</v>
      </c>
      <c r="K1417" s="317"/>
      <c r="L1417" s="304">
        <v>1</v>
      </c>
      <c r="M1417" s="311">
        <v>21.8</v>
      </c>
      <c r="N1417" s="311">
        <v>21</v>
      </c>
      <c r="O1417" s="311" t="s">
        <v>16065</v>
      </c>
      <c r="P1417" s="311" t="s">
        <v>14051</v>
      </c>
      <c r="Q1417" s="311">
        <v>2012</v>
      </c>
      <c r="R1417" s="324">
        <v>41271</v>
      </c>
      <c r="S1417" s="311" t="s">
        <v>15790</v>
      </c>
      <c r="T1417" s="312">
        <v>41640</v>
      </c>
      <c r="U1417" s="340">
        <v>43831</v>
      </c>
      <c r="V1417" s="305"/>
      <c r="W1417" s="318"/>
      <c r="X1417" s="318"/>
      <c r="Y1417" s="318"/>
      <c r="Z1417" s="318"/>
      <c r="AA1417" s="327"/>
      <c r="AB1417" s="326">
        <v>1</v>
      </c>
      <c r="AC1417" s="303">
        <v>1</v>
      </c>
      <c r="AD1417" s="305"/>
      <c r="AE1417" s="322"/>
      <c r="AF1417" s="318"/>
      <c r="AG1417" s="323"/>
      <c r="AH1417" s="323"/>
      <c r="AI1417" s="323"/>
      <c r="AJ1417" s="323"/>
      <c r="AK1417" s="323"/>
      <c r="AL1417" s="323"/>
      <c r="AM1417" s="323"/>
      <c r="AN1417" s="323"/>
    </row>
    <row r="1418" spans="1:40" ht="12.75">
      <c r="A1418" s="307">
        <v>1225883310</v>
      </c>
      <c r="B1418" s="311">
        <v>1416</v>
      </c>
      <c r="C1418" s="311" t="s">
        <v>15980</v>
      </c>
      <c r="D1418" s="311" t="s">
        <v>14479</v>
      </c>
      <c r="E1418" s="311" t="s">
        <v>15720</v>
      </c>
      <c r="F1418" s="310" t="s">
        <v>1889</v>
      </c>
      <c r="G1418" s="311" t="s">
        <v>15786</v>
      </c>
      <c r="H1418" s="310" t="s">
        <v>1894</v>
      </c>
      <c r="I1418" s="311" t="s">
        <v>9786</v>
      </c>
      <c r="J1418" s="311" t="s">
        <v>15792</v>
      </c>
      <c r="K1418" s="318"/>
      <c r="L1418" s="304">
        <v>1</v>
      </c>
      <c r="M1418" s="311">
        <v>23.7</v>
      </c>
      <c r="N1418" s="311">
        <v>10</v>
      </c>
      <c r="O1418" s="311" t="s">
        <v>16065</v>
      </c>
      <c r="P1418" s="311" t="s">
        <v>14051</v>
      </c>
      <c r="Q1418" s="311">
        <v>2012</v>
      </c>
      <c r="R1418" s="324">
        <v>41271</v>
      </c>
      <c r="S1418" s="311" t="s">
        <v>15790</v>
      </c>
      <c r="T1418" s="312">
        <v>41640</v>
      </c>
      <c r="U1418" s="340">
        <v>43831</v>
      </c>
      <c r="V1418" s="305"/>
      <c r="W1418" s="319"/>
      <c r="X1418" s="317"/>
      <c r="Y1418" s="318"/>
      <c r="Z1418" s="317"/>
      <c r="AA1418" s="325"/>
      <c r="AB1418" s="326">
        <v>1</v>
      </c>
      <c r="AC1418" s="303">
        <v>1</v>
      </c>
      <c r="AD1418" s="305"/>
      <c r="AE1418" s="322"/>
      <c r="AF1418" s="318"/>
      <c r="AG1418" s="323"/>
      <c r="AH1418" s="323"/>
      <c r="AI1418" s="323"/>
      <c r="AJ1418" s="323"/>
      <c r="AK1418" s="323"/>
      <c r="AL1418" s="323"/>
      <c r="AM1418" s="323"/>
      <c r="AN1418" s="323"/>
    </row>
    <row r="1419" spans="1:40" ht="12.75">
      <c r="A1419" s="307">
        <v>1225887702</v>
      </c>
      <c r="B1419" s="311">
        <v>1417</v>
      </c>
      <c r="C1419" s="311" t="s">
        <v>15980</v>
      </c>
      <c r="D1419" s="311" t="s">
        <v>14479</v>
      </c>
      <c r="E1419" s="311" t="s">
        <v>15720</v>
      </c>
      <c r="F1419" s="310" t="s">
        <v>1517</v>
      </c>
      <c r="G1419" s="311" t="s">
        <v>15793</v>
      </c>
      <c r="H1419" s="310" t="s">
        <v>1525</v>
      </c>
      <c r="I1419" s="311" t="s">
        <v>9786</v>
      </c>
      <c r="J1419" s="311" t="s">
        <v>14281</v>
      </c>
      <c r="K1419" s="318"/>
      <c r="L1419" s="304">
        <v>1</v>
      </c>
      <c r="M1419" s="311">
        <v>89.9</v>
      </c>
      <c r="N1419" s="311">
        <v>223</v>
      </c>
      <c r="O1419" s="311" t="s">
        <v>16684</v>
      </c>
      <c r="P1419" s="311" t="s">
        <v>14122</v>
      </c>
      <c r="Q1419" s="311">
        <v>2012</v>
      </c>
      <c r="R1419" s="312">
        <v>41065</v>
      </c>
      <c r="S1419" s="311" t="s">
        <v>15794</v>
      </c>
      <c r="T1419" s="312">
        <v>41275</v>
      </c>
      <c r="U1419" s="340">
        <v>43831</v>
      </c>
      <c r="V1419" s="305"/>
      <c r="W1419" s="319"/>
      <c r="X1419" s="317"/>
      <c r="Y1419" s="318"/>
      <c r="Z1419" s="317"/>
      <c r="AA1419" s="325"/>
      <c r="AB1419" s="326">
        <v>1</v>
      </c>
      <c r="AC1419" s="303">
        <v>1</v>
      </c>
      <c r="AD1419" s="305"/>
      <c r="AE1419" s="322"/>
      <c r="AF1419" s="318"/>
      <c r="AG1419" s="323"/>
      <c r="AH1419" s="323"/>
      <c r="AI1419" s="323"/>
      <c r="AJ1419" s="323"/>
      <c r="AK1419" s="323"/>
      <c r="AL1419" s="323"/>
      <c r="AM1419" s="323"/>
      <c r="AN1419" s="323"/>
    </row>
    <row r="1420" spans="1:40" ht="12.75">
      <c r="A1420" s="307">
        <v>1225887703</v>
      </c>
      <c r="B1420" s="311">
        <v>1418</v>
      </c>
      <c r="C1420" s="311" t="s">
        <v>15980</v>
      </c>
      <c r="D1420" s="311" t="s">
        <v>14479</v>
      </c>
      <c r="E1420" s="311" t="s">
        <v>15720</v>
      </c>
      <c r="F1420" s="310" t="s">
        <v>1889</v>
      </c>
      <c r="G1420" s="311" t="s">
        <v>15793</v>
      </c>
      <c r="H1420" s="310" t="s">
        <v>1892</v>
      </c>
      <c r="I1420" s="311" t="s">
        <v>9786</v>
      </c>
      <c r="J1420" s="311" t="s">
        <v>15795</v>
      </c>
      <c r="K1420" s="318"/>
      <c r="L1420" s="304">
        <v>1</v>
      </c>
      <c r="M1420" s="311">
        <v>283.10000000000002</v>
      </c>
      <c r="N1420" s="311">
        <v>675</v>
      </c>
      <c r="O1420" s="311" t="s">
        <v>16684</v>
      </c>
      <c r="P1420" s="311" t="s">
        <v>14122</v>
      </c>
      <c r="Q1420" s="311">
        <v>2012</v>
      </c>
      <c r="R1420" s="312">
        <v>41065</v>
      </c>
      <c r="S1420" s="311" t="s">
        <v>15794</v>
      </c>
      <c r="T1420" s="312">
        <v>41275</v>
      </c>
      <c r="U1420" s="340">
        <v>43831</v>
      </c>
      <c r="V1420" s="305"/>
      <c r="W1420" s="319"/>
      <c r="X1420" s="317"/>
      <c r="Y1420" s="318"/>
      <c r="Z1420" s="317"/>
      <c r="AA1420" s="325"/>
      <c r="AB1420" s="326">
        <v>1</v>
      </c>
      <c r="AC1420" s="303">
        <v>1</v>
      </c>
      <c r="AD1420" s="305"/>
      <c r="AE1420" s="322"/>
      <c r="AF1420" s="318"/>
      <c r="AG1420" s="323"/>
      <c r="AH1420" s="323"/>
      <c r="AI1420" s="323"/>
      <c r="AJ1420" s="323"/>
      <c r="AK1420" s="323"/>
      <c r="AL1420" s="323"/>
      <c r="AM1420" s="323"/>
      <c r="AN1420" s="323"/>
    </row>
    <row r="1421" spans="1:40" ht="12.75">
      <c r="A1421" s="307">
        <v>1225887701</v>
      </c>
      <c r="B1421" s="311">
        <v>1419</v>
      </c>
      <c r="C1421" s="311" t="s">
        <v>15980</v>
      </c>
      <c r="D1421" s="311" t="s">
        <v>14479</v>
      </c>
      <c r="E1421" s="311" t="s">
        <v>15720</v>
      </c>
      <c r="F1421" s="310" t="s">
        <v>1889</v>
      </c>
      <c r="G1421" s="311" t="s">
        <v>15793</v>
      </c>
      <c r="H1421" s="310" t="s">
        <v>1895</v>
      </c>
      <c r="I1421" s="311" t="s">
        <v>9786</v>
      </c>
      <c r="J1421" s="311" t="s">
        <v>15796</v>
      </c>
      <c r="K1421" s="318"/>
      <c r="L1421" s="304">
        <v>1</v>
      </c>
      <c r="M1421" s="311">
        <v>304.89999999999998</v>
      </c>
      <c r="N1421" s="311">
        <v>940</v>
      </c>
      <c r="O1421" s="311" t="s">
        <v>16684</v>
      </c>
      <c r="P1421" s="311" t="s">
        <v>14122</v>
      </c>
      <c r="Q1421" s="311">
        <v>2012</v>
      </c>
      <c r="R1421" s="312">
        <v>41065</v>
      </c>
      <c r="S1421" s="311" t="s">
        <v>15794</v>
      </c>
      <c r="T1421" s="312">
        <v>41275</v>
      </c>
      <c r="U1421" s="340">
        <v>43831</v>
      </c>
      <c r="V1421" s="305"/>
      <c r="W1421" s="319"/>
      <c r="X1421" s="317"/>
      <c r="Y1421" s="318"/>
      <c r="Z1421" s="317"/>
      <c r="AA1421" s="325"/>
      <c r="AB1421" s="326">
        <v>1</v>
      </c>
      <c r="AC1421" s="303">
        <v>1</v>
      </c>
      <c r="AD1421" s="305"/>
      <c r="AE1421" s="322"/>
      <c r="AF1421" s="318"/>
      <c r="AG1421" s="323"/>
      <c r="AH1421" s="323"/>
      <c r="AI1421" s="323"/>
      <c r="AJ1421" s="323"/>
      <c r="AK1421" s="323"/>
      <c r="AL1421" s="323"/>
      <c r="AM1421" s="323"/>
      <c r="AN1421" s="323"/>
    </row>
    <row r="1422" spans="1:40" ht="12.75">
      <c r="A1422" s="307">
        <v>1225855100</v>
      </c>
      <c r="B1422" s="311">
        <v>1420</v>
      </c>
      <c r="C1422" s="311" t="s">
        <v>15980</v>
      </c>
      <c r="D1422" s="311" t="s">
        <v>14479</v>
      </c>
      <c r="E1422" s="311" t="s">
        <v>15720</v>
      </c>
      <c r="F1422" s="310" t="s">
        <v>1390</v>
      </c>
      <c r="G1422" s="311" t="s">
        <v>15797</v>
      </c>
      <c r="H1422" s="310" t="s">
        <v>1436</v>
      </c>
      <c r="I1422" s="311" t="s">
        <v>10789</v>
      </c>
      <c r="J1422" s="311" t="s">
        <v>11553</v>
      </c>
      <c r="K1422" s="302">
        <v>1</v>
      </c>
      <c r="L1422" s="316"/>
      <c r="M1422" s="311">
        <v>1533.2546</v>
      </c>
      <c r="N1422" s="311">
        <v>10200</v>
      </c>
      <c r="O1422" s="311" t="s">
        <v>16685</v>
      </c>
      <c r="P1422" s="311" t="s">
        <v>15756</v>
      </c>
      <c r="Q1422" s="311">
        <v>2018</v>
      </c>
      <c r="R1422" s="324">
        <v>43461</v>
      </c>
      <c r="S1422" s="311" t="s">
        <v>15798</v>
      </c>
      <c r="T1422" s="312">
        <v>43831</v>
      </c>
      <c r="U1422" s="340">
        <v>46023</v>
      </c>
      <c r="V1422" s="305"/>
      <c r="W1422" s="319"/>
      <c r="X1422" s="312">
        <v>43489</v>
      </c>
      <c r="Y1422" s="311" t="s">
        <v>15799</v>
      </c>
      <c r="Z1422" s="317"/>
      <c r="AA1422" s="320">
        <v>1</v>
      </c>
      <c r="AB1422" s="321"/>
      <c r="AC1422" s="303">
        <v>1</v>
      </c>
      <c r="AD1422" s="305"/>
      <c r="AE1422" s="322"/>
      <c r="AF1422" s="318"/>
      <c r="AG1422" s="323"/>
      <c r="AH1422" s="323"/>
      <c r="AI1422" s="323"/>
      <c r="AJ1422" s="323"/>
      <c r="AK1422" s="323"/>
      <c r="AL1422" s="323"/>
      <c r="AM1422" s="323"/>
      <c r="AN1422" s="323"/>
    </row>
    <row r="1423" spans="1:40" ht="12.75">
      <c r="A1423" s="328">
        <v>1225980501</v>
      </c>
      <c r="B1423" s="311">
        <v>1421</v>
      </c>
      <c r="C1423" s="329" t="s">
        <v>16403</v>
      </c>
      <c r="D1423" s="329" t="s">
        <v>15109</v>
      </c>
      <c r="E1423" s="329" t="s">
        <v>15800</v>
      </c>
      <c r="F1423" s="330" t="s">
        <v>1981</v>
      </c>
      <c r="G1423" s="329" t="s">
        <v>15330</v>
      </c>
      <c r="H1423" s="330" t="s">
        <v>1983</v>
      </c>
      <c r="I1423" s="329" t="s">
        <v>9786</v>
      </c>
      <c r="J1423" s="329" t="s">
        <v>14947</v>
      </c>
      <c r="K1423" s="317"/>
      <c r="L1423" s="304">
        <v>1</v>
      </c>
      <c r="M1423" s="311">
        <v>325.10000000000002</v>
      </c>
      <c r="N1423" s="311">
        <v>1346</v>
      </c>
      <c r="O1423" s="311" t="s">
        <v>16241</v>
      </c>
      <c r="P1423" s="311" t="s">
        <v>14122</v>
      </c>
      <c r="Q1423" s="311">
        <v>2012</v>
      </c>
      <c r="R1423" s="324">
        <v>41268</v>
      </c>
      <c r="S1423" s="311" t="s">
        <v>16686</v>
      </c>
      <c r="T1423" s="312">
        <v>41640</v>
      </c>
      <c r="U1423" s="304">
        <v>2019</v>
      </c>
      <c r="V1423" s="305"/>
      <c r="W1423" s="318"/>
      <c r="X1423" s="318"/>
      <c r="Y1423" s="318"/>
      <c r="Z1423" s="318"/>
      <c r="AA1423" s="327"/>
      <c r="AB1423" s="326">
        <v>1</v>
      </c>
      <c r="AC1423" s="303">
        <v>1</v>
      </c>
      <c r="AD1423" s="305"/>
      <c r="AE1423" s="322"/>
      <c r="AF1423" s="318"/>
      <c r="AG1423" s="323"/>
      <c r="AH1423" s="323"/>
      <c r="AI1423" s="323"/>
      <c r="AJ1423" s="323"/>
      <c r="AK1423" s="323"/>
      <c r="AL1423" s="323"/>
      <c r="AM1423" s="323"/>
      <c r="AN1423" s="323"/>
    </row>
    <row r="1424" spans="1:40" ht="12.75">
      <c r="A1424" s="328">
        <v>1225980503</v>
      </c>
      <c r="B1424" s="311">
        <v>1422</v>
      </c>
      <c r="C1424" s="329" t="s">
        <v>16403</v>
      </c>
      <c r="D1424" s="329" t="s">
        <v>15109</v>
      </c>
      <c r="E1424" s="329" t="s">
        <v>15800</v>
      </c>
      <c r="F1424" s="330" t="s">
        <v>2109</v>
      </c>
      <c r="G1424" s="329" t="s">
        <v>15330</v>
      </c>
      <c r="H1424" s="330" t="s">
        <v>2114</v>
      </c>
      <c r="I1424" s="329" t="s">
        <v>9786</v>
      </c>
      <c r="J1424" s="329" t="s">
        <v>15801</v>
      </c>
      <c r="K1424" s="317"/>
      <c r="L1424" s="304">
        <v>1</v>
      </c>
      <c r="M1424" s="311">
        <v>179.6</v>
      </c>
      <c r="N1424" s="311">
        <v>87</v>
      </c>
      <c r="O1424" s="311" t="s">
        <v>16687</v>
      </c>
      <c r="P1424" s="311" t="s">
        <v>14122</v>
      </c>
      <c r="Q1424" s="311">
        <v>2012</v>
      </c>
      <c r="R1424" s="324">
        <v>41268</v>
      </c>
      <c r="S1424" s="311" t="s">
        <v>15802</v>
      </c>
      <c r="T1424" s="312">
        <v>41640</v>
      </c>
      <c r="U1424" s="304">
        <v>2019</v>
      </c>
      <c r="V1424" s="305"/>
      <c r="W1424" s="318"/>
      <c r="X1424" s="318"/>
      <c r="Y1424" s="318"/>
      <c r="Z1424" s="318"/>
      <c r="AA1424" s="327"/>
      <c r="AB1424" s="326">
        <v>1</v>
      </c>
      <c r="AC1424" s="303">
        <v>1</v>
      </c>
      <c r="AD1424" s="305"/>
      <c r="AE1424" s="322"/>
      <c r="AF1424" s="318"/>
      <c r="AG1424" s="323"/>
      <c r="AH1424" s="323"/>
      <c r="AI1424" s="323"/>
      <c r="AJ1424" s="323"/>
      <c r="AK1424" s="323"/>
      <c r="AL1424" s="323"/>
      <c r="AM1424" s="323"/>
      <c r="AN1424" s="323"/>
    </row>
    <row r="1425" spans="1:40" ht="12.75">
      <c r="A1425" s="328">
        <v>1225980507</v>
      </c>
      <c r="B1425" s="311">
        <v>1423</v>
      </c>
      <c r="C1425" s="329" t="s">
        <v>16403</v>
      </c>
      <c r="D1425" s="329" t="s">
        <v>15109</v>
      </c>
      <c r="E1425" s="329" t="s">
        <v>15800</v>
      </c>
      <c r="F1425" s="330" t="s">
        <v>2109</v>
      </c>
      <c r="G1425" s="329" t="s">
        <v>15330</v>
      </c>
      <c r="H1425" s="330" t="s">
        <v>2116</v>
      </c>
      <c r="I1425" s="329" t="s">
        <v>9786</v>
      </c>
      <c r="J1425" s="329" t="s">
        <v>15803</v>
      </c>
      <c r="K1425" s="317"/>
      <c r="L1425" s="304">
        <v>1</v>
      </c>
      <c r="M1425" s="311">
        <v>59.7</v>
      </c>
      <c r="N1425" s="311">
        <v>81</v>
      </c>
      <c r="O1425" s="311">
        <v>520</v>
      </c>
      <c r="P1425" s="311" t="s">
        <v>14122</v>
      </c>
      <c r="Q1425" s="311">
        <v>2012</v>
      </c>
      <c r="R1425" s="324">
        <v>41268</v>
      </c>
      <c r="S1425" s="311" t="s">
        <v>15802</v>
      </c>
      <c r="T1425" s="312">
        <v>41640</v>
      </c>
      <c r="U1425" s="304">
        <v>2019</v>
      </c>
      <c r="V1425" s="305"/>
      <c r="W1425" s="318"/>
      <c r="X1425" s="318"/>
      <c r="Y1425" s="318"/>
      <c r="Z1425" s="318"/>
      <c r="AA1425" s="327"/>
      <c r="AB1425" s="326">
        <v>1</v>
      </c>
      <c r="AC1425" s="303">
        <v>1</v>
      </c>
      <c r="AD1425" s="305"/>
      <c r="AE1425" s="322"/>
      <c r="AF1425" s="318"/>
      <c r="AG1425" s="323"/>
      <c r="AH1425" s="323"/>
      <c r="AI1425" s="323"/>
      <c r="AJ1425" s="323"/>
      <c r="AK1425" s="323"/>
      <c r="AL1425" s="323"/>
      <c r="AM1425" s="323"/>
      <c r="AN1425" s="323"/>
    </row>
    <row r="1426" spans="1:40" ht="12.75">
      <c r="A1426" s="328">
        <v>1225980509</v>
      </c>
      <c r="B1426" s="311">
        <v>1424</v>
      </c>
      <c r="C1426" s="329" t="s">
        <v>16403</v>
      </c>
      <c r="D1426" s="329" t="s">
        <v>15109</v>
      </c>
      <c r="E1426" s="329" t="s">
        <v>15800</v>
      </c>
      <c r="F1426" s="329" t="s">
        <v>2109</v>
      </c>
      <c r="G1426" s="329" t="s">
        <v>15330</v>
      </c>
      <c r="H1426" s="330" t="s">
        <v>2117</v>
      </c>
      <c r="I1426" s="329" t="s">
        <v>9786</v>
      </c>
      <c r="J1426" s="329" t="s">
        <v>15804</v>
      </c>
      <c r="K1426" s="317"/>
      <c r="L1426" s="304">
        <v>1</v>
      </c>
      <c r="M1426" s="311">
        <v>8.4</v>
      </c>
      <c r="N1426" s="311">
        <v>0</v>
      </c>
      <c r="O1426" s="311" t="s">
        <v>16688</v>
      </c>
      <c r="P1426" s="311" t="s">
        <v>14122</v>
      </c>
      <c r="Q1426" s="311">
        <v>2012</v>
      </c>
      <c r="R1426" s="324">
        <v>41268</v>
      </c>
      <c r="S1426" s="311" t="s">
        <v>15802</v>
      </c>
      <c r="T1426" s="312">
        <v>41640</v>
      </c>
      <c r="U1426" s="304">
        <v>2019</v>
      </c>
      <c r="V1426" s="305"/>
      <c r="W1426" s="318"/>
      <c r="X1426" s="318"/>
      <c r="Y1426" s="318"/>
      <c r="Z1426" s="318"/>
      <c r="AA1426" s="327"/>
      <c r="AB1426" s="326">
        <v>1</v>
      </c>
      <c r="AC1426" s="303">
        <v>1</v>
      </c>
      <c r="AD1426" s="305"/>
      <c r="AE1426" s="322"/>
      <c r="AF1426" s="318"/>
      <c r="AG1426" s="323"/>
      <c r="AH1426" s="323"/>
      <c r="AI1426" s="323"/>
      <c r="AJ1426" s="323"/>
      <c r="AK1426" s="323"/>
      <c r="AL1426" s="323"/>
      <c r="AM1426" s="323"/>
      <c r="AN1426" s="323"/>
    </row>
    <row r="1427" spans="1:40" ht="12.75">
      <c r="A1427" s="328">
        <v>1225980515</v>
      </c>
      <c r="B1427" s="311">
        <v>1425</v>
      </c>
      <c r="C1427" s="329" t="s">
        <v>16403</v>
      </c>
      <c r="D1427" s="329" t="s">
        <v>15109</v>
      </c>
      <c r="E1427" s="329" t="s">
        <v>15800</v>
      </c>
      <c r="F1427" s="330" t="s">
        <v>2109</v>
      </c>
      <c r="G1427" s="329" t="s">
        <v>15330</v>
      </c>
      <c r="H1427" s="330" t="s">
        <v>2131</v>
      </c>
      <c r="I1427" s="329" t="s">
        <v>9786</v>
      </c>
      <c r="J1427" s="329" t="s">
        <v>15805</v>
      </c>
      <c r="K1427" s="317"/>
      <c r="L1427" s="304">
        <v>1</v>
      </c>
      <c r="M1427" s="311">
        <v>133.9</v>
      </c>
      <c r="N1427" s="311">
        <v>121</v>
      </c>
      <c r="O1427" s="311" t="s">
        <v>16689</v>
      </c>
      <c r="P1427" s="311" t="s">
        <v>14604</v>
      </c>
      <c r="Q1427" s="311">
        <v>2012</v>
      </c>
      <c r="R1427" s="324">
        <v>41268</v>
      </c>
      <c r="S1427" s="311" t="s">
        <v>15802</v>
      </c>
      <c r="T1427" s="312">
        <v>41640</v>
      </c>
      <c r="U1427" s="304">
        <v>2019</v>
      </c>
      <c r="V1427" s="305"/>
      <c r="W1427" s="318"/>
      <c r="X1427" s="318"/>
      <c r="Y1427" s="318"/>
      <c r="Z1427" s="318"/>
      <c r="AA1427" s="327"/>
      <c r="AB1427" s="326">
        <v>1</v>
      </c>
      <c r="AC1427" s="303">
        <v>1</v>
      </c>
      <c r="AD1427" s="305"/>
      <c r="AE1427" s="322"/>
      <c r="AF1427" s="318"/>
      <c r="AG1427" s="323"/>
      <c r="AH1427" s="323"/>
      <c r="AI1427" s="323"/>
      <c r="AJ1427" s="323"/>
      <c r="AK1427" s="323"/>
      <c r="AL1427" s="323"/>
      <c r="AM1427" s="323"/>
      <c r="AN1427" s="323"/>
    </row>
    <row r="1428" spans="1:40" ht="12.75">
      <c r="A1428" s="328">
        <v>1225980517</v>
      </c>
      <c r="B1428" s="311">
        <v>1426</v>
      </c>
      <c r="C1428" s="329" t="s">
        <v>16403</v>
      </c>
      <c r="D1428" s="329" t="s">
        <v>15109</v>
      </c>
      <c r="E1428" s="329" t="s">
        <v>15800</v>
      </c>
      <c r="F1428" s="330" t="s">
        <v>2109</v>
      </c>
      <c r="G1428" s="329" t="s">
        <v>15330</v>
      </c>
      <c r="H1428" s="330" t="s">
        <v>2138</v>
      </c>
      <c r="I1428" s="329" t="s">
        <v>9786</v>
      </c>
      <c r="J1428" s="329" t="s">
        <v>15806</v>
      </c>
      <c r="K1428" s="317"/>
      <c r="L1428" s="304">
        <v>1</v>
      </c>
      <c r="M1428" s="311">
        <v>17.399999999999999</v>
      </c>
      <c r="N1428" s="311">
        <v>58</v>
      </c>
      <c r="O1428" s="311" t="s">
        <v>16688</v>
      </c>
      <c r="P1428" s="311" t="s">
        <v>14122</v>
      </c>
      <c r="Q1428" s="311">
        <v>2012</v>
      </c>
      <c r="R1428" s="324">
        <v>41268</v>
      </c>
      <c r="S1428" s="311" t="s">
        <v>15802</v>
      </c>
      <c r="T1428" s="312">
        <v>41640</v>
      </c>
      <c r="U1428" s="304">
        <v>2019</v>
      </c>
      <c r="V1428" s="305"/>
      <c r="W1428" s="318"/>
      <c r="X1428" s="318"/>
      <c r="Y1428" s="318"/>
      <c r="Z1428" s="318"/>
      <c r="AA1428" s="327"/>
      <c r="AB1428" s="326">
        <v>1</v>
      </c>
      <c r="AC1428" s="303">
        <v>1</v>
      </c>
      <c r="AD1428" s="305"/>
      <c r="AE1428" s="322"/>
      <c r="AF1428" s="318"/>
      <c r="AG1428" s="323"/>
      <c r="AH1428" s="323"/>
      <c r="AI1428" s="323"/>
      <c r="AJ1428" s="323"/>
      <c r="AK1428" s="323"/>
      <c r="AL1428" s="323"/>
      <c r="AM1428" s="323"/>
      <c r="AN1428" s="323"/>
    </row>
    <row r="1429" spans="1:40" ht="12.75">
      <c r="A1429" s="328">
        <v>1225980519</v>
      </c>
      <c r="B1429" s="311">
        <v>1427</v>
      </c>
      <c r="C1429" s="329" t="s">
        <v>16403</v>
      </c>
      <c r="D1429" s="329" t="s">
        <v>15109</v>
      </c>
      <c r="E1429" s="329" t="s">
        <v>15800</v>
      </c>
      <c r="F1429" s="329" t="s">
        <v>2109</v>
      </c>
      <c r="G1429" s="329" t="s">
        <v>15330</v>
      </c>
      <c r="H1429" s="330" t="s">
        <v>2139</v>
      </c>
      <c r="I1429" s="329" t="s">
        <v>9786</v>
      </c>
      <c r="J1429" s="329" t="s">
        <v>15807</v>
      </c>
      <c r="K1429" s="317"/>
      <c r="L1429" s="304">
        <v>1</v>
      </c>
      <c r="M1429" s="311">
        <v>108.8</v>
      </c>
      <c r="N1429" s="311">
        <v>52</v>
      </c>
      <c r="O1429" s="311">
        <v>520</v>
      </c>
      <c r="P1429" s="311" t="s">
        <v>14122</v>
      </c>
      <c r="Q1429" s="311">
        <v>2012</v>
      </c>
      <c r="R1429" s="324">
        <v>41268</v>
      </c>
      <c r="S1429" s="311" t="s">
        <v>15802</v>
      </c>
      <c r="T1429" s="312">
        <v>41640</v>
      </c>
      <c r="U1429" s="304">
        <v>2019</v>
      </c>
      <c r="V1429" s="305"/>
      <c r="W1429" s="318"/>
      <c r="X1429" s="318"/>
      <c r="Y1429" s="318"/>
      <c r="Z1429" s="318"/>
      <c r="AA1429" s="327"/>
      <c r="AB1429" s="326">
        <v>1</v>
      </c>
      <c r="AC1429" s="303">
        <v>1</v>
      </c>
      <c r="AD1429" s="305"/>
      <c r="AE1429" s="322"/>
      <c r="AF1429" s="318"/>
      <c r="AG1429" s="323"/>
      <c r="AH1429" s="323"/>
      <c r="AI1429" s="323"/>
      <c r="AJ1429" s="323"/>
      <c r="AK1429" s="323"/>
      <c r="AL1429" s="323"/>
      <c r="AM1429" s="323"/>
      <c r="AN1429" s="323"/>
    </row>
    <row r="1430" spans="1:40" ht="12.75">
      <c r="A1430" s="328">
        <v>1225980701</v>
      </c>
      <c r="B1430" s="311">
        <v>1428</v>
      </c>
      <c r="C1430" s="329" t="s">
        <v>16403</v>
      </c>
      <c r="D1430" s="329" t="s">
        <v>15109</v>
      </c>
      <c r="E1430" s="329" t="s">
        <v>15800</v>
      </c>
      <c r="F1430" s="330" t="s">
        <v>2109</v>
      </c>
      <c r="G1430" s="329" t="s">
        <v>15808</v>
      </c>
      <c r="H1430" s="330" t="s">
        <v>2115</v>
      </c>
      <c r="I1430" s="329" t="s">
        <v>9786</v>
      </c>
      <c r="J1430" s="329" t="s">
        <v>15809</v>
      </c>
      <c r="K1430" s="317"/>
      <c r="L1430" s="304">
        <v>1</v>
      </c>
      <c r="M1430" s="311">
        <v>270.10000000000002</v>
      </c>
      <c r="N1430" s="311">
        <v>862</v>
      </c>
      <c r="O1430" s="311" t="s">
        <v>16540</v>
      </c>
      <c r="P1430" s="311" t="s">
        <v>14604</v>
      </c>
      <c r="Q1430" s="311">
        <v>2012</v>
      </c>
      <c r="R1430" s="324">
        <v>41257</v>
      </c>
      <c r="S1430" s="311" t="s">
        <v>15810</v>
      </c>
      <c r="T1430" s="312">
        <v>41640</v>
      </c>
      <c r="U1430" s="304">
        <v>2019</v>
      </c>
      <c r="V1430" s="305"/>
      <c r="W1430" s="318"/>
      <c r="X1430" s="318"/>
      <c r="Y1430" s="318"/>
      <c r="Z1430" s="318"/>
      <c r="AA1430" s="327"/>
      <c r="AB1430" s="326">
        <v>1</v>
      </c>
      <c r="AC1430" s="303">
        <v>1</v>
      </c>
      <c r="AD1430" s="305"/>
      <c r="AE1430" s="322"/>
      <c r="AF1430" s="318"/>
      <c r="AG1430" s="323"/>
      <c r="AH1430" s="323"/>
      <c r="AI1430" s="323"/>
      <c r="AJ1430" s="323"/>
      <c r="AK1430" s="323"/>
      <c r="AL1430" s="323"/>
      <c r="AM1430" s="323"/>
      <c r="AN1430" s="323"/>
    </row>
    <row r="1431" spans="1:40" ht="12.75">
      <c r="A1431" s="328">
        <v>1225980703</v>
      </c>
      <c r="B1431" s="311">
        <v>1429</v>
      </c>
      <c r="C1431" s="329" t="s">
        <v>16403</v>
      </c>
      <c r="D1431" s="329" t="s">
        <v>15109</v>
      </c>
      <c r="E1431" s="329" t="s">
        <v>15800</v>
      </c>
      <c r="F1431" s="330" t="s">
        <v>2109</v>
      </c>
      <c r="G1431" s="329" t="s">
        <v>15808</v>
      </c>
      <c r="H1431" s="330" t="s">
        <v>2119</v>
      </c>
      <c r="I1431" s="329" t="s">
        <v>9786</v>
      </c>
      <c r="J1431" s="329" t="s">
        <v>13401</v>
      </c>
      <c r="K1431" s="317"/>
      <c r="L1431" s="304">
        <v>1</v>
      </c>
      <c r="M1431" s="311">
        <v>75.400000000000006</v>
      </c>
      <c r="N1431" s="311">
        <v>106</v>
      </c>
      <c r="O1431" s="311" t="s">
        <v>16690</v>
      </c>
      <c r="P1431" s="311" t="s">
        <v>14604</v>
      </c>
      <c r="Q1431" s="311">
        <v>2012</v>
      </c>
      <c r="R1431" s="324">
        <v>41257</v>
      </c>
      <c r="S1431" s="311" t="s">
        <v>15810</v>
      </c>
      <c r="T1431" s="312">
        <v>41640</v>
      </c>
      <c r="U1431" s="304">
        <v>2019</v>
      </c>
      <c r="V1431" s="305"/>
      <c r="W1431" s="318"/>
      <c r="X1431" s="318"/>
      <c r="Y1431" s="318"/>
      <c r="Z1431" s="318"/>
      <c r="AA1431" s="327"/>
      <c r="AB1431" s="326">
        <v>1</v>
      </c>
      <c r="AC1431" s="303">
        <v>1</v>
      </c>
      <c r="AD1431" s="305"/>
      <c r="AE1431" s="322"/>
      <c r="AF1431" s="318"/>
      <c r="AG1431" s="323"/>
      <c r="AH1431" s="323"/>
      <c r="AI1431" s="323"/>
      <c r="AJ1431" s="323"/>
      <c r="AK1431" s="323"/>
      <c r="AL1431" s="323"/>
      <c r="AM1431" s="323"/>
      <c r="AN1431" s="323"/>
    </row>
    <row r="1432" spans="1:40" ht="12.75">
      <c r="A1432" s="328">
        <v>1225980708</v>
      </c>
      <c r="B1432" s="311">
        <v>1430</v>
      </c>
      <c r="C1432" s="329" t="s">
        <v>16403</v>
      </c>
      <c r="D1432" s="329" t="s">
        <v>15109</v>
      </c>
      <c r="E1432" s="329" t="s">
        <v>15800</v>
      </c>
      <c r="F1432" s="330" t="s">
        <v>2109</v>
      </c>
      <c r="G1432" s="329" t="s">
        <v>15808</v>
      </c>
      <c r="H1432" s="330" t="s">
        <v>2124</v>
      </c>
      <c r="I1432" s="329" t="s">
        <v>9786</v>
      </c>
      <c r="J1432" s="329" t="s">
        <v>15811</v>
      </c>
      <c r="K1432" s="317"/>
      <c r="L1432" s="304">
        <v>1</v>
      </c>
      <c r="M1432" s="311">
        <v>91.1</v>
      </c>
      <c r="N1432" s="311">
        <v>76</v>
      </c>
      <c r="O1432" s="311">
        <v>520</v>
      </c>
      <c r="P1432" s="311" t="s">
        <v>14122</v>
      </c>
      <c r="Q1432" s="311">
        <v>2012</v>
      </c>
      <c r="R1432" s="324">
        <v>41257</v>
      </c>
      <c r="S1432" s="311" t="s">
        <v>15810</v>
      </c>
      <c r="T1432" s="312">
        <v>41640</v>
      </c>
      <c r="U1432" s="304">
        <v>2019</v>
      </c>
      <c r="V1432" s="305"/>
      <c r="W1432" s="318"/>
      <c r="X1432" s="318"/>
      <c r="Y1432" s="318"/>
      <c r="Z1432" s="318"/>
      <c r="AA1432" s="327"/>
      <c r="AB1432" s="326">
        <v>1</v>
      </c>
      <c r="AC1432" s="303">
        <v>1</v>
      </c>
      <c r="AD1432" s="305"/>
      <c r="AE1432" s="322"/>
      <c r="AF1432" s="318"/>
      <c r="AG1432" s="323"/>
      <c r="AH1432" s="323"/>
      <c r="AI1432" s="323"/>
      <c r="AJ1432" s="323"/>
      <c r="AK1432" s="323"/>
      <c r="AL1432" s="323"/>
      <c r="AM1432" s="323"/>
      <c r="AN1432" s="323"/>
    </row>
    <row r="1433" spans="1:40" ht="12.75">
      <c r="A1433" s="328">
        <v>1225981003</v>
      </c>
      <c r="B1433" s="311">
        <v>1431</v>
      </c>
      <c r="C1433" s="329" t="s">
        <v>16403</v>
      </c>
      <c r="D1433" s="329" t="s">
        <v>15109</v>
      </c>
      <c r="E1433" s="329" t="s">
        <v>15800</v>
      </c>
      <c r="F1433" s="330" t="s">
        <v>2109</v>
      </c>
      <c r="G1433" s="329" t="s">
        <v>15812</v>
      </c>
      <c r="H1433" s="330" t="s">
        <v>2113</v>
      </c>
      <c r="I1433" s="329" t="s">
        <v>9786</v>
      </c>
      <c r="J1433" s="329" t="s">
        <v>15813</v>
      </c>
      <c r="K1433" s="317"/>
      <c r="L1433" s="304">
        <v>1</v>
      </c>
      <c r="M1433" s="311">
        <v>21.3</v>
      </c>
      <c r="N1433" s="311">
        <v>4</v>
      </c>
      <c r="O1433" s="311" t="s">
        <v>16688</v>
      </c>
      <c r="P1433" s="311" t="s">
        <v>14122</v>
      </c>
      <c r="Q1433" s="311">
        <v>2012</v>
      </c>
      <c r="R1433" s="324">
        <v>41268</v>
      </c>
      <c r="S1433" s="311" t="s">
        <v>15814</v>
      </c>
      <c r="T1433" s="312">
        <v>41640</v>
      </c>
      <c r="U1433" s="304">
        <v>2019</v>
      </c>
      <c r="V1433" s="305"/>
      <c r="W1433" s="318"/>
      <c r="X1433" s="318"/>
      <c r="Y1433" s="318"/>
      <c r="Z1433" s="318"/>
      <c r="AA1433" s="327"/>
      <c r="AB1433" s="326">
        <v>1</v>
      </c>
      <c r="AC1433" s="303">
        <v>1</v>
      </c>
      <c r="AD1433" s="305"/>
      <c r="AE1433" s="322"/>
      <c r="AF1433" s="318"/>
      <c r="AG1433" s="323"/>
      <c r="AH1433" s="323"/>
      <c r="AI1433" s="323"/>
      <c r="AJ1433" s="323"/>
      <c r="AK1433" s="323"/>
      <c r="AL1433" s="323"/>
      <c r="AM1433" s="323"/>
      <c r="AN1433" s="323"/>
    </row>
    <row r="1434" spans="1:40" ht="12.75">
      <c r="A1434" s="328">
        <v>1225981007</v>
      </c>
      <c r="B1434" s="311">
        <v>1432</v>
      </c>
      <c r="C1434" s="329" t="s">
        <v>16403</v>
      </c>
      <c r="D1434" s="329" t="s">
        <v>15109</v>
      </c>
      <c r="E1434" s="329" t="s">
        <v>15800</v>
      </c>
      <c r="F1434" s="330" t="s">
        <v>1385</v>
      </c>
      <c r="G1434" s="329" t="s">
        <v>15812</v>
      </c>
      <c r="H1434" s="330" t="s">
        <v>1388</v>
      </c>
      <c r="I1434" s="329" t="s">
        <v>9786</v>
      </c>
      <c r="J1434" s="329" t="s">
        <v>14339</v>
      </c>
      <c r="K1434" s="317"/>
      <c r="L1434" s="304">
        <v>1</v>
      </c>
      <c r="M1434" s="311">
        <v>58.3</v>
      </c>
      <c r="N1434" s="311">
        <v>97</v>
      </c>
      <c r="O1434" s="311" t="s">
        <v>16688</v>
      </c>
      <c r="P1434" s="311" t="s">
        <v>14122</v>
      </c>
      <c r="Q1434" s="311">
        <v>2012</v>
      </c>
      <c r="R1434" s="324">
        <v>41268</v>
      </c>
      <c r="S1434" s="311" t="s">
        <v>15814</v>
      </c>
      <c r="T1434" s="312">
        <v>41640</v>
      </c>
      <c r="U1434" s="304">
        <v>2019</v>
      </c>
      <c r="V1434" s="305"/>
      <c r="W1434" s="318"/>
      <c r="X1434" s="318"/>
      <c r="Y1434" s="318"/>
      <c r="Z1434" s="318"/>
      <c r="AA1434" s="327"/>
      <c r="AB1434" s="326">
        <v>1</v>
      </c>
      <c r="AC1434" s="303">
        <v>1</v>
      </c>
      <c r="AD1434" s="305"/>
      <c r="AE1434" s="322"/>
      <c r="AF1434" s="318"/>
      <c r="AG1434" s="323"/>
      <c r="AH1434" s="323"/>
      <c r="AI1434" s="323"/>
      <c r="AJ1434" s="323"/>
      <c r="AK1434" s="323"/>
      <c r="AL1434" s="323"/>
      <c r="AM1434" s="323"/>
      <c r="AN1434" s="323"/>
    </row>
    <row r="1435" spans="1:40" ht="12.75">
      <c r="A1435" s="328">
        <v>1225981001</v>
      </c>
      <c r="B1435" s="311">
        <v>1433</v>
      </c>
      <c r="C1435" s="329" t="s">
        <v>16403</v>
      </c>
      <c r="D1435" s="329" t="s">
        <v>15109</v>
      </c>
      <c r="E1435" s="329" t="s">
        <v>15800</v>
      </c>
      <c r="F1435" s="330" t="s">
        <v>2109</v>
      </c>
      <c r="G1435" s="329" t="s">
        <v>15812</v>
      </c>
      <c r="H1435" s="330" t="s">
        <v>2120</v>
      </c>
      <c r="I1435" s="329" t="s">
        <v>9786</v>
      </c>
      <c r="J1435" s="329" t="s">
        <v>15815</v>
      </c>
      <c r="K1435" s="317"/>
      <c r="L1435" s="304">
        <v>1</v>
      </c>
      <c r="M1435" s="311">
        <v>190.7</v>
      </c>
      <c r="N1435" s="311">
        <v>483</v>
      </c>
      <c r="O1435" s="311" t="s">
        <v>16058</v>
      </c>
      <c r="P1435" s="311" t="s">
        <v>14604</v>
      </c>
      <c r="Q1435" s="311">
        <v>2012</v>
      </c>
      <c r="R1435" s="324">
        <v>41268</v>
      </c>
      <c r="S1435" s="311" t="s">
        <v>15814</v>
      </c>
      <c r="T1435" s="312">
        <v>41640</v>
      </c>
      <c r="U1435" s="304">
        <v>2019</v>
      </c>
      <c r="V1435" s="305"/>
      <c r="W1435" s="318"/>
      <c r="X1435" s="318"/>
      <c r="Y1435" s="318"/>
      <c r="Z1435" s="318"/>
      <c r="AA1435" s="327"/>
      <c r="AB1435" s="326">
        <v>1</v>
      </c>
      <c r="AC1435" s="303">
        <v>1</v>
      </c>
      <c r="AD1435" s="305"/>
      <c r="AE1435" s="322"/>
      <c r="AF1435" s="318"/>
      <c r="AG1435" s="323"/>
      <c r="AH1435" s="323"/>
      <c r="AI1435" s="323"/>
      <c r="AJ1435" s="323"/>
      <c r="AK1435" s="323"/>
      <c r="AL1435" s="323"/>
      <c r="AM1435" s="323"/>
      <c r="AN1435" s="323"/>
    </row>
    <row r="1436" spans="1:40" ht="12.75">
      <c r="A1436" s="328">
        <v>1225981009</v>
      </c>
      <c r="B1436" s="311">
        <v>1434</v>
      </c>
      <c r="C1436" s="329" t="s">
        <v>16403</v>
      </c>
      <c r="D1436" s="329" t="s">
        <v>15109</v>
      </c>
      <c r="E1436" s="329" t="s">
        <v>15800</v>
      </c>
      <c r="F1436" s="330" t="s">
        <v>1576</v>
      </c>
      <c r="G1436" s="329" t="s">
        <v>15812</v>
      </c>
      <c r="H1436" s="330" t="s">
        <v>1577</v>
      </c>
      <c r="I1436" s="329" t="s">
        <v>9786</v>
      </c>
      <c r="J1436" s="329" t="s">
        <v>14630</v>
      </c>
      <c r="K1436" s="317"/>
      <c r="L1436" s="304">
        <v>1</v>
      </c>
      <c r="M1436" s="311">
        <v>56.5</v>
      </c>
      <c r="N1436" s="311">
        <v>19</v>
      </c>
      <c r="O1436" s="311">
        <v>520</v>
      </c>
      <c r="P1436" s="311" t="s">
        <v>14122</v>
      </c>
      <c r="Q1436" s="311">
        <v>2012</v>
      </c>
      <c r="R1436" s="324">
        <v>41268</v>
      </c>
      <c r="S1436" s="311" t="s">
        <v>15814</v>
      </c>
      <c r="T1436" s="312">
        <v>41640</v>
      </c>
      <c r="U1436" s="304">
        <v>2019</v>
      </c>
      <c r="V1436" s="305"/>
      <c r="W1436" s="318"/>
      <c r="X1436" s="318"/>
      <c r="Y1436" s="318"/>
      <c r="Z1436" s="318"/>
      <c r="AA1436" s="327"/>
      <c r="AB1436" s="326">
        <v>1</v>
      </c>
      <c r="AC1436" s="303">
        <v>1</v>
      </c>
      <c r="AD1436" s="305"/>
      <c r="AE1436" s="322"/>
      <c r="AF1436" s="318"/>
      <c r="AG1436" s="323"/>
      <c r="AH1436" s="323"/>
      <c r="AI1436" s="323"/>
      <c r="AJ1436" s="323"/>
      <c r="AK1436" s="323"/>
      <c r="AL1436" s="323"/>
      <c r="AM1436" s="323"/>
      <c r="AN1436" s="323"/>
    </row>
    <row r="1437" spans="1:40" ht="12.75">
      <c r="A1437" s="328">
        <v>1225981011</v>
      </c>
      <c r="B1437" s="311">
        <v>1435</v>
      </c>
      <c r="C1437" s="329" t="s">
        <v>16403</v>
      </c>
      <c r="D1437" s="329" t="s">
        <v>15109</v>
      </c>
      <c r="E1437" s="329" t="s">
        <v>15800</v>
      </c>
      <c r="F1437" s="330" t="s">
        <v>1277</v>
      </c>
      <c r="G1437" s="329" t="s">
        <v>15812</v>
      </c>
      <c r="H1437" s="330" t="s">
        <v>1281</v>
      </c>
      <c r="I1437" s="329" t="s">
        <v>9786</v>
      </c>
      <c r="J1437" s="329" t="s">
        <v>10307</v>
      </c>
      <c r="K1437" s="317"/>
      <c r="L1437" s="304">
        <v>1</v>
      </c>
      <c r="M1437" s="311">
        <v>111.5</v>
      </c>
      <c r="N1437" s="311">
        <v>2</v>
      </c>
      <c r="O1437" s="311" t="s">
        <v>16688</v>
      </c>
      <c r="P1437" s="311" t="s">
        <v>14122</v>
      </c>
      <c r="Q1437" s="311">
        <v>2012</v>
      </c>
      <c r="R1437" s="324">
        <v>41268</v>
      </c>
      <c r="S1437" s="311" t="s">
        <v>15814</v>
      </c>
      <c r="T1437" s="312">
        <v>41640</v>
      </c>
      <c r="U1437" s="304">
        <v>2019</v>
      </c>
      <c r="V1437" s="305"/>
      <c r="W1437" s="318"/>
      <c r="X1437" s="318"/>
      <c r="Y1437" s="318"/>
      <c r="Z1437" s="318"/>
      <c r="AA1437" s="327"/>
      <c r="AB1437" s="326">
        <v>1</v>
      </c>
      <c r="AC1437" s="303">
        <v>1</v>
      </c>
      <c r="AD1437" s="305"/>
      <c r="AE1437" s="322"/>
      <c r="AF1437" s="318"/>
      <c r="AG1437" s="323"/>
      <c r="AH1437" s="323"/>
      <c r="AI1437" s="323"/>
      <c r="AJ1437" s="323"/>
      <c r="AK1437" s="323"/>
      <c r="AL1437" s="323"/>
      <c r="AM1437" s="323"/>
      <c r="AN1437" s="323"/>
    </row>
    <row r="1438" spans="1:40" ht="12.75">
      <c r="A1438" s="328">
        <v>1225981013</v>
      </c>
      <c r="B1438" s="311">
        <v>1436</v>
      </c>
      <c r="C1438" s="329" t="s">
        <v>16403</v>
      </c>
      <c r="D1438" s="329" t="s">
        <v>15109</v>
      </c>
      <c r="E1438" s="329" t="s">
        <v>15800</v>
      </c>
      <c r="F1438" s="330" t="s">
        <v>2109</v>
      </c>
      <c r="G1438" s="329" t="s">
        <v>15812</v>
      </c>
      <c r="H1438" s="330" t="s">
        <v>2123</v>
      </c>
      <c r="I1438" s="329" t="s">
        <v>9786</v>
      </c>
      <c r="J1438" s="329" t="s">
        <v>15816</v>
      </c>
      <c r="K1438" s="317"/>
      <c r="L1438" s="304">
        <v>1</v>
      </c>
      <c r="M1438" s="311">
        <v>27.3</v>
      </c>
      <c r="N1438" s="311">
        <v>140</v>
      </c>
      <c r="O1438" s="311" t="s">
        <v>16691</v>
      </c>
      <c r="P1438" s="311" t="s">
        <v>14604</v>
      </c>
      <c r="Q1438" s="311">
        <v>2012</v>
      </c>
      <c r="R1438" s="324">
        <v>41268</v>
      </c>
      <c r="S1438" s="311" t="s">
        <v>15814</v>
      </c>
      <c r="T1438" s="312">
        <v>41640</v>
      </c>
      <c r="U1438" s="304">
        <v>2019</v>
      </c>
      <c r="V1438" s="305"/>
      <c r="W1438" s="318"/>
      <c r="X1438" s="318"/>
      <c r="Y1438" s="318"/>
      <c r="Z1438" s="318"/>
      <c r="AA1438" s="327"/>
      <c r="AB1438" s="326">
        <v>1</v>
      </c>
      <c r="AC1438" s="303">
        <v>1</v>
      </c>
      <c r="AD1438" s="305"/>
      <c r="AE1438" s="322"/>
      <c r="AF1438" s="318"/>
      <c r="AG1438" s="323"/>
      <c r="AH1438" s="323"/>
      <c r="AI1438" s="323"/>
      <c r="AJ1438" s="323"/>
      <c r="AK1438" s="323"/>
      <c r="AL1438" s="323"/>
      <c r="AM1438" s="323"/>
      <c r="AN1438" s="323"/>
    </row>
    <row r="1439" spans="1:40" ht="12.75">
      <c r="A1439" s="328">
        <v>1225982503</v>
      </c>
      <c r="B1439" s="311">
        <v>1437</v>
      </c>
      <c r="C1439" s="329" t="s">
        <v>16403</v>
      </c>
      <c r="D1439" s="329" t="s">
        <v>15109</v>
      </c>
      <c r="E1439" s="329" t="s">
        <v>15800</v>
      </c>
      <c r="F1439" s="330" t="s">
        <v>1303</v>
      </c>
      <c r="G1439" s="329" t="s">
        <v>15817</v>
      </c>
      <c r="H1439" s="330" t="s">
        <v>1308</v>
      </c>
      <c r="I1439" s="329" t="s">
        <v>9786</v>
      </c>
      <c r="J1439" s="329" t="s">
        <v>14264</v>
      </c>
      <c r="K1439" s="317"/>
      <c r="L1439" s="304">
        <v>1</v>
      </c>
      <c r="M1439" s="311">
        <v>208.4</v>
      </c>
      <c r="N1439" s="311">
        <v>491</v>
      </c>
      <c r="O1439" s="311" t="s">
        <v>16653</v>
      </c>
      <c r="P1439" s="311" t="s">
        <v>14122</v>
      </c>
      <c r="Q1439" s="311">
        <v>2012</v>
      </c>
      <c r="R1439" s="324">
        <v>41268</v>
      </c>
      <c r="S1439" s="311" t="s">
        <v>15818</v>
      </c>
      <c r="T1439" s="312">
        <v>41640</v>
      </c>
      <c r="U1439" s="304">
        <v>2019</v>
      </c>
      <c r="V1439" s="305"/>
      <c r="W1439" s="318"/>
      <c r="X1439" s="318"/>
      <c r="Y1439" s="318"/>
      <c r="Z1439" s="318"/>
      <c r="AA1439" s="327"/>
      <c r="AB1439" s="326">
        <v>1</v>
      </c>
      <c r="AC1439" s="303">
        <v>1</v>
      </c>
      <c r="AD1439" s="305"/>
      <c r="AE1439" s="322"/>
      <c r="AF1439" s="318"/>
      <c r="AG1439" s="323"/>
      <c r="AH1439" s="323"/>
      <c r="AI1439" s="323"/>
      <c r="AJ1439" s="323"/>
      <c r="AK1439" s="323"/>
      <c r="AL1439" s="323"/>
      <c r="AM1439" s="323"/>
      <c r="AN1439" s="323"/>
    </row>
    <row r="1440" spans="1:40" ht="12.75">
      <c r="A1440" s="328">
        <v>1225982505</v>
      </c>
      <c r="B1440" s="311">
        <v>1438</v>
      </c>
      <c r="C1440" s="329" t="s">
        <v>16403</v>
      </c>
      <c r="D1440" s="329" t="s">
        <v>15109</v>
      </c>
      <c r="E1440" s="329" t="s">
        <v>15800</v>
      </c>
      <c r="F1440" s="330" t="s">
        <v>1445</v>
      </c>
      <c r="G1440" s="329" t="s">
        <v>15817</v>
      </c>
      <c r="H1440" s="330" t="s">
        <v>1451</v>
      </c>
      <c r="I1440" s="329" t="s">
        <v>9786</v>
      </c>
      <c r="J1440" s="329" t="s">
        <v>12239</v>
      </c>
      <c r="K1440" s="317"/>
      <c r="L1440" s="304">
        <v>1</v>
      </c>
      <c r="M1440" s="311">
        <v>71.3</v>
      </c>
      <c r="N1440" s="311">
        <v>14</v>
      </c>
      <c r="O1440" s="311" t="s">
        <v>15954</v>
      </c>
      <c r="P1440" s="311" t="s">
        <v>14604</v>
      </c>
      <c r="Q1440" s="311">
        <v>2012</v>
      </c>
      <c r="R1440" s="324">
        <v>41256</v>
      </c>
      <c r="S1440" s="311" t="s">
        <v>15819</v>
      </c>
      <c r="T1440" s="312">
        <v>41640</v>
      </c>
      <c r="U1440" s="304">
        <v>2019</v>
      </c>
      <c r="V1440" s="305"/>
      <c r="W1440" s="318"/>
      <c r="X1440" s="318"/>
      <c r="Y1440" s="318"/>
      <c r="Z1440" s="318"/>
      <c r="AA1440" s="327"/>
      <c r="AB1440" s="326">
        <v>1</v>
      </c>
      <c r="AC1440" s="303">
        <v>1</v>
      </c>
      <c r="AD1440" s="305"/>
      <c r="AE1440" s="322"/>
      <c r="AF1440" s="318"/>
      <c r="AG1440" s="323"/>
      <c r="AH1440" s="323"/>
      <c r="AI1440" s="323"/>
      <c r="AJ1440" s="323"/>
      <c r="AK1440" s="323"/>
      <c r="AL1440" s="323"/>
      <c r="AM1440" s="323"/>
      <c r="AN1440" s="323"/>
    </row>
    <row r="1441" spans="1:40" ht="12.75">
      <c r="A1441" s="328">
        <v>1225982507</v>
      </c>
      <c r="B1441" s="311">
        <v>1439</v>
      </c>
      <c r="C1441" s="329" t="s">
        <v>16403</v>
      </c>
      <c r="D1441" s="329" t="s">
        <v>15109</v>
      </c>
      <c r="E1441" s="329" t="s">
        <v>15800</v>
      </c>
      <c r="F1441" s="330" t="s">
        <v>2109</v>
      </c>
      <c r="G1441" s="329" t="s">
        <v>15817</v>
      </c>
      <c r="H1441" s="330" t="s">
        <v>2121</v>
      </c>
      <c r="I1441" s="329" t="s">
        <v>9786</v>
      </c>
      <c r="J1441" s="329" t="s">
        <v>15299</v>
      </c>
      <c r="K1441" s="317"/>
      <c r="L1441" s="304">
        <v>1</v>
      </c>
      <c r="M1441" s="311">
        <v>51</v>
      </c>
      <c r="N1441" s="311">
        <v>32</v>
      </c>
      <c r="O1441" s="311" t="s">
        <v>16688</v>
      </c>
      <c r="P1441" s="311" t="s">
        <v>14122</v>
      </c>
      <c r="Q1441" s="311">
        <v>2012</v>
      </c>
      <c r="R1441" s="324">
        <v>41256</v>
      </c>
      <c r="S1441" s="311" t="s">
        <v>15819</v>
      </c>
      <c r="T1441" s="312">
        <v>41640</v>
      </c>
      <c r="U1441" s="304">
        <v>2019</v>
      </c>
      <c r="V1441" s="305"/>
      <c r="W1441" s="318"/>
      <c r="X1441" s="318"/>
      <c r="Y1441" s="318"/>
      <c r="Z1441" s="318"/>
      <c r="AA1441" s="327"/>
      <c r="AB1441" s="326">
        <v>1</v>
      </c>
      <c r="AC1441" s="303">
        <v>1</v>
      </c>
      <c r="AD1441" s="305"/>
      <c r="AE1441" s="322"/>
      <c r="AF1441" s="318"/>
      <c r="AG1441" s="323"/>
      <c r="AH1441" s="323"/>
      <c r="AI1441" s="323"/>
      <c r="AJ1441" s="323"/>
      <c r="AK1441" s="323"/>
      <c r="AL1441" s="323"/>
      <c r="AM1441" s="323"/>
      <c r="AN1441" s="323"/>
    </row>
    <row r="1442" spans="1:40" ht="12.75">
      <c r="A1442" s="328">
        <v>1225982501</v>
      </c>
      <c r="B1442" s="311">
        <v>1440</v>
      </c>
      <c r="C1442" s="329" t="s">
        <v>16403</v>
      </c>
      <c r="D1442" s="329" t="s">
        <v>15109</v>
      </c>
      <c r="E1442" s="329" t="s">
        <v>15800</v>
      </c>
      <c r="F1442" s="329" t="s">
        <v>2109</v>
      </c>
      <c r="G1442" s="329" t="s">
        <v>15817</v>
      </c>
      <c r="H1442" s="330" t="s">
        <v>2125</v>
      </c>
      <c r="I1442" s="329" t="s">
        <v>9786</v>
      </c>
      <c r="J1442" s="329" t="s">
        <v>15820</v>
      </c>
      <c r="K1442" s="317"/>
      <c r="L1442" s="304">
        <v>1</v>
      </c>
      <c r="M1442" s="311">
        <v>938.1</v>
      </c>
      <c r="N1442" s="311">
        <v>1563</v>
      </c>
      <c r="O1442" s="311" t="s">
        <v>16692</v>
      </c>
      <c r="P1442" s="311" t="s">
        <v>14604</v>
      </c>
      <c r="Q1442" s="311">
        <v>2012</v>
      </c>
      <c r="R1442" s="324">
        <v>41256</v>
      </c>
      <c r="S1442" s="311" t="s">
        <v>15819</v>
      </c>
      <c r="T1442" s="312">
        <v>41640</v>
      </c>
      <c r="U1442" s="304">
        <v>2019</v>
      </c>
      <c r="V1442" s="305"/>
      <c r="W1442" s="318"/>
      <c r="X1442" s="318"/>
      <c r="Y1442" s="318"/>
      <c r="Z1442" s="318"/>
      <c r="AA1442" s="327"/>
      <c r="AB1442" s="326">
        <v>1</v>
      </c>
      <c r="AC1442" s="303">
        <v>1</v>
      </c>
      <c r="AD1442" s="305"/>
      <c r="AE1442" s="322"/>
      <c r="AF1442" s="318"/>
      <c r="AG1442" s="323"/>
      <c r="AH1442" s="323"/>
      <c r="AI1442" s="323"/>
      <c r="AJ1442" s="323"/>
      <c r="AK1442" s="323"/>
      <c r="AL1442" s="323"/>
      <c r="AM1442" s="323"/>
      <c r="AN1442" s="323"/>
    </row>
    <row r="1443" spans="1:40" ht="12.75">
      <c r="A1443" s="328">
        <v>1225982508</v>
      </c>
      <c r="B1443" s="311">
        <v>1441</v>
      </c>
      <c r="C1443" s="329" t="s">
        <v>16403</v>
      </c>
      <c r="D1443" s="329" t="s">
        <v>15109</v>
      </c>
      <c r="E1443" s="329" t="s">
        <v>15800</v>
      </c>
      <c r="F1443" s="330" t="s">
        <v>2109</v>
      </c>
      <c r="G1443" s="329" t="s">
        <v>15817</v>
      </c>
      <c r="H1443" s="330" t="s">
        <v>2130</v>
      </c>
      <c r="I1443" s="329" t="s">
        <v>9786</v>
      </c>
      <c r="J1443" s="329" t="s">
        <v>15821</v>
      </c>
      <c r="K1443" s="317"/>
      <c r="L1443" s="304">
        <v>1</v>
      </c>
      <c r="M1443" s="311">
        <v>62</v>
      </c>
      <c r="N1443" s="311">
        <v>13</v>
      </c>
      <c r="O1443" s="311">
        <v>520</v>
      </c>
      <c r="P1443" s="311" t="s">
        <v>14122</v>
      </c>
      <c r="Q1443" s="311">
        <v>2012</v>
      </c>
      <c r="R1443" s="324">
        <v>41256</v>
      </c>
      <c r="S1443" s="311" t="s">
        <v>15819</v>
      </c>
      <c r="T1443" s="312">
        <v>41640</v>
      </c>
      <c r="U1443" s="304">
        <v>2019</v>
      </c>
      <c r="V1443" s="305"/>
      <c r="W1443" s="318"/>
      <c r="X1443" s="318"/>
      <c r="Y1443" s="318"/>
      <c r="Z1443" s="318"/>
      <c r="AA1443" s="327"/>
      <c r="AB1443" s="326">
        <v>1</v>
      </c>
      <c r="AC1443" s="303">
        <v>1</v>
      </c>
      <c r="AD1443" s="305"/>
      <c r="AE1443" s="322"/>
      <c r="AF1443" s="318"/>
      <c r="AG1443" s="323"/>
      <c r="AH1443" s="323"/>
      <c r="AI1443" s="323"/>
      <c r="AJ1443" s="323"/>
      <c r="AK1443" s="323"/>
      <c r="AL1443" s="323"/>
      <c r="AM1443" s="323"/>
      <c r="AN1443" s="323"/>
    </row>
    <row r="1444" spans="1:40" ht="12.75">
      <c r="A1444" s="328">
        <v>1225982801</v>
      </c>
      <c r="B1444" s="311">
        <v>1442</v>
      </c>
      <c r="C1444" s="329" t="s">
        <v>16403</v>
      </c>
      <c r="D1444" s="329" t="s">
        <v>15109</v>
      </c>
      <c r="E1444" s="329" t="s">
        <v>15800</v>
      </c>
      <c r="F1444" s="330" t="s">
        <v>2109</v>
      </c>
      <c r="G1444" s="329" t="s">
        <v>14854</v>
      </c>
      <c r="H1444" s="330" t="s">
        <v>2126</v>
      </c>
      <c r="I1444" s="329" t="s">
        <v>9786</v>
      </c>
      <c r="J1444" s="329" t="s">
        <v>15822</v>
      </c>
      <c r="K1444" s="317"/>
      <c r="L1444" s="304">
        <v>1</v>
      </c>
      <c r="M1444" s="311">
        <v>138.1</v>
      </c>
      <c r="N1444" s="311">
        <v>446</v>
      </c>
      <c r="O1444" s="311" t="s">
        <v>16693</v>
      </c>
      <c r="P1444" s="311" t="s">
        <v>14604</v>
      </c>
      <c r="Q1444" s="311">
        <v>2012</v>
      </c>
      <c r="R1444" s="324">
        <v>41268</v>
      </c>
      <c r="S1444" s="311" t="s">
        <v>15823</v>
      </c>
      <c r="T1444" s="312">
        <v>41640</v>
      </c>
      <c r="U1444" s="304">
        <v>2019</v>
      </c>
      <c r="V1444" s="305"/>
      <c r="W1444" s="318"/>
      <c r="X1444" s="318"/>
      <c r="Y1444" s="318"/>
      <c r="Z1444" s="318"/>
      <c r="AA1444" s="327"/>
      <c r="AB1444" s="326">
        <v>1</v>
      </c>
      <c r="AC1444" s="303">
        <v>1</v>
      </c>
      <c r="AD1444" s="305"/>
      <c r="AE1444" s="322"/>
      <c r="AF1444" s="318"/>
      <c r="AG1444" s="323"/>
      <c r="AH1444" s="323"/>
      <c r="AI1444" s="323"/>
      <c r="AJ1444" s="323"/>
      <c r="AK1444" s="323"/>
      <c r="AL1444" s="323"/>
      <c r="AM1444" s="323"/>
      <c r="AN1444" s="323"/>
    </row>
    <row r="1445" spans="1:40" ht="12.75">
      <c r="A1445" s="328">
        <v>1225982803</v>
      </c>
      <c r="B1445" s="311">
        <v>1443</v>
      </c>
      <c r="C1445" s="329" t="s">
        <v>16403</v>
      </c>
      <c r="D1445" s="329" t="s">
        <v>15109</v>
      </c>
      <c r="E1445" s="329" t="s">
        <v>15800</v>
      </c>
      <c r="F1445" s="329" t="s">
        <v>2109</v>
      </c>
      <c r="G1445" s="329" t="s">
        <v>14854</v>
      </c>
      <c r="H1445" s="330" t="s">
        <v>2128</v>
      </c>
      <c r="I1445" s="329" t="s">
        <v>9786</v>
      </c>
      <c r="J1445" s="329" t="s">
        <v>15824</v>
      </c>
      <c r="K1445" s="317"/>
      <c r="L1445" s="304">
        <v>1</v>
      </c>
      <c r="M1445" s="311">
        <v>27</v>
      </c>
      <c r="N1445" s="311">
        <v>84</v>
      </c>
      <c r="O1445" s="311" t="s">
        <v>16032</v>
      </c>
      <c r="P1445" s="311" t="s">
        <v>14122</v>
      </c>
      <c r="Q1445" s="311">
        <v>2012</v>
      </c>
      <c r="R1445" s="324">
        <v>41268</v>
      </c>
      <c r="S1445" s="311" t="s">
        <v>15825</v>
      </c>
      <c r="T1445" s="312">
        <v>41640</v>
      </c>
      <c r="U1445" s="304">
        <v>2019</v>
      </c>
      <c r="V1445" s="305"/>
      <c r="W1445" s="318"/>
      <c r="X1445" s="318"/>
      <c r="Y1445" s="318"/>
      <c r="Z1445" s="318"/>
      <c r="AA1445" s="327"/>
      <c r="AB1445" s="326">
        <v>1</v>
      </c>
      <c r="AC1445" s="303">
        <v>1</v>
      </c>
      <c r="AD1445" s="305"/>
      <c r="AE1445" s="322"/>
      <c r="AF1445" s="318"/>
      <c r="AG1445" s="323"/>
      <c r="AH1445" s="323"/>
      <c r="AI1445" s="323"/>
      <c r="AJ1445" s="323"/>
      <c r="AK1445" s="323"/>
      <c r="AL1445" s="323"/>
      <c r="AM1445" s="323"/>
      <c r="AN1445" s="323"/>
    </row>
    <row r="1446" spans="1:40" ht="12.75">
      <c r="A1446" s="328">
        <v>1225982807</v>
      </c>
      <c r="B1446" s="311">
        <v>1444</v>
      </c>
      <c r="C1446" s="329" t="s">
        <v>16403</v>
      </c>
      <c r="D1446" s="329" t="s">
        <v>15109</v>
      </c>
      <c r="E1446" s="329" t="s">
        <v>15800</v>
      </c>
      <c r="F1446" s="329" t="s">
        <v>2109</v>
      </c>
      <c r="G1446" s="329" t="s">
        <v>14854</v>
      </c>
      <c r="H1446" s="330" t="s">
        <v>2132</v>
      </c>
      <c r="I1446" s="329" t="s">
        <v>9786</v>
      </c>
      <c r="J1446" s="329" t="s">
        <v>15070</v>
      </c>
      <c r="K1446" s="317"/>
      <c r="L1446" s="304">
        <v>1</v>
      </c>
      <c r="M1446" s="311">
        <v>12.5</v>
      </c>
      <c r="N1446" s="311">
        <v>13</v>
      </c>
      <c r="O1446" s="311" t="s">
        <v>16688</v>
      </c>
      <c r="P1446" s="311" t="s">
        <v>14122</v>
      </c>
      <c r="Q1446" s="311">
        <v>2012</v>
      </c>
      <c r="R1446" s="324">
        <v>41268</v>
      </c>
      <c r="S1446" s="311" t="s">
        <v>15823</v>
      </c>
      <c r="T1446" s="312">
        <v>41640</v>
      </c>
      <c r="U1446" s="304">
        <v>2019</v>
      </c>
      <c r="V1446" s="305"/>
      <c r="W1446" s="318"/>
      <c r="X1446" s="318"/>
      <c r="Y1446" s="318"/>
      <c r="Z1446" s="318"/>
      <c r="AA1446" s="327"/>
      <c r="AB1446" s="326">
        <v>1</v>
      </c>
      <c r="AC1446" s="303">
        <v>1</v>
      </c>
      <c r="AD1446" s="305"/>
      <c r="AE1446" s="322"/>
      <c r="AF1446" s="318"/>
      <c r="AG1446" s="323"/>
      <c r="AH1446" s="323"/>
      <c r="AI1446" s="323"/>
      <c r="AJ1446" s="323"/>
      <c r="AK1446" s="323"/>
      <c r="AL1446" s="323"/>
      <c r="AM1446" s="323"/>
      <c r="AN1446" s="323"/>
    </row>
    <row r="1447" spans="1:40" ht="12.75">
      <c r="A1447" s="328">
        <v>1225980201</v>
      </c>
      <c r="B1447" s="311">
        <v>1445</v>
      </c>
      <c r="C1447" s="329" t="s">
        <v>16403</v>
      </c>
      <c r="D1447" s="329" t="s">
        <v>15109</v>
      </c>
      <c r="E1447" s="329" t="s">
        <v>15800</v>
      </c>
      <c r="F1447" s="330" t="s">
        <v>1303</v>
      </c>
      <c r="G1447" s="329" t="s">
        <v>14447</v>
      </c>
      <c r="H1447" s="330" t="s">
        <v>1325</v>
      </c>
      <c r="I1447" s="329" t="s">
        <v>9786</v>
      </c>
      <c r="J1447" s="329" t="s">
        <v>10835</v>
      </c>
      <c r="K1447" s="317"/>
      <c r="L1447" s="304">
        <v>1</v>
      </c>
      <c r="M1447" s="311">
        <v>161</v>
      </c>
      <c r="N1447" s="311">
        <v>295</v>
      </c>
      <c r="O1447" s="311" t="s">
        <v>16694</v>
      </c>
      <c r="P1447" s="311" t="s">
        <v>14604</v>
      </c>
      <c r="Q1447" s="311">
        <v>2012</v>
      </c>
      <c r="R1447" s="324">
        <v>41270</v>
      </c>
      <c r="S1447" s="311" t="s">
        <v>15826</v>
      </c>
      <c r="T1447" s="312">
        <v>41640</v>
      </c>
      <c r="U1447" s="304">
        <v>2019</v>
      </c>
      <c r="V1447" s="305"/>
      <c r="W1447" s="318"/>
      <c r="X1447" s="318"/>
      <c r="Y1447" s="318"/>
      <c r="Z1447" s="318"/>
      <c r="AA1447" s="327"/>
      <c r="AB1447" s="326">
        <v>1</v>
      </c>
      <c r="AC1447" s="303">
        <v>1</v>
      </c>
      <c r="AD1447" s="305"/>
      <c r="AE1447" s="322"/>
      <c r="AF1447" s="318"/>
      <c r="AG1447" s="323"/>
      <c r="AH1447" s="323"/>
      <c r="AI1447" s="323"/>
      <c r="AJ1447" s="323"/>
      <c r="AK1447" s="323"/>
      <c r="AL1447" s="323"/>
      <c r="AM1447" s="323"/>
      <c r="AN1447" s="323"/>
    </row>
    <row r="1448" spans="1:40" ht="12.75">
      <c r="A1448" s="328">
        <v>1225980207</v>
      </c>
      <c r="B1448" s="311">
        <v>1446</v>
      </c>
      <c r="C1448" s="329" t="s">
        <v>16403</v>
      </c>
      <c r="D1448" s="329" t="s">
        <v>15109</v>
      </c>
      <c r="E1448" s="329" t="s">
        <v>15800</v>
      </c>
      <c r="F1448" s="330" t="s">
        <v>1601</v>
      </c>
      <c r="G1448" s="329" t="s">
        <v>14447</v>
      </c>
      <c r="H1448" s="330" t="s">
        <v>1620</v>
      </c>
      <c r="I1448" s="329" t="s">
        <v>9786</v>
      </c>
      <c r="J1448" s="329" t="s">
        <v>13602</v>
      </c>
      <c r="K1448" s="317"/>
      <c r="L1448" s="304">
        <v>1</v>
      </c>
      <c r="M1448" s="311">
        <v>25.2</v>
      </c>
      <c r="N1448" s="311">
        <v>143</v>
      </c>
      <c r="O1448" s="311" t="s">
        <v>16695</v>
      </c>
      <c r="P1448" s="311" t="s">
        <v>14604</v>
      </c>
      <c r="Q1448" s="311">
        <v>2012</v>
      </c>
      <c r="R1448" s="324">
        <v>41270</v>
      </c>
      <c r="S1448" s="311" t="s">
        <v>15826</v>
      </c>
      <c r="T1448" s="312">
        <v>41640</v>
      </c>
      <c r="U1448" s="304">
        <v>2019</v>
      </c>
      <c r="V1448" s="305"/>
      <c r="W1448" s="318"/>
      <c r="X1448" s="318"/>
      <c r="Y1448" s="318"/>
      <c r="Z1448" s="318"/>
      <c r="AA1448" s="327"/>
      <c r="AB1448" s="326">
        <v>1</v>
      </c>
      <c r="AC1448" s="303">
        <v>1</v>
      </c>
      <c r="AD1448" s="305"/>
      <c r="AE1448" s="322"/>
      <c r="AF1448" s="318"/>
      <c r="AG1448" s="323"/>
      <c r="AH1448" s="323"/>
      <c r="AI1448" s="323"/>
      <c r="AJ1448" s="323"/>
      <c r="AK1448" s="323"/>
      <c r="AL1448" s="323"/>
      <c r="AM1448" s="323"/>
      <c r="AN1448" s="323"/>
    </row>
    <row r="1449" spans="1:40" ht="12.75">
      <c r="A1449" s="328">
        <v>1225980209</v>
      </c>
      <c r="B1449" s="311">
        <v>1447</v>
      </c>
      <c r="C1449" s="329" t="s">
        <v>16403</v>
      </c>
      <c r="D1449" s="329" t="s">
        <v>15109</v>
      </c>
      <c r="E1449" s="329" t="s">
        <v>15800</v>
      </c>
      <c r="F1449" s="330" t="s">
        <v>1390</v>
      </c>
      <c r="G1449" s="329" t="s">
        <v>14447</v>
      </c>
      <c r="H1449" s="330" t="s">
        <v>1428</v>
      </c>
      <c r="I1449" s="329" t="s">
        <v>9786</v>
      </c>
      <c r="J1449" s="329" t="s">
        <v>11358</v>
      </c>
      <c r="K1449" s="317"/>
      <c r="L1449" s="304">
        <v>1</v>
      </c>
      <c r="M1449" s="311">
        <v>158</v>
      </c>
      <c r="N1449" s="311">
        <v>559</v>
      </c>
      <c r="O1449" s="311" t="s">
        <v>16696</v>
      </c>
      <c r="P1449" s="311" t="s">
        <v>14604</v>
      </c>
      <c r="Q1449" s="311">
        <v>2012</v>
      </c>
      <c r="R1449" s="324">
        <v>41270</v>
      </c>
      <c r="S1449" s="311" t="s">
        <v>15826</v>
      </c>
      <c r="T1449" s="312">
        <v>41640</v>
      </c>
      <c r="U1449" s="304">
        <v>2019</v>
      </c>
      <c r="V1449" s="305"/>
      <c r="W1449" s="318"/>
      <c r="X1449" s="318"/>
      <c r="Y1449" s="318"/>
      <c r="Z1449" s="318"/>
      <c r="AA1449" s="327"/>
      <c r="AB1449" s="326">
        <v>1</v>
      </c>
      <c r="AC1449" s="303">
        <v>1</v>
      </c>
      <c r="AD1449" s="305"/>
      <c r="AE1449" s="322"/>
      <c r="AF1449" s="318"/>
      <c r="AG1449" s="323"/>
      <c r="AH1449" s="323"/>
      <c r="AI1449" s="323"/>
      <c r="AJ1449" s="323"/>
      <c r="AK1449" s="323"/>
      <c r="AL1449" s="323"/>
      <c r="AM1449" s="323"/>
      <c r="AN1449" s="323"/>
    </row>
    <row r="1450" spans="1:40" ht="12.75">
      <c r="A1450" s="328">
        <v>1225980203</v>
      </c>
      <c r="B1450" s="311">
        <v>1448</v>
      </c>
      <c r="C1450" s="329" t="s">
        <v>16403</v>
      </c>
      <c r="D1450" s="329" t="s">
        <v>15109</v>
      </c>
      <c r="E1450" s="329" t="s">
        <v>15800</v>
      </c>
      <c r="F1450" s="330" t="s">
        <v>2073</v>
      </c>
      <c r="G1450" s="329" t="s">
        <v>14447</v>
      </c>
      <c r="H1450" s="330" t="s">
        <v>2084</v>
      </c>
      <c r="I1450" s="329" t="s">
        <v>9786</v>
      </c>
      <c r="J1450" s="329" t="s">
        <v>14206</v>
      </c>
      <c r="K1450" s="317"/>
      <c r="L1450" s="304">
        <v>1</v>
      </c>
      <c r="M1450" s="311">
        <v>11.5</v>
      </c>
      <c r="N1450" s="311">
        <v>0</v>
      </c>
      <c r="O1450" s="311" t="s">
        <v>16697</v>
      </c>
      <c r="P1450" s="311" t="s">
        <v>14122</v>
      </c>
      <c r="Q1450" s="311">
        <v>2012</v>
      </c>
      <c r="R1450" s="324">
        <v>41270</v>
      </c>
      <c r="S1450" s="311" t="s">
        <v>15826</v>
      </c>
      <c r="T1450" s="312">
        <v>41640</v>
      </c>
      <c r="U1450" s="304">
        <v>2019</v>
      </c>
      <c r="V1450" s="305"/>
      <c r="W1450" s="318"/>
      <c r="X1450" s="318"/>
      <c r="Y1450" s="318"/>
      <c r="Z1450" s="318"/>
      <c r="AA1450" s="327"/>
      <c r="AB1450" s="326">
        <v>1</v>
      </c>
      <c r="AC1450" s="303">
        <v>1</v>
      </c>
      <c r="AD1450" s="305"/>
      <c r="AE1450" s="322"/>
      <c r="AF1450" s="318"/>
      <c r="AG1450" s="323"/>
      <c r="AH1450" s="323"/>
      <c r="AI1450" s="323"/>
      <c r="AJ1450" s="323"/>
      <c r="AK1450" s="323"/>
      <c r="AL1450" s="323"/>
      <c r="AM1450" s="323"/>
      <c r="AN1450" s="323"/>
    </row>
    <row r="1451" spans="1:40" ht="12.75">
      <c r="A1451" s="328">
        <v>1225980309</v>
      </c>
      <c r="B1451" s="311">
        <v>1449</v>
      </c>
      <c r="C1451" s="329" t="s">
        <v>16403</v>
      </c>
      <c r="D1451" s="329" t="s">
        <v>15109</v>
      </c>
      <c r="E1451" s="329" t="s">
        <v>15800</v>
      </c>
      <c r="F1451" s="330" t="s">
        <v>2109</v>
      </c>
      <c r="G1451" s="329" t="s">
        <v>15827</v>
      </c>
      <c r="H1451" s="330" t="s">
        <v>2129</v>
      </c>
      <c r="I1451" s="329" t="s">
        <v>9786</v>
      </c>
      <c r="J1451" s="329" t="s">
        <v>15828</v>
      </c>
      <c r="K1451" s="317"/>
      <c r="L1451" s="304">
        <v>1</v>
      </c>
      <c r="M1451" s="311">
        <v>50.4</v>
      </c>
      <c r="N1451" s="311">
        <v>126</v>
      </c>
      <c r="O1451" s="311" t="s">
        <v>16070</v>
      </c>
      <c r="P1451" s="311" t="s">
        <v>14604</v>
      </c>
      <c r="Q1451" s="311">
        <v>2012</v>
      </c>
      <c r="R1451" s="324">
        <v>41271</v>
      </c>
      <c r="S1451" s="311" t="s">
        <v>15829</v>
      </c>
      <c r="T1451" s="312">
        <v>41640</v>
      </c>
      <c r="U1451" s="304">
        <v>2019</v>
      </c>
      <c r="V1451" s="305"/>
      <c r="W1451" s="318"/>
      <c r="X1451" s="318"/>
      <c r="Y1451" s="318"/>
      <c r="Z1451" s="318"/>
      <c r="AA1451" s="327"/>
      <c r="AB1451" s="326">
        <v>1</v>
      </c>
      <c r="AC1451" s="303">
        <v>1</v>
      </c>
      <c r="AD1451" s="305"/>
      <c r="AE1451" s="322"/>
      <c r="AF1451" s="318"/>
      <c r="AG1451" s="323"/>
      <c r="AH1451" s="323"/>
      <c r="AI1451" s="323"/>
      <c r="AJ1451" s="323"/>
      <c r="AK1451" s="323"/>
      <c r="AL1451" s="323"/>
      <c r="AM1451" s="323"/>
      <c r="AN1451" s="323"/>
    </row>
    <row r="1452" spans="1:40" ht="12.75">
      <c r="A1452" s="328">
        <v>1225980301</v>
      </c>
      <c r="B1452" s="311">
        <v>1450</v>
      </c>
      <c r="C1452" s="329" t="s">
        <v>16403</v>
      </c>
      <c r="D1452" s="329" t="s">
        <v>15109</v>
      </c>
      <c r="E1452" s="329" t="s">
        <v>15800</v>
      </c>
      <c r="F1452" s="330" t="s">
        <v>1390</v>
      </c>
      <c r="G1452" s="329" t="s">
        <v>15827</v>
      </c>
      <c r="H1452" s="330" t="s">
        <v>1420</v>
      </c>
      <c r="I1452" s="329" t="s">
        <v>9786</v>
      </c>
      <c r="J1452" s="329" t="s">
        <v>11757</v>
      </c>
      <c r="K1452" s="317"/>
      <c r="L1452" s="304">
        <v>1</v>
      </c>
      <c r="M1452" s="311">
        <v>58.4</v>
      </c>
      <c r="N1452" s="311">
        <v>91</v>
      </c>
      <c r="O1452" s="311">
        <v>520</v>
      </c>
      <c r="P1452" s="311" t="s">
        <v>14122</v>
      </c>
      <c r="Q1452" s="311">
        <v>2012</v>
      </c>
      <c r="R1452" s="324">
        <v>41270</v>
      </c>
      <c r="S1452" s="311" t="s">
        <v>15826</v>
      </c>
      <c r="T1452" s="312">
        <v>41640</v>
      </c>
      <c r="U1452" s="304">
        <v>2019</v>
      </c>
      <c r="V1452" s="305"/>
      <c r="W1452" s="318"/>
      <c r="X1452" s="318"/>
      <c r="Y1452" s="318"/>
      <c r="Z1452" s="318"/>
      <c r="AA1452" s="327"/>
      <c r="AB1452" s="326">
        <v>1</v>
      </c>
      <c r="AC1452" s="303">
        <v>1</v>
      </c>
      <c r="AD1452" s="305"/>
      <c r="AE1452" s="322"/>
      <c r="AF1452" s="318"/>
      <c r="AG1452" s="323"/>
      <c r="AH1452" s="323"/>
      <c r="AI1452" s="323"/>
      <c r="AJ1452" s="323"/>
      <c r="AK1452" s="323"/>
      <c r="AL1452" s="323"/>
      <c r="AM1452" s="323"/>
      <c r="AN1452" s="323"/>
    </row>
    <row r="1453" spans="1:40" ht="12.75">
      <c r="A1453" s="328">
        <v>1225980315</v>
      </c>
      <c r="B1453" s="311">
        <v>1451</v>
      </c>
      <c r="C1453" s="329" t="s">
        <v>16403</v>
      </c>
      <c r="D1453" s="329" t="s">
        <v>15109</v>
      </c>
      <c r="E1453" s="329" t="s">
        <v>15800</v>
      </c>
      <c r="F1453" s="330" t="s">
        <v>1390</v>
      </c>
      <c r="G1453" s="329" t="s">
        <v>15827</v>
      </c>
      <c r="H1453" s="330" t="s">
        <v>1427</v>
      </c>
      <c r="I1453" s="329" t="s">
        <v>9786</v>
      </c>
      <c r="J1453" s="329" t="s">
        <v>15524</v>
      </c>
      <c r="K1453" s="317"/>
      <c r="L1453" s="304">
        <v>1</v>
      </c>
      <c r="M1453" s="311">
        <v>17.899999999999999</v>
      </c>
      <c r="N1453" s="311">
        <v>2</v>
      </c>
      <c r="O1453" s="311" t="s">
        <v>16147</v>
      </c>
      <c r="P1453" s="311" t="s">
        <v>14122</v>
      </c>
      <c r="Q1453" s="311">
        <v>2012</v>
      </c>
      <c r="R1453" s="324">
        <v>41268</v>
      </c>
      <c r="S1453" s="311" t="s">
        <v>15830</v>
      </c>
      <c r="T1453" s="312">
        <v>41640</v>
      </c>
      <c r="U1453" s="304">
        <v>2019</v>
      </c>
      <c r="V1453" s="305"/>
      <c r="W1453" s="318"/>
      <c r="X1453" s="318"/>
      <c r="Y1453" s="318"/>
      <c r="Z1453" s="318"/>
      <c r="AA1453" s="327"/>
      <c r="AB1453" s="326">
        <v>1</v>
      </c>
      <c r="AC1453" s="303">
        <v>1</v>
      </c>
      <c r="AD1453" s="305"/>
      <c r="AE1453" s="322"/>
      <c r="AF1453" s="318"/>
      <c r="AG1453" s="323"/>
      <c r="AH1453" s="323"/>
      <c r="AI1453" s="323"/>
      <c r="AJ1453" s="323"/>
      <c r="AK1453" s="323"/>
      <c r="AL1453" s="323"/>
      <c r="AM1453" s="323"/>
      <c r="AN1453" s="323"/>
    </row>
    <row r="1454" spans="1:40" ht="12.75">
      <c r="A1454" s="328">
        <v>1225980317</v>
      </c>
      <c r="B1454" s="311">
        <v>1452</v>
      </c>
      <c r="C1454" s="329" t="s">
        <v>16403</v>
      </c>
      <c r="D1454" s="329" t="s">
        <v>15109</v>
      </c>
      <c r="E1454" s="329" t="s">
        <v>15800</v>
      </c>
      <c r="F1454" s="330" t="s">
        <v>2109</v>
      </c>
      <c r="G1454" s="329" t="s">
        <v>15827</v>
      </c>
      <c r="H1454" s="330" t="s">
        <v>2133</v>
      </c>
      <c r="I1454" s="329" t="s">
        <v>9786</v>
      </c>
      <c r="J1454" s="329" t="s">
        <v>15831</v>
      </c>
      <c r="K1454" s="317"/>
      <c r="L1454" s="304">
        <v>1</v>
      </c>
      <c r="M1454" s="311">
        <v>59.1</v>
      </c>
      <c r="N1454" s="311">
        <v>131</v>
      </c>
      <c r="O1454" s="311" t="s">
        <v>16371</v>
      </c>
      <c r="P1454" s="311" t="s">
        <v>14604</v>
      </c>
      <c r="Q1454" s="311">
        <v>2012</v>
      </c>
      <c r="R1454" s="324">
        <v>41271</v>
      </c>
      <c r="S1454" s="311" t="s">
        <v>15829</v>
      </c>
      <c r="T1454" s="312">
        <v>41640</v>
      </c>
      <c r="U1454" s="304">
        <v>2019</v>
      </c>
      <c r="V1454" s="305"/>
      <c r="W1454" s="318"/>
      <c r="X1454" s="318"/>
      <c r="Y1454" s="318"/>
      <c r="Z1454" s="318"/>
      <c r="AA1454" s="327"/>
      <c r="AB1454" s="326">
        <v>1</v>
      </c>
      <c r="AC1454" s="303">
        <v>1</v>
      </c>
      <c r="AD1454" s="305"/>
      <c r="AE1454" s="322"/>
      <c r="AF1454" s="318"/>
      <c r="AG1454" s="323"/>
      <c r="AH1454" s="323"/>
      <c r="AI1454" s="323"/>
      <c r="AJ1454" s="323"/>
      <c r="AK1454" s="323"/>
      <c r="AL1454" s="323"/>
      <c r="AM1454" s="323"/>
      <c r="AN1454" s="323"/>
    </row>
    <row r="1455" spans="1:40" ht="12.75">
      <c r="A1455" s="328">
        <v>1225980319</v>
      </c>
      <c r="B1455" s="311">
        <v>1453</v>
      </c>
      <c r="C1455" s="329" t="s">
        <v>16403</v>
      </c>
      <c r="D1455" s="329" t="s">
        <v>15109</v>
      </c>
      <c r="E1455" s="329" t="s">
        <v>15800</v>
      </c>
      <c r="F1455" s="330" t="s">
        <v>1339</v>
      </c>
      <c r="G1455" s="329" t="s">
        <v>15827</v>
      </c>
      <c r="H1455" s="330" t="s">
        <v>1353</v>
      </c>
      <c r="I1455" s="329" t="s">
        <v>9786</v>
      </c>
      <c r="J1455" s="329" t="s">
        <v>14130</v>
      </c>
      <c r="K1455" s="317"/>
      <c r="L1455" s="304">
        <v>1</v>
      </c>
      <c r="M1455" s="311">
        <v>11.8</v>
      </c>
      <c r="N1455" s="311">
        <v>25</v>
      </c>
      <c r="O1455" s="311" t="s">
        <v>16688</v>
      </c>
      <c r="P1455" s="311" t="s">
        <v>14122</v>
      </c>
      <c r="Q1455" s="311">
        <v>2012</v>
      </c>
      <c r="R1455" s="324">
        <v>41270</v>
      </c>
      <c r="S1455" s="311" t="s">
        <v>15826</v>
      </c>
      <c r="T1455" s="312">
        <v>41640</v>
      </c>
      <c r="U1455" s="304">
        <v>2019</v>
      </c>
      <c r="V1455" s="305"/>
      <c r="W1455" s="318"/>
      <c r="X1455" s="318"/>
      <c r="Y1455" s="318"/>
      <c r="Z1455" s="318"/>
      <c r="AA1455" s="327"/>
      <c r="AB1455" s="326">
        <v>1</v>
      </c>
      <c r="AC1455" s="303">
        <v>1</v>
      </c>
      <c r="AD1455" s="305"/>
      <c r="AE1455" s="322"/>
      <c r="AF1455" s="318"/>
      <c r="AG1455" s="323"/>
      <c r="AH1455" s="323"/>
      <c r="AI1455" s="323"/>
      <c r="AJ1455" s="323"/>
      <c r="AK1455" s="323"/>
      <c r="AL1455" s="323"/>
      <c r="AM1455" s="323"/>
      <c r="AN1455" s="323"/>
    </row>
    <row r="1456" spans="1:40" ht="12.75">
      <c r="A1456" s="328">
        <v>1225980321</v>
      </c>
      <c r="B1456" s="311">
        <v>1454</v>
      </c>
      <c r="C1456" s="329" t="s">
        <v>16403</v>
      </c>
      <c r="D1456" s="329" t="s">
        <v>15109</v>
      </c>
      <c r="E1456" s="329" t="s">
        <v>15800</v>
      </c>
      <c r="F1456" s="330" t="s">
        <v>2109</v>
      </c>
      <c r="G1456" s="329" t="s">
        <v>15827</v>
      </c>
      <c r="H1456" s="330" t="s">
        <v>2135</v>
      </c>
      <c r="I1456" s="329" t="s">
        <v>9786</v>
      </c>
      <c r="J1456" s="329" t="s">
        <v>14773</v>
      </c>
      <c r="K1456" s="317"/>
      <c r="L1456" s="304">
        <v>1</v>
      </c>
      <c r="M1456" s="311">
        <v>48.8</v>
      </c>
      <c r="N1456" s="311">
        <v>61</v>
      </c>
      <c r="O1456" s="311" t="s">
        <v>16000</v>
      </c>
      <c r="P1456" s="311" t="s">
        <v>14122</v>
      </c>
      <c r="Q1456" s="311">
        <v>2012</v>
      </c>
      <c r="R1456" s="324">
        <v>41270</v>
      </c>
      <c r="S1456" s="311" t="s">
        <v>15826</v>
      </c>
      <c r="T1456" s="312">
        <v>41640</v>
      </c>
      <c r="U1456" s="304">
        <v>2019</v>
      </c>
      <c r="V1456" s="305"/>
      <c r="W1456" s="318"/>
      <c r="X1456" s="318"/>
      <c r="Y1456" s="318"/>
      <c r="Z1456" s="318"/>
      <c r="AA1456" s="327"/>
      <c r="AB1456" s="326">
        <v>1</v>
      </c>
      <c r="AC1456" s="303">
        <v>1</v>
      </c>
      <c r="AD1456" s="305"/>
      <c r="AE1456" s="322"/>
      <c r="AF1456" s="318"/>
      <c r="AG1456" s="323"/>
      <c r="AH1456" s="323"/>
      <c r="AI1456" s="323"/>
      <c r="AJ1456" s="323"/>
      <c r="AK1456" s="323"/>
      <c r="AL1456" s="323"/>
      <c r="AM1456" s="323"/>
      <c r="AN1456" s="323"/>
    </row>
    <row r="1457" spans="1:40" ht="12.75">
      <c r="A1457" s="328">
        <v>1225986303</v>
      </c>
      <c r="B1457" s="311">
        <v>1455</v>
      </c>
      <c r="C1457" s="329" t="s">
        <v>16403</v>
      </c>
      <c r="D1457" s="329" t="s">
        <v>15109</v>
      </c>
      <c r="E1457" s="329" t="s">
        <v>15800</v>
      </c>
      <c r="F1457" s="330" t="s">
        <v>2109</v>
      </c>
      <c r="G1457" s="329" t="s">
        <v>14671</v>
      </c>
      <c r="H1457" s="330" t="s">
        <v>2111</v>
      </c>
      <c r="I1457" s="329" t="s">
        <v>9786</v>
      </c>
      <c r="J1457" s="329" t="s">
        <v>15832</v>
      </c>
      <c r="K1457" s="317"/>
      <c r="L1457" s="304">
        <v>1</v>
      </c>
      <c r="M1457" s="311">
        <v>36.799999999999997</v>
      </c>
      <c r="N1457" s="311">
        <v>0</v>
      </c>
      <c r="O1457" s="311">
        <v>290</v>
      </c>
      <c r="P1457" s="311" t="s">
        <v>14604</v>
      </c>
      <c r="Q1457" s="311">
        <v>2012</v>
      </c>
      <c r="R1457" s="324">
        <v>41264</v>
      </c>
      <c r="S1457" s="311" t="s">
        <v>15833</v>
      </c>
      <c r="T1457" s="312">
        <v>41640</v>
      </c>
      <c r="U1457" s="304">
        <v>2019</v>
      </c>
      <c r="V1457" s="305"/>
      <c r="W1457" s="318"/>
      <c r="X1457" s="318"/>
      <c r="Y1457" s="318"/>
      <c r="Z1457" s="318"/>
      <c r="AA1457" s="327"/>
      <c r="AB1457" s="326">
        <v>1</v>
      </c>
      <c r="AC1457" s="303">
        <v>1</v>
      </c>
      <c r="AD1457" s="305"/>
      <c r="AE1457" s="322"/>
      <c r="AF1457" s="318"/>
      <c r="AG1457" s="323"/>
      <c r="AH1457" s="323"/>
      <c r="AI1457" s="323"/>
      <c r="AJ1457" s="323"/>
      <c r="AK1457" s="323"/>
      <c r="AL1457" s="323"/>
      <c r="AM1457" s="323"/>
      <c r="AN1457" s="323"/>
    </row>
    <row r="1458" spans="1:40" ht="12.75">
      <c r="A1458" s="328">
        <v>1225986305</v>
      </c>
      <c r="B1458" s="311">
        <v>1456</v>
      </c>
      <c r="C1458" s="329" t="s">
        <v>16403</v>
      </c>
      <c r="D1458" s="329" t="s">
        <v>15109</v>
      </c>
      <c r="E1458" s="329" t="s">
        <v>15800</v>
      </c>
      <c r="F1458" s="330" t="s">
        <v>2109</v>
      </c>
      <c r="G1458" s="329" t="s">
        <v>14671</v>
      </c>
      <c r="H1458" s="330" t="s">
        <v>2118</v>
      </c>
      <c r="I1458" s="329" t="s">
        <v>9786</v>
      </c>
      <c r="J1458" s="329" t="s">
        <v>15834</v>
      </c>
      <c r="K1458" s="317"/>
      <c r="L1458" s="304">
        <v>1</v>
      </c>
      <c r="M1458" s="311">
        <v>25.7</v>
      </c>
      <c r="N1458" s="311">
        <v>1</v>
      </c>
      <c r="O1458" s="311" t="s">
        <v>16688</v>
      </c>
      <c r="P1458" s="311" t="s">
        <v>14122</v>
      </c>
      <c r="Q1458" s="311">
        <v>2012</v>
      </c>
      <c r="R1458" s="324">
        <v>41264</v>
      </c>
      <c r="S1458" s="311" t="s">
        <v>15833</v>
      </c>
      <c r="T1458" s="312">
        <v>41640</v>
      </c>
      <c r="U1458" s="304">
        <v>2019</v>
      </c>
      <c r="V1458" s="305"/>
      <c r="W1458" s="318"/>
      <c r="X1458" s="318"/>
      <c r="Y1458" s="318"/>
      <c r="Z1458" s="318"/>
      <c r="AA1458" s="327"/>
      <c r="AB1458" s="326">
        <v>1</v>
      </c>
      <c r="AC1458" s="303">
        <v>1</v>
      </c>
      <c r="AD1458" s="305"/>
      <c r="AE1458" s="322"/>
      <c r="AF1458" s="318"/>
      <c r="AG1458" s="323"/>
      <c r="AH1458" s="323"/>
      <c r="AI1458" s="323"/>
      <c r="AJ1458" s="323"/>
      <c r="AK1458" s="323"/>
      <c r="AL1458" s="323"/>
      <c r="AM1458" s="323"/>
      <c r="AN1458" s="323"/>
    </row>
    <row r="1459" spans="1:40" ht="12.75">
      <c r="A1459" s="328">
        <v>1225986307</v>
      </c>
      <c r="B1459" s="311">
        <v>1457</v>
      </c>
      <c r="C1459" s="329" t="s">
        <v>16403</v>
      </c>
      <c r="D1459" s="329" t="s">
        <v>15109</v>
      </c>
      <c r="E1459" s="329" t="s">
        <v>15800</v>
      </c>
      <c r="F1459" s="330" t="s">
        <v>2109</v>
      </c>
      <c r="G1459" s="329" t="s">
        <v>14671</v>
      </c>
      <c r="H1459" s="330" t="s">
        <v>2127</v>
      </c>
      <c r="I1459" s="329" t="s">
        <v>9786</v>
      </c>
      <c r="J1459" s="329" t="s">
        <v>15835</v>
      </c>
      <c r="K1459" s="317"/>
      <c r="L1459" s="304">
        <v>1</v>
      </c>
      <c r="M1459" s="311">
        <v>80.099999999999994</v>
      </c>
      <c r="N1459" s="311">
        <v>100</v>
      </c>
      <c r="O1459" s="311" t="s">
        <v>16698</v>
      </c>
      <c r="P1459" s="311" t="s">
        <v>14604</v>
      </c>
      <c r="Q1459" s="311">
        <v>2012</v>
      </c>
      <c r="R1459" s="324">
        <v>41264</v>
      </c>
      <c r="S1459" s="311" t="s">
        <v>15833</v>
      </c>
      <c r="T1459" s="312">
        <v>41640</v>
      </c>
      <c r="U1459" s="304">
        <v>2019</v>
      </c>
      <c r="V1459" s="305"/>
      <c r="W1459" s="318"/>
      <c r="X1459" s="318"/>
      <c r="Y1459" s="318"/>
      <c r="Z1459" s="318"/>
      <c r="AA1459" s="327"/>
      <c r="AB1459" s="326">
        <v>1</v>
      </c>
      <c r="AC1459" s="303">
        <v>1</v>
      </c>
      <c r="AD1459" s="305"/>
      <c r="AE1459" s="322"/>
      <c r="AF1459" s="318"/>
      <c r="AG1459" s="323"/>
      <c r="AH1459" s="323"/>
      <c r="AI1459" s="323"/>
      <c r="AJ1459" s="323"/>
      <c r="AK1459" s="323"/>
      <c r="AL1459" s="323"/>
      <c r="AM1459" s="323"/>
      <c r="AN1459" s="323"/>
    </row>
    <row r="1460" spans="1:40" ht="12.75">
      <c r="A1460" s="328">
        <v>1225986311</v>
      </c>
      <c r="B1460" s="311">
        <v>1458</v>
      </c>
      <c r="C1460" s="329" t="s">
        <v>16403</v>
      </c>
      <c r="D1460" s="329" t="s">
        <v>15109</v>
      </c>
      <c r="E1460" s="329" t="s">
        <v>15800</v>
      </c>
      <c r="F1460" s="330" t="s">
        <v>1576</v>
      </c>
      <c r="G1460" s="329" t="s">
        <v>14671</v>
      </c>
      <c r="H1460" s="330" t="s">
        <v>1589</v>
      </c>
      <c r="I1460" s="329" t="s">
        <v>9786</v>
      </c>
      <c r="J1460" s="329" t="s">
        <v>14134</v>
      </c>
      <c r="K1460" s="317"/>
      <c r="L1460" s="304">
        <v>1</v>
      </c>
      <c r="M1460" s="311">
        <v>66.400000000000006</v>
      </c>
      <c r="N1460" s="311">
        <v>72</v>
      </c>
      <c r="O1460" s="311">
        <v>520</v>
      </c>
      <c r="P1460" s="311" t="s">
        <v>14122</v>
      </c>
      <c r="Q1460" s="311">
        <v>2012</v>
      </c>
      <c r="R1460" s="324">
        <v>41264</v>
      </c>
      <c r="S1460" s="311" t="s">
        <v>15833</v>
      </c>
      <c r="T1460" s="312">
        <v>41640</v>
      </c>
      <c r="U1460" s="304">
        <v>2019</v>
      </c>
      <c r="V1460" s="305"/>
      <c r="W1460" s="318"/>
      <c r="X1460" s="318"/>
      <c r="Y1460" s="318"/>
      <c r="Z1460" s="318"/>
      <c r="AA1460" s="327"/>
      <c r="AB1460" s="326">
        <v>1</v>
      </c>
      <c r="AC1460" s="303">
        <v>1</v>
      </c>
      <c r="AD1460" s="305"/>
      <c r="AE1460" s="322"/>
      <c r="AF1460" s="318"/>
      <c r="AG1460" s="323"/>
      <c r="AH1460" s="323"/>
      <c r="AI1460" s="323"/>
      <c r="AJ1460" s="323"/>
      <c r="AK1460" s="323"/>
      <c r="AL1460" s="323"/>
      <c r="AM1460" s="323"/>
      <c r="AN1460" s="323"/>
    </row>
    <row r="1461" spans="1:40" ht="12.75">
      <c r="A1461" s="328">
        <v>1225986301</v>
      </c>
      <c r="B1461" s="311">
        <v>1459</v>
      </c>
      <c r="C1461" s="329" t="s">
        <v>16403</v>
      </c>
      <c r="D1461" s="329" t="s">
        <v>15109</v>
      </c>
      <c r="E1461" s="329" t="s">
        <v>15800</v>
      </c>
      <c r="F1461" s="330" t="s">
        <v>1445</v>
      </c>
      <c r="G1461" s="329" t="s">
        <v>14671</v>
      </c>
      <c r="H1461" s="330" t="s">
        <v>1459</v>
      </c>
      <c r="I1461" s="329" t="s">
        <v>9786</v>
      </c>
      <c r="J1461" s="329" t="s">
        <v>14675</v>
      </c>
      <c r="K1461" s="317"/>
      <c r="L1461" s="304">
        <v>1</v>
      </c>
      <c r="M1461" s="311">
        <v>91.2</v>
      </c>
      <c r="N1461" s="311">
        <v>242</v>
      </c>
      <c r="O1461" s="311" t="s">
        <v>16688</v>
      </c>
      <c r="P1461" s="311" t="s">
        <v>14122</v>
      </c>
      <c r="Q1461" s="311">
        <v>2012</v>
      </c>
      <c r="R1461" s="324">
        <v>41264</v>
      </c>
      <c r="S1461" s="311" t="s">
        <v>15833</v>
      </c>
      <c r="T1461" s="312">
        <v>41640</v>
      </c>
      <c r="U1461" s="304">
        <v>2019</v>
      </c>
      <c r="V1461" s="305"/>
      <c r="W1461" s="318"/>
      <c r="X1461" s="318"/>
      <c r="Y1461" s="318"/>
      <c r="Z1461" s="318"/>
      <c r="AA1461" s="327"/>
      <c r="AB1461" s="326">
        <v>1</v>
      </c>
      <c r="AC1461" s="303">
        <v>1</v>
      </c>
      <c r="AD1461" s="305"/>
      <c r="AE1461" s="322"/>
      <c r="AF1461" s="318"/>
      <c r="AG1461" s="323"/>
      <c r="AH1461" s="323"/>
      <c r="AI1461" s="323"/>
      <c r="AJ1461" s="323"/>
      <c r="AK1461" s="323"/>
      <c r="AL1461" s="323"/>
      <c r="AM1461" s="323"/>
      <c r="AN1461" s="323"/>
    </row>
    <row r="1462" spans="1:40" ht="12.75">
      <c r="A1462" s="328">
        <v>1225987803</v>
      </c>
      <c r="B1462" s="311">
        <v>1460</v>
      </c>
      <c r="C1462" s="329" t="s">
        <v>16403</v>
      </c>
      <c r="D1462" s="329" t="s">
        <v>15109</v>
      </c>
      <c r="E1462" s="329" t="s">
        <v>15800</v>
      </c>
      <c r="F1462" s="330" t="s">
        <v>1445</v>
      </c>
      <c r="G1462" s="329" t="s">
        <v>15836</v>
      </c>
      <c r="H1462" s="330" t="s">
        <v>1457</v>
      </c>
      <c r="I1462" s="329" t="s">
        <v>9786</v>
      </c>
      <c r="J1462" s="329" t="s">
        <v>15709</v>
      </c>
      <c r="K1462" s="317"/>
      <c r="L1462" s="304">
        <v>1</v>
      </c>
      <c r="M1462" s="311">
        <v>41.6</v>
      </c>
      <c r="N1462" s="311">
        <v>110</v>
      </c>
      <c r="O1462" s="311" t="s">
        <v>16699</v>
      </c>
      <c r="P1462" s="311" t="s">
        <v>14604</v>
      </c>
      <c r="Q1462" s="311">
        <v>2012</v>
      </c>
      <c r="R1462" s="324">
        <v>41257</v>
      </c>
      <c r="S1462" s="311" t="s">
        <v>16700</v>
      </c>
      <c r="T1462" s="312">
        <v>41640</v>
      </c>
      <c r="U1462" s="304">
        <v>2019</v>
      </c>
      <c r="V1462" s="305"/>
      <c r="W1462" s="318"/>
      <c r="X1462" s="318"/>
      <c r="Y1462" s="318"/>
      <c r="Z1462" s="318"/>
      <c r="AA1462" s="327"/>
      <c r="AB1462" s="326">
        <v>1</v>
      </c>
      <c r="AC1462" s="303">
        <v>1</v>
      </c>
      <c r="AD1462" s="305"/>
      <c r="AE1462" s="322"/>
      <c r="AF1462" s="318"/>
      <c r="AG1462" s="323"/>
      <c r="AH1462" s="323"/>
      <c r="AI1462" s="323"/>
      <c r="AJ1462" s="323"/>
      <c r="AK1462" s="323"/>
      <c r="AL1462" s="323"/>
      <c r="AM1462" s="323"/>
      <c r="AN1462" s="323"/>
    </row>
    <row r="1463" spans="1:40" ht="12.75">
      <c r="A1463" s="328">
        <v>1225987801</v>
      </c>
      <c r="B1463" s="311">
        <v>1461</v>
      </c>
      <c r="C1463" s="329" t="s">
        <v>16403</v>
      </c>
      <c r="D1463" s="329" t="s">
        <v>15109</v>
      </c>
      <c r="E1463" s="329" t="s">
        <v>15800</v>
      </c>
      <c r="F1463" s="330" t="s">
        <v>1339</v>
      </c>
      <c r="G1463" s="329" t="s">
        <v>15836</v>
      </c>
      <c r="H1463" s="330" t="s">
        <v>1355</v>
      </c>
      <c r="I1463" s="329" t="s">
        <v>9786</v>
      </c>
      <c r="J1463" s="329" t="s">
        <v>15210</v>
      </c>
      <c r="K1463" s="317"/>
      <c r="L1463" s="304">
        <v>1</v>
      </c>
      <c r="M1463" s="311">
        <v>122.4</v>
      </c>
      <c r="N1463" s="311">
        <v>727</v>
      </c>
      <c r="O1463" s="311" t="s">
        <v>16701</v>
      </c>
      <c r="P1463" s="311" t="s">
        <v>14604</v>
      </c>
      <c r="Q1463" s="311">
        <v>2012</v>
      </c>
      <c r="R1463" s="324">
        <v>41257</v>
      </c>
      <c r="S1463" s="311" t="s">
        <v>16700</v>
      </c>
      <c r="T1463" s="312">
        <v>41640</v>
      </c>
      <c r="U1463" s="304">
        <v>2019</v>
      </c>
      <c r="V1463" s="305"/>
      <c r="W1463" s="318"/>
      <c r="X1463" s="318"/>
      <c r="Y1463" s="318"/>
      <c r="Z1463" s="318"/>
      <c r="AA1463" s="327"/>
      <c r="AB1463" s="326">
        <v>1</v>
      </c>
      <c r="AC1463" s="303">
        <v>1</v>
      </c>
      <c r="AD1463" s="305"/>
      <c r="AE1463" s="322"/>
      <c r="AF1463" s="318"/>
      <c r="AG1463" s="323"/>
      <c r="AH1463" s="323"/>
      <c r="AI1463" s="323"/>
      <c r="AJ1463" s="323"/>
      <c r="AK1463" s="323"/>
      <c r="AL1463" s="323"/>
      <c r="AM1463" s="323"/>
      <c r="AN1463" s="323"/>
    </row>
    <row r="1464" spans="1:40" ht="12.75">
      <c r="A1464" s="328">
        <v>1225988005</v>
      </c>
      <c r="B1464" s="311">
        <v>1462</v>
      </c>
      <c r="C1464" s="329" t="s">
        <v>16403</v>
      </c>
      <c r="D1464" s="329" t="s">
        <v>15109</v>
      </c>
      <c r="E1464" s="329" t="s">
        <v>15800</v>
      </c>
      <c r="F1464" s="330" t="s">
        <v>2109</v>
      </c>
      <c r="G1464" s="329" t="s">
        <v>15837</v>
      </c>
      <c r="H1464" s="330" t="s">
        <v>2134</v>
      </c>
      <c r="I1464" s="329" t="s">
        <v>9786</v>
      </c>
      <c r="J1464" s="329" t="s">
        <v>15838</v>
      </c>
      <c r="K1464" s="317"/>
      <c r="L1464" s="304">
        <v>1</v>
      </c>
      <c r="M1464" s="311">
        <v>71.900000000000006</v>
      </c>
      <c r="N1464" s="311">
        <v>63</v>
      </c>
      <c r="O1464" s="311">
        <v>520</v>
      </c>
      <c r="P1464" s="311" t="s">
        <v>14122</v>
      </c>
      <c r="Q1464" s="311">
        <v>2012</v>
      </c>
      <c r="R1464" s="324">
        <v>41267</v>
      </c>
      <c r="S1464" s="311" t="s">
        <v>15839</v>
      </c>
      <c r="T1464" s="312">
        <v>41640</v>
      </c>
      <c r="U1464" s="304">
        <v>2019</v>
      </c>
      <c r="V1464" s="305"/>
      <c r="W1464" s="318"/>
      <c r="X1464" s="318"/>
      <c r="Y1464" s="318"/>
      <c r="Z1464" s="318"/>
      <c r="AA1464" s="327"/>
      <c r="AB1464" s="326">
        <v>1</v>
      </c>
      <c r="AC1464" s="303">
        <v>1</v>
      </c>
      <c r="AD1464" s="305"/>
      <c r="AE1464" s="322"/>
      <c r="AF1464" s="318"/>
      <c r="AG1464" s="323"/>
      <c r="AH1464" s="323"/>
      <c r="AI1464" s="323"/>
      <c r="AJ1464" s="323"/>
      <c r="AK1464" s="323"/>
      <c r="AL1464" s="323"/>
      <c r="AM1464" s="323"/>
      <c r="AN1464" s="323"/>
    </row>
    <row r="1465" spans="1:40" ht="12.75">
      <c r="A1465" s="328">
        <v>1225988001</v>
      </c>
      <c r="B1465" s="311">
        <v>1463</v>
      </c>
      <c r="C1465" s="329" t="s">
        <v>16403</v>
      </c>
      <c r="D1465" s="329" t="s">
        <v>15109</v>
      </c>
      <c r="E1465" s="329" t="s">
        <v>15800</v>
      </c>
      <c r="F1465" s="330" t="s">
        <v>2109</v>
      </c>
      <c r="G1465" s="329" t="s">
        <v>15837</v>
      </c>
      <c r="H1465" s="330" t="s">
        <v>2136</v>
      </c>
      <c r="I1465" s="329" t="s">
        <v>9786</v>
      </c>
      <c r="J1465" s="329" t="s">
        <v>15840</v>
      </c>
      <c r="K1465" s="317"/>
      <c r="L1465" s="304">
        <v>1</v>
      </c>
      <c r="M1465" s="311">
        <v>252.8</v>
      </c>
      <c r="N1465" s="311">
        <v>825</v>
      </c>
      <c r="O1465" s="311" t="s">
        <v>16702</v>
      </c>
      <c r="P1465" s="311" t="s">
        <v>14604</v>
      </c>
      <c r="Q1465" s="311">
        <v>2012</v>
      </c>
      <c r="R1465" s="324">
        <v>41267</v>
      </c>
      <c r="S1465" s="311" t="s">
        <v>15839</v>
      </c>
      <c r="T1465" s="312">
        <v>41640</v>
      </c>
      <c r="U1465" s="304">
        <v>2019</v>
      </c>
      <c r="V1465" s="305"/>
      <c r="W1465" s="318"/>
      <c r="X1465" s="318"/>
      <c r="Y1465" s="318"/>
      <c r="Z1465" s="318"/>
      <c r="AA1465" s="327"/>
      <c r="AB1465" s="326">
        <v>1</v>
      </c>
      <c r="AC1465" s="303">
        <v>1</v>
      </c>
      <c r="AD1465" s="305"/>
      <c r="AE1465" s="322"/>
      <c r="AF1465" s="318"/>
      <c r="AG1465" s="323"/>
      <c r="AH1465" s="323"/>
      <c r="AI1465" s="323"/>
      <c r="AJ1465" s="323"/>
      <c r="AK1465" s="323"/>
      <c r="AL1465" s="323"/>
      <c r="AM1465" s="323"/>
      <c r="AN1465" s="323"/>
    </row>
    <row r="1466" spans="1:40" ht="12.75">
      <c r="A1466" s="328">
        <v>1225988007</v>
      </c>
      <c r="B1466" s="311">
        <v>1464</v>
      </c>
      <c r="C1466" s="329" t="s">
        <v>16403</v>
      </c>
      <c r="D1466" s="329" t="s">
        <v>15109</v>
      </c>
      <c r="E1466" s="329" t="s">
        <v>15800</v>
      </c>
      <c r="F1466" s="330" t="s">
        <v>2109</v>
      </c>
      <c r="G1466" s="329" t="s">
        <v>15837</v>
      </c>
      <c r="H1466" s="330" t="s">
        <v>2137</v>
      </c>
      <c r="I1466" s="329" t="s">
        <v>9786</v>
      </c>
      <c r="J1466" s="329" t="s">
        <v>15841</v>
      </c>
      <c r="K1466" s="317"/>
      <c r="L1466" s="304">
        <v>1</v>
      </c>
      <c r="M1466" s="311">
        <v>175.1</v>
      </c>
      <c r="N1466" s="311">
        <v>220</v>
      </c>
      <c r="O1466" s="311" t="s">
        <v>16703</v>
      </c>
      <c r="P1466" s="311" t="s">
        <v>14604</v>
      </c>
      <c r="Q1466" s="311">
        <v>2012</v>
      </c>
      <c r="R1466" s="324">
        <v>41267</v>
      </c>
      <c r="S1466" s="311" t="s">
        <v>15839</v>
      </c>
      <c r="T1466" s="312">
        <v>41640</v>
      </c>
      <c r="U1466" s="304">
        <v>2019</v>
      </c>
      <c r="V1466" s="305"/>
      <c r="W1466" s="318"/>
      <c r="X1466" s="318"/>
      <c r="Y1466" s="318"/>
      <c r="Z1466" s="318"/>
      <c r="AA1466" s="327"/>
      <c r="AB1466" s="326">
        <v>1</v>
      </c>
      <c r="AC1466" s="303">
        <v>1</v>
      </c>
      <c r="AD1466" s="305"/>
      <c r="AE1466" s="322"/>
      <c r="AF1466" s="318"/>
      <c r="AG1466" s="323"/>
      <c r="AH1466" s="323"/>
      <c r="AI1466" s="323"/>
      <c r="AJ1466" s="323"/>
      <c r="AK1466" s="323"/>
      <c r="AL1466" s="323"/>
      <c r="AM1466" s="323"/>
      <c r="AN1466" s="323"/>
    </row>
    <row r="1467" spans="1:40" ht="12.75">
      <c r="A1467" s="328">
        <v>1225988011</v>
      </c>
      <c r="B1467" s="311">
        <v>1465</v>
      </c>
      <c r="C1467" s="329" t="s">
        <v>16403</v>
      </c>
      <c r="D1467" s="329" t="s">
        <v>15109</v>
      </c>
      <c r="E1467" s="329" t="s">
        <v>15800</v>
      </c>
      <c r="F1467" s="330" t="s">
        <v>1784</v>
      </c>
      <c r="G1467" s="329" t="s">
        <v>15837</v>
      </c>
      <c r="H1467" s="330" t="s">
        <v>1802</v>
      </c>
      <c r="I1467" s="329" t="s">
        <v>9786</v>
      </c>
      <c r="J1467" s="329" t="s">
        <v>10772</v>
      </c>
      <c r="K1467" s="317"/>
      <c r="L1467" s="304">
        <v>1</v>
      </c>
      <c r="M1467" s="311">
        <v>49.7</v>
      </c>
      <c r="N1467" s="311">
        <v>19</v>
      </c>
      <c r="O1467" s="311">
        <v>520</v>
      </c>
      <c r="P1467" s="311" t="s">
        <v>14122</v>
      </c>
      <c r="Q1467" s="311">
        <v>2012</v>
      </c>
      <c r="R1467" s="324">
        <v>41267</v>
      </c>
      <c r="S1467" s="311" t="s">
        <v>15839</v>
      </c>
      <c r="T1467" s="312">
        <v>41640</v>
      </c>
      <c r="U1467" s="304">
        <v>2019</v>
      </c>
      <c r="V1467" s="305"/>
      <c r="W1467" s="318"/>
      <c r="X1467" s="318"/>
      <c r="Y1467" s="318"/>
      <c r="Z1467" s="318"/>
      <c r="AA1467" s="327"/>
      <c r="AB1467" s="326">
        <v>1</v>
      </c>
      <c r="AC1467" s="303">
        <v>1</v>
      </c>
      <c r="AD1467" s="305"/>
      <c r="AE1467" s="322"/>
      <c r="AF1467" s="318"/>
      <c r="AG1467" s="323"/>
      <c r="AH1467" s="323"/>
      <c r="AI1467" s="323"/>
      <c r="AJ1467" s="323"/>
      <c r="AK1467" s="323"/>
      <c r="AL1467" s="323"/>
      <c r="AM1467" s="323"/>
      <c r="AN1467" s="323"/>
    </row>
    <row r="1468" spans="1:40" ht="12.75">
      <c r="A1468" s="328">
        <v>1225988505</v>
      </c>
      <c r="B1468" s="311">
        <v>1466</v>
      </c>
      <c r="C1468" s="329" t="s">
        <v>16403</v>
      </c>
      <c r="D1468" s="329" t="s">
        <v>14708</v>
      </c>
      <c r="E1468" s="329" t="s">
        <v>15800</v>
      </c>
      <c r="F1468" s="330" t="s">
        <v>2030</v>
      </c>
      <c r="G1468" s="329" t="s">
        <v>16704</v>
      </c>
      <c r="H1468" s="330" t="s">
        <v>2037</v>
      </c>
      <c r="I1468" s="329" t="s">
        <v>9786</v>
      </c>
      <c r="J1468" s="329" t="s">
        <v>15842</v>
      </c>
      <c r="K1468" s="317"/>
      <c r="L1468" s="304">
        <v>1</v>
      </c>
      <c r="M1468" s="311">
        <v>64.7</v>
      </c>
      <c r="N1468" s="311">
        <v>87</v>
      </c>
      <c r="O1468" s="311">
        <v>520</v>
      </c>
      <c r="P1468" s="311" t="s">
        <v>14122</v>
      </c>
      <c r="Q1468" s="311">
        <v>2012</v>
      </c>
      <c r="R1468" s="324">
        <v>41257</v>
      </c>
      <c r="S1468" s="311" t="s">
        <v>15843</v>
      </c>
      <c r="T1468" s="312">
        <v>41640</v>
      </c>
      <c r="U1468" s="304">
        <v>2019</v>
      </c>
      <c r="V1468" s="305"/>
      <c r="W1468" s="318"/>
      <c r="X1468" s="318"/>
      <c r="Y1468" s="318"/>
      <c r="Z1468" s="318"/>
      <c r="AA1468" s="327"/>
      <c r="AB1468" s="326">
        <v>1</v>
      </c>
      <c r="AC1468" s="303">
        <v>1</v>
      </c>
      <c r="AD1468" s="305"/>
      <c r="AE1468" s="322"/>
      <c r="AF1468" s="318"/>
      <c r="AG1468" s="323"/>
      <c r="AH1468" s="323"/>
      <c r="AI1468" s="323"/>
      <c r="AJ1468" s="323"/>
      <c r="AK1468" s="323"/>
      <c r="AL1468" s="323"/>
      <c r="AM1468" s="323"/>
      <c r="AN1468" s="323"/>
    </row>
    <row r="1469" spans="1:40" ht="12.75">
      <c r="A1469" s="328">
        <v>1225988501</v>
      </c>
      <c r="B1469" s="311">
        <v>1467</v>
      </c>
      <c r="C1469" s="329" t="s">
        <v>16403</v>
      </c>
      <c r="D1469" s="329" t="s">
        <v>14708</v>
      </c>
      <c r="E1469" s="329" t="s">
        <v>15800</v>
      </c>
      <c r="F1469" s="330" t="s">
        <v>2030</v>
      </c>
      <c r="G1469" s="329" t="s">
        <v>16704</v>
      </c>
      <c r="H1469" s="330" t="s">
        <v>2042</v>
      </c>
      <c r="I1469" s="329" t="s">
        <v>9786</v>
      </c>
      <c r="J1469" s="329" t="s">
        <v>15844</v>
      </c>
      <c r="K1469" s="317"/>
      <c r="L1469" s="304">
        <v>1</v>
      </c>
      <c r="M1469" s="311">
        <v>275.8</v>
      </c>
      <c r="N1469" s="311">
        <v>643</v>
      </c>
      <c r="O1469" s="311" t="s">
        <v>16705</v>
      </c>
      <c r="P1469" s="311" t="s">
        <v>14604</v>
      </c>
      <c r="Q1469" s="311">
        <v>2012</v>
      </c>
      <c r="R1469" s="324">
        <v>41257</v>
      </c>
      <c r="S1469" s="311" t="s">
        <v>15843</v>
      </c>
      <c r="T1469" s="312">
        <v>41640</v>
      </c>
      <c r="U1469" s="304">
        <v>2019</v>
      </c>
      <c r="V1469" s="305"/>
      <c r="W1469" s="318"/>
      <c r="X1469" s="318"/>
      <c r="Y1469" s="318"/>
      <c r="Z1469" s="318"/>
      <c r="AA1469" s="327"/>
      <c r="AB1469" s="326">
        <v>1</v>
      </c>
      <c r="AC1469" s="303">
        <v>1</v>
      </c>
      <c r="AD1469" s="305"/>
      <c r="AE1469" s="322"/>
      <c r="AF1469" s="318"/>
      <c r="AG1469" s="323"/>
      <c r="AH1469" s="323"/>
      <c r="AI1469" s="323"/>
      <c r="AJ1469" s="323"/>
      <c r="AK1469" s="323"/>
      <c r="AL1469" s="323"/>
      <c r="AM1469" s="323"/>
      <c r="AN1469" s="323"/>
    </row>
    <row r="1470" spans="1:40" ht="12.75">
      <c r="A1470" s="328">
        <v>1225955101</v>
      </c>
      <c r="B1470" s="311">
        <v>1468</v>
      </c>
      <c r="C1470" s="329" t="s">
        <v>16403</v>
      </c>
      <c r="D1470" s="329" t="s">
        <v>15109</v>
      </c>
      <c r="E1470" s="329" t="s">
        <v>15800</v>
      </c>
      <c r="F1470" s="330" t="s">
        <v>2109</v>
      </c>
      <c r="G1470" s="329" t="s">
        <v>15845</v>
      </c>
      <c r="H1470" s="330" t="s">
        <v>2112</v>
      </c>
      <c r="I1470" s="329" t="s">
        <v>9786</v>
      </c>
      <c r="J1470" s="329" t="s">
        <v>15846</v>
      </c>
      <c r="K1470" s="317"/>
      <c r="L1470" s="304">
        <v>1</v>
      </c>
      <c r="M1470" s="311">
        <v>54</v>
      </c>
      <c r="N1470" s="311">
        <v>214</v>
      </c>
      <c r="O1470" s="311" t="s">
        <v>16521</v>
      </c>
      <c r="P1470" s="311" t="s">
        <v>14604</v>
      </c>
      <c r="Q1470" s="311">
        <v>2012</v>
      </c>
      <c r="R1470" s="324">
        <v>41268</v>
      </c>
      <c r="S1470" s="311" t="s">
        <v>15830</v>
      </c>
      <c r="T1470" s="312">
        <v>41640</v>
      </c>
      <c r="U1470" s="304">
        <v>2019</v>
      </c>
      <c r="V1470" s="305"/>
      <c r="W1470" s="318"/>
      <c r="X1470" s="318"/>
      <c r="Y1470" s="318"/>
      <c r="Z1470" s="318"/>
      <c r="AA1470" s="327"/>
      <c r="AB1470" s="326">
        <v>1</v>
      </c>
      <c r="AC1470" s="303">
        <v>1</v>
      </c>
      <c r="AD1470" s="305"/>
      <c r="AE1470" s="322"/>
      <c r="AF1470" s="318"/>
      <c r="AG1470" s="323"/>
      <c r="AH1470" s="323"/>
      <c r="AI1470" s="323"/>
      <c r="AJ1470" s="323"/>
      <c r="AK1470" s="323"/>
      <c r="AL1470" s="323"/>
      <c r="AM1470" s="323"/>
      <c r="AN1470" s="323"/>
    </row>
    <row r="1471" spans="1:40" ht="12.75">
      <c r="A1471" s="328">
        <v>1225955103</v>
      </c>
      <c r="B1471" s="311">
        <v>1469</v>
      </c>
      <c r="C1471" s="329" t="s">
        <v>16403</v>
      </c>
      <c r="D1471" s="329" t="s">
        <v>15109</v>
      </c>
      <c r="E1471" s="329" t="s">
        <v>15800</v>
      </c>
      <c r="F1471" s="330" t="s">
        <v>2109</v>
      </c>
      <c r="G1471" s="329" t="s">
        <v>15845</v>
      </c>
      <c r="H1471" s="330" t="s">
        <v>2120</v>
      </c>
      <c r="I1471" s="329" t="s">
        <v>10299</v>
      </c>
      <c r="J1471" s="329" t="s">
        <v>15815</v>
      </c>
      <c r="K1471" s="317"/>
      <c r="L1471" s="304">
        <v>1</v>
      </c>
      <c r="M1471" s="311">
        <v>10.3</v>
      </c>
      <c r="N1471" s="311">
        <v>25</v>
      </c>
      <c r="O1471" s="311" t="s">
        <v>15984</v>
      </c>
      <c r="P1471" s="311" t="s">
        <v>14122</v>
      </c>
      <c r="Q1471" s="311">
        <v>2012</v>
      </c>
      <c r="R1471" s="324">
        <v>41268</v>
      </c>
      <c r="S1471" s="311" t="s">
        <v>15830</v>
      </c>
      <c r="T1471" s="312">
        <v>41640</v>
      </c>
      <c r="U1471" s="304">
        <v>2019</v>
      </c>
      <c r="V1471" s="305"/>
      <c r="W1471" s="318"/>
      <c r="X1471" s="318"/>
      <c r="Y1471" s="318"/>
      <c r="Z1471" s="318"/>
      <c r="AA1471" s="327"/>
      <c r="AB1471" s="326">
        <v>1</v>
      </c>
      <c r="AC1471" s="303">
        <v>1</v>
      </c>
      <c r="AD1471" s="305"/>
      <c r="AE1471" s="322"/>
      <c r="AF1471" s="318"/>
      <c r="AG1471" s="323"/>
      <c r="AH1471" s="323"/>
      <c r="AI1471" s="323"/>
      <c r="AJ1471" s="323"/>
      <c r="AK1471" s="323"/>
      <c r="AL1471" s="323"/>
      <c r="AM1471" s="323"/>
      <c r="AN1471" s="323"/>
    </row>
    <row r="1472" spans="1:40" ht="12.75">
      <c r="A1472" s="328">
        <v>1225955105</v>
      </c>
      <c r="B1472" s="311">
        <v>1470</v>
      </c>
      <c r="C1472" s="329" t="s">
        <v>16403</v>
      </c>
      <c r="D1472" s="329" t="s">
        <v>15109</v>
      </c>
      <c r="E1472" s="329" t="s">
        <v>15800</v>
      </c>
      <c r="F1472" s="330" t="s">
        <v>2109</v>
      </c>
      <c r="G1472" s="329" t="s">
        <v>15845</v>
      </c>
      <c r="H1472" s="330" t="s">
        <v>2122</v>
      </c>
      <c r="I1472" s="329" t="s">
        <v>9786</v>
      </c>
      <c r="J1472" s="329" t="s">
        <v>15847</v>
      </c>
      <c r="K1472" s="317"/>
      <c r="L1472" s="304">
        <v>1</v>
      </c>
      <c r="M1472" s="311">
        <v>15.7</v>
      </c>
      <c r="N1472" s="311">
        <v>26</v>
      </c>
      <c r="O1472" s="311" t="s">
        <v>16688</v>
      </c>
      <c r="P1472" s="311" t="s">
        <v>14122</v>
      </c>
      <c r="Q1472" s="311">
        <v>2012</v>
      </c>
      <c r="R1472" s="324">
        <v>41268</v>
      </c>
      <c r="S1472" s="311" t="s">
        <v>15830</v>
      </c>
      <c r="T1472" s="312">
        <v>41640</v>
      </c>
      <c r="U1472" s="304">
        <v>2019</v>
      </c>
      <c r="V1472" s="305"/>
      <c r="W1472" s="318"/>
      <c r="X1472" s="318"/>
      <c r="Y1472" s="318"/>
      <c r="Z1472" s="318"/>
      <c r="AA1472" s="327"/>
      <c r="AB1472" s="326">
        <v>1</v>
      </c>
      <c r="AC1472" s="303">
        <v>1</v>
      </c>
      <c r="AD1472" s="305"/>
      <c r="AE1472" s="322"/>
      <c r="AF1472" s="318"/>
      <c r="AG1472" s="323"/>
      <c r="AH1472" s="323"/>
      <c r="AI1472" s="323"/>
      <c r="AJ1472" s="323"/>
      <c r="AK1472" s="323"/>
      <c r="AL1472" s="323"/>
      <c r="AM1472" s="323"/>
      <c r="AN1472" s="323"/>
    </row>
    <row r="1473" spans="1:40" ht="12.75">
      <c r="A1473" s="328">
        <v>1225955107</v>
      </c>
      <c r="B1473" s="311">
        <v>1471</v>
      </c>
      <c r="C1473" s="329" t="s">
        <v>16403</v>
      </c>
      <c r="D1473" s="329" t="s">
        <v>15109</v>
      </c>
      <c r="E1473" s="329" t="s">
        <v>15800</v>
      </c>
      <c r="F1473" s="330" t="s">
        <v>1517</v>
      </c>
      <c r="G1473" s="329" t="s">
        <v>15845</v>
      </c>
      <c r="H1473" s="330" t="s">
        <v>1541</v>
      </c>
      <c r="I1473" s="329" t="s">
        <v>9786</v>
      </c>
      <c r="J1473" s="329" t="s">
        <v>14190</v>
      </c>
      <c r="K1473" s="317"/>
      <c r="L1473" s="304">
        <v>1</v>
      </c>
      <c r="M1473" s="311">
        <v>162.30000000000001</v>
      </c>
      <c r="N1473" s="311">
        <v>646</v>
      </c>
      <c r="O1473" s="311" t="s">
        <v>16706</v>
      </c>
      <c r="P1473" s="311" t="s">
        <v>14604</v>
      </c>
      <c r="Q1473" s="311">
        <v>2012</v>
      </c>
      <c r="R1473" s="324">
        <v>41268</v>
      </c>
      <c r="S1473" s="311" t="s">
        <v>15830</v>
      </c>
      <c r="T1473" s="312">
        <v>41640</v>
      </c>
      <c r="U1473" s="304">
        <v>2019</v>
      </c>
      <c r="V1473" s="305"/>
      <c r="W1473" s="318"/>
      <c r="X1473" s="318"/>
      <c r="Y1473" s="318"/>
      <c r="Z1473" s="318"/>
      <c r="AA1473" s="327"/>
      <c r="AB1473" s="326">
        <v>1</v>
      </c>
      <c r="AC1473" s="303">
        <v>1</v>
      </c>
      <c r="AD1473" s="305"/>
      <c r="AE1473" s="322"/>
      <c r="AF1473" s="318"/>
      <c r="AG1473" s="323"/>
      <c r="AH1473" s="323"/>
      <c r="AI1473" s="323"/>
      <c r="AJ1473" s="323"/>
      <c r="AK1473" s="323"/>
      <c r="AL1473" s="323"/>
      <c r="AM1473" s="323"/>
      <c r="AN1473" s="323"/>
    </row>
    <row r="1474" spans="1:40" ht="12.75">
      <c r="A1474" s="328">
        <v>1225955109</v>
      </c>
      <c r="B1474" s="311">
        <v>1472</v>
      </c>
      <c r="C1474" s="329" t="s">
        <v>16403</v>
      </c>
      <c r="D1474" s="329" t="s">
        <v>15109</v>
      </c>
      <c r="E1474" s="329" t="s">
        <v>15800</v>
      </c>
      <c r="F1474" s="330" t="s">
        <v>1576</v>
      </c>
      <c r="G1474" s="329" t="s">
        <v>15845</v>
      </c>
      <c r="H1474" s="330" t="s">
        <v>1592</v>
      </c>
      <c r="I1474" s="329" t="s">
        <v>9786</v>
      </c>
      <c r="J1474" s="329" t="s">
        <v>14611</v>
      </c>
      <c r="K1474" s="317"/>
      <c r="L1474" s="304">
        <v>1</v>
      </c>
      <c r="M1474" s="311">
        <v>7.9</v>
      </c>
      <c r="N1474" s="311">
        <v>53</v>
      </c>
      <c r="O1474" s="311" t="s">
        <v>16032</v>
      </c>
      <c r="P1474" s="311" t="s">
        <v>14122</v>
      </c>
      <c r="Q1474" s="311">
        <v>2012</v>
      </c>
      <c r="R1474" s="324">
        <v>41268</v>
      </c>
      <c r="S1474" s="311" t="s">
        <v>15830</v>
      </c>
      <c r="T1474" s="312">
        <v>41640</v>
      </c>
      <c r="U1474" s="304">
        <v>2019</v>
      </c>
      <c r="V1474" s="305"/>
      <c r="W1474" s="318"/>
      <c r="X1474" s="318"/>
      <c r="Y1474" s="318"/>
      <c r="Z1474" s="318"/>
      <c r="AA1474" s="327"/>
      <c r="AB1474" s="326">
        <v>1</v>
      </c>
      <c r="AC1474" s="303">
        <v>1</v>
      </c>
      <c r="AD1474" s="305"/>
      <c r="AE1474" s="322"/>
      <c r="AF1474" s="318"/>
      <c r="AG1474" s="323"/>
      <c r="AH1474" s="323"/>
      <c r="AI1474" s="323"/>
      <c r="AJ1474" s="323"/>
      <c r="AK1474" s="323"/>
      <c r="AL1474" s="323"/>
      <c r="AM1474" s="323"/>
      <c r="AN1474" s="323"/>
    </row>
    <row r="1475" spans="1:40" ht="12.75">
      <c r="A1475" s="328">
        <v>1225955100</v>
      </c>
      <c r="B1475" s="311">
        <v>1473</v>
      </c>
      <c r="C1475" s="329" t="s">
        <v>16403</v>
      </c>
      <c r="D1475" s="329" t="s">
        <v>15109</v>
      </c>
      <c r="E1475" s="329" t="s">
        <v>15800</v>
      </c>
      <c r="F1475" s="329" t="s">
        <v>2109</v>
      </c>
      <c r="G1475" s="329" t="s">
        <v>15845</v>
      </c>
      <c r="H1475" s="330" t="s">
        <v>2110</v>
      </c>
      <c r="I1475" s="329" t="s">
        <v>10789</v>
      </c>
      <c r="J1475" s="329" t="s">
        <v>14799</v>
      </c>
      <c r="K1475" s="317"/>
      <c r="L1475" s="304">
        <v>1</v>
      </c>
      <c r="M1475" s="311">
        <v>386</v>
      </c>
      <c r="N1475" s="311">
        <v>2371</v>
      </c>
      <c r="O1475" s="311" t="s">
        <v>16707</v>
      </c>
      <c r="P1475" s="311" t="s">
        <v>14604</v>
      </c>
      <c r="Q1475" s="311">
        <v>2012</v>
      </c>
      <c r="R1475" s="324">
        <v>41268</v>
      </c>
      <c r="S1475" s="311" t="s">
        <v>15830</v>
      </c>
      <c r="T1475" s="312">
        <v>41640</v>
      </c>
      <c r="U1475" s="304">
        <v>2019</v>
      </c>
      <c r="V1475" s="305"/>
      <c r="W1475" s="318"/>
      <c r="X1475" s="318"/>
      <c r="Y1475" s="318"/>
      <c r="Z1475" s="318"/>
      <c r="AA1475" s="327"/>
      <c r="AB1475" s="326">
        <v>1</v>
      </c>
      <c r="AC1475" s="303">
        <v>1</v>
      </c>
      <c r="AD1475" s="305"/>
      <c r="AE1475" s="322"/>
      <c r="AF1475" s="318"/>
      <c r="AG1475" s="323"/>
      <c r="AH1475" s="323"/>
      <c r="AI1475" s="323"/>
      <c r="AJ1475" s="323"/>
      <c r="AK1475" s="323"/>
      <c r="AL1475" s="323"/>
      <c r="AM1475" s="323"/>
      <c r="AN1475" s="323"/>
    </row>
    <row r="1476" spans="1:40" ht="12.75">
      <c r="A1476" s="307">
        <v>1210200000</v>
      </c>
      <c r="B1476" s="311">
        <v>1474</v>
      </c>
      <c r="C1476" s="311" t="s">
        <v>16075</v>
      </c>
      <c r="D1476" s="311" t="s">
        <v>16076</v>
      </c>
      <c r="E1476" s="311" t="s">
        <v>15848</v>
      </c>
      <c r="F1476" s="310" t="s">
        <v>1561</v>
      </c>
      <c r="G1476" s="311" t="s">
        <v>15849</v>
      </c>
      <c r="H1476" s="310" t="s">
        <v>1562</v>
      </c>
      <c r="I1476" s="311" t="s">
        <v>10296</v>
      </c>
      <c r="J1476" s="311" t="s">
        <v>15848</v>
      </c>
      <c r="K1476" s="302">
        <v>1</v>
      </c>
      <c r="L1476" s="316"/>
      <c r="M1476" s="311">
        <v>1046</v>
      </c>
      <c r="N1476" s="311">
        <v>22675</v>
      </c>
      <c r="O1476" s="317"/>
      <c r="P1476" s="311" t="s">
        <v>13163</v>
      </c>
      <c r="Q1476" s="311">
        <v>2021</v>
      </c>
      <c r="R1476" s="312">
        <v>44588</v>
      </c>
      <c r="S1476" s="311" t="s">
        <v>15850</v>
      </c>
      <c r="T1476" s="312">
        <v>45292</v>
      </c>
      <c r="U1476" s="340">
        <v>48214</v>
      </c>
      <c r="V1476" s="305"/>
      <c r="W1476" s="318"/>
      <c r="X1476" s="312">
        <v>44949</v>
      </c>
      <c r="Y1476" s="311" t="s">
        <v>15851</v>
      </c>
      <c r="Z1476" s="318"/>
      <c r="AA1476" s="320">
        <v>1</v>
      </c>
      <c r="AB1476" s="321"/>
      <c r="AC1476" s="303">
        <v>1</v>
      </c>
      <c r="AD1476" s="305"/>
      <c r="AE1476" s="322"/>
      <c r="AF1476" s="318"/>
      <c r="AG1476" s="323"/>
      <c r="AH1476" s="323"/>
      <c r="AI1476" s="323"/>
      <c r="AJ1476" s="323"/>
      <c r="AK1476" s="323"/>
      <c r="AL1476" s="323"/>
      <c r="AM1476" s="323"/>
      <c r="AN1476" s="323"/>
    </row>
    <row r="1477" spans="1:40" ht="12.75">
      <c r="A1477" s="307">
        <v>1210400000</v>
      </c>
      <c r="B1477" s="311">
        <v>1475</v>
      </c>
      <c r="C1477" s="311" t="s">
        <v>16075</v>
      </c>
      <c r="D1477" s="311" t="s">
        <v>16076</v>
      </c>
      <c r="E1477" s="311" t="s">
        <v>15852</v>
      </c>
      <c r="F1477" s="311" t="s">
        <v>1597</v>
      </c>
      <c r="G1477" s="311" t="s">
        <v>15853</v>
      </c>
      <c r="H1477" s="310" t="s">
        <v>1598</v>
      </c>
      <c r="I1477" s="311" t="s">
        <v>10296</v>
      </c>
      <c r="J1477" s="311" t="s">
        <v>14512</v>
      </c>
      <c r="K1477" s="302">
        <v>1</v>
      </c>
      <c r="L1477" s="316"/>
      <c r="M1477" s="311">
        <v>13779</v>
      </c>
      <c r="N1477" s="311">
        <v>248362</v>
      </c>
      <c r="O1477" s="317"/>
      <c r="P1477" s="311" t="s">
        <v>15854</v>
      </c>
      <c r="Q1477" s="311">
        <v>2020</v>
      </c>
      <c r="R1477" s="312">
        <v>44021</v>
      </c>
      <c r="S1477" s="311" t="s">
        <v>15855</v>
      </c>
      <c r="T1477" s="312">
        <v>44197</v>
      </c>
      <c r="U1477" s="340">
        <v>46753</v>
      </c>
      <c r="V1477" s="305"/>
      <c r="W1477" s="318"/>
      <c r="X1477" s="312">
        <v>44105</v>
      </c>
      <c r="Y1477" s="311" t="s">
        <v>15856</v>
      </c>
      <c r="Z1477" s="318"/>
      <c r="AA1477" s="320">
        <v>1</v>
      </c>
      <c r="AB1477" s="321"/>
      <c r="AC1477" s="303">
        <v>1</v>
      </c>
      <c r="AD1477" s="305"/>
      <c r="AE1477" s="322"/>
      <c r="AF1477" s="318"/>
      <c r="AG1477" s="323"/>
      <c r="AH1477" s="323"/>
      <c r="AI1477" s="323"/>
      <c r="AJ1477" s="323"/>
      <c r="AK1477" s="323"/>
      <c r="AL1477" s="323"/>
      <c r="AM1477" s="323"/>
      <c r="AN1477" s="323"/>
    </row>
    <row r="1478" spans="1:40" ht="12.75">
      <c r="A1478" s="307">
        <v>1210465300</v>
      </c>
      <c r="B1478" s="311">
        <v>1476</v>
      </c>
      <c r="C1478" s="311" t="s">
        <v>16075</v>
      </c>
      <c r="D1478" s="311" t="s">
        <v>16076</v>
      </c>
      <c r="E1478" s="311" t="s">
        <v>15852</v>
      </c>
      <c r="F1478" s="310" t="s">
        <v>1597</v>
      </c>
      <c r="G1478" s="311" t="s">
        <v>15853</v>
      </c>
      <c r="H1478" s="310" t="s">
        <v>1599</v>
      </c>
      <c r="I1478" s="311" t="s">
        <v>10789</v>
      </c>
      <c r="J1478" s="311" t="s">
        <v>15857</v>
      </c>
      <c r="K1478" s="302">
        <v>1</v>
      </c>
      <c r="L1478" s="316"/>
      <c r="M1478" s="329">
        <v>2010</v>
      </c>
      <c r="N1478" s="329">
        <v>6500</v>
      </c>
      <c r="O1478" s="329" t="s">
        <v>16141</v>
      </c>
      <c r="P1478" s="311" t="s">
        <v>15854</v>
      </c>
      <c r="Q1478" s="311">
        <v>2020</v>
      </c>
      <c r="R1478" s="312">
        <v>44021</v>
      </c>
      <c r="S1478" s="311" t="s">
        <v>15855</v>
      </c>
      <c r="T1478" s="312">
        <v>44197</v>
      </c>
      <c r="U1478" s="340">
        <v>46753</v>
      </c>
      <c r="V1478" s="305"/>
      <c r="W1478" s="318"/>
      <c r="X1478" s="312">
        <v>44105</v>
      </c>
      <c r="Y1478" s="311" t="s">
        <v>15856</v>
      </c>
      <c r="Z1478" s="318"/>
      <c r="AA1478" s="320">
        <v>1</v>
      </c>
      <c r="AB1478" s="357"/>
      <c r="AC1478" s="303">
        <v>1</v>
      </c>
      <c r="AD1478" s="305"/>
      <c r="AE1478" s="322"/>
      <c r="AF1478" s="318"/>
      <c r="AG1478" s="323"/>
      <c r="AH1478" s="323"/>
      <c r="AI1478" s="323"/>
      <c r="AJ1478" s="323"/>
      <c r="AK1478" s="323"/>
      <c r="AL1478" s="323"/>
      <c r="AM1478" s="323"/>
      <c r="AN1478" s="323"/>
    </row>
    <row r="1479" spans="1:40" ht="12.75">
      <c r="A1479" s="307">
        <v>1210436301</v>
      </c>
      <c r="B1479" s="311">
        <v>1477</v>
      </c>
      <c r="C1479" s="311" t="s">
        <v>16075</v>
      </c>
      <c r="D1479" s="311" t="s">
        <v>16076</v>
      </c>
      <c r="E1479" s="311" t="s">
        <v>15852</v>
      </c>
      <c r="F1479" s="310" t="s">
        <v>1597</v>
      </c>
      <c r="G1479" s="311" t="s">
        <v>15853</v>
      </c>
      <c r="H1479" s="310" t="s">
        <v>1600</v>
      </c>
      <c r="I1479" s="311" t="s">
        <v>10299</v>
      </c>
      <c r="J1479" s="311" t="s">
        <v>12404</v>
      </c>
      <c r="K1479" s="317"/>
      <c r="L1479" s="304">
        <v>1</v>
      </c>
      <c r="M1479" s="311">
        <v>1.76</v>
      </c>
      <c r="N1479" s="311">
        <v>77</v>
      </c>
      <c r="O1479" s="311">
        <v>800</v>
      </c>
      <c r="P1479" s="311" t="s">
        <v>15858</v>
      </c>
      <c r="Q1479" s="311">
        <v>2013</v>
      </c>
      <c r="R1479" s="312">
        <v>41467</v>
      </c>
      <c r="S1479" s="311" t="s">
        <v>15859</v>
      </c>
      <c r="T1479" s="312">
        <v>41640</v>
      </c>
      <c r="U1479" s="340">
        <v>44197</v>
      </c>
      <c r="V1479" s="305"/>
      <c r="W1479" s="318"/>
      <c r="X1479" s="318"/>
      <c r="Y1479" s="318"/>
      <c r="Z1479" s="318"/>
      <c r="AA1479" s="327"/>
      <c r="AB1479" s="309">
        <v>1</v>
      </c>
      <c r="AC1479" s="306"/>
      <c r="AD1479" s="305"/>
      <c r="AE1479" s="322"/>
      <c r="AF1479" s="318"/>
      <c r="AG1479" s="323"/>
      <c r="AH1479" s="323"/>
      <c r="AI1479" s="323"/>
      <c r="AJ1479" s="323"/>
      <c r="AK1479" s="323"/>
      <c r="AL1479" s="323"/>
      <c r="AM1479" s="323"/>
      <c r="AN1479" s="323"/>
    </row>
    <row r="1480" spans="1:40" ht="12.75">
      <c r="A1480" s="307">
        <v>1210141000</v>
      </c>
      <c r="B1480" s="311">
        <v>1478</v>
      </c>
      <c r="C1480" s="311" t="s">
        <v>16708</v>
      </c>
      <c r="D1480" s="311" t="s">
        <v>15865</v>
      </c>
      <c r="E1480" s="311" t="s">
        <v>15860</v>
      </c>
      <c r="F1480" s="310" t="s">
        <v>1236</v>
      </c>
      <c r="G1480" s="311" t="s">
        <v>15861</v>
      </c>
      <c r="H1480" s="310" t="s">
        <v>1238</v>
      </c>
      <c r="I1480" s="311" t="s">
        <v>10789</v>
      </c>
      <c r="J1480" s="311" t="s">
        <v>15862</v>
      </c>
      <c r="K1480" s="317"/>
      <c r="L1480" s="304">
        <v>1</v>
      </c>
      <c r="M1480" s="311">
        <v>101.1</v>
      </c>
      <c r="N1480" s="311">
        <v>2357</v>
      </c>
      <c r="O1480" s="311" t="s">
        <v>16709</v>
      </c>
      <c r="P1480" s="311" t="s">
        <v>15863</v>
      </c>
      <c r="Q1480" s="311">
        <v>2014</v>
      </c>
      <c r="R1480" s="312">
        <v>42141</v>
      </c>
      <c r="S1480" s="311" t="s">
        <v>15864</v>
      </c>
      <c r="T1480" s="312">
        <v>42370</v>
      </c>
      <c r="U1480" s="340">
        <v>44927</v>
      </c>
      <c r="V1480" s="305"/>
      <c r="W1480" s="318"/>
      <c r="X1480" s="318"/>
      <c r="Y1480" s="318"/>
      <c r="Z1480" s="318"/>
      <c r="AA1480" s="327"/>
      <c r="AB1480" s="326">
        <v>1</v>
      </c>
      <c r="AC1480" s="306"/>
      <c r="AD1480" s="305"/>
      <c r="AE1480" s="322"/>
      <c r="AF1480" s="318"/>
      <c r="AG1480" s="323"/>
      <c r="AH1480" s="323"/>
      <c r="AI1480" s="323"/>
      <c r="AJ1480" s="323"/>
      <c r="AK1480" s="323"/>
      <c r="AL1480" s="323"/>
      <c r="AM1480" s="323"/>
      <c r="AN1480" s="323"/>
    </row>
    <row r="1481" spans="1:40" ht="12.75">
      <c r="A1481" s="307">
        <v>1210100000</v>
      </c>
      <c r="B1481" s="311">
        <v>1479</v>
      </c>
      <c r="C1481" s="311" t="s">
        <v>16708</v>
      </c>
      <c r="D1481" s="311" t="s">
        <v>15865</v>
      </c>
      <c r="E1481" s="311" t="s">
        <v>15860</v>
      </c>
      <c r="F1481" s="310" t="s">
        <v>1236</v>
      </c>
      <c r="G1481" s="311" t="s">
        <v>15861</v>
      </c>
      <c r="H1481" s="310" t="s">
        <v>1237</v>
      </c>
      <c r="I1481" s="311" t="s">
        <v>10296</v>
      </c>
      <c r="J1481" s="311" t="s">
        <v>15865</v>
      </c>
      <c r="K1481" s="302">
        <v>1</v>
      </c>
      <c r="L1481" s="316"/>
      <c r="M1481" s="311">
        <v>40507.699999999997</v>
      </c>
      <c r="N1481" s="311">
        <v>999304</v>
      </c>
      <c r="O1481" s="317"/>
      <c r="P1481" s="311" t="s">
        <v>15863</v>
      </c>
      <c r="Q1481" s="311">
        <v>2019</v>
      </c>
      <c r="R1481" s="312">
        <v>43971</v>
      </c>
      <c r="S1481" s="311" t="s">
        <v>15866</v>
      </c>
      <c r="T1481" s="312">
        <v>44197</v>
      </c>
      <c r="U1481" s="340">
        <v>46753</v>
      </c>
      <c r="V1481" s="305"/>
      <c r="W1481" s="318"/>
      <c r="X1481" s="312">
        <v>44379</v>
      </c>
      <c r="Y1481" s="311" t="s">
        <v>15867</v>
      </c>
      <c r="Z1481" s="318"/>
      <c r="AA1481" s="320">
        <v>1</v>
      </c>
      <c r="AB1481" s="321"/>
      <c r="AC1481" s="303">
        <v>1</v>
      </c>
      <c r="AD1481" s="304">
        <v>1</v>
      </c>
      <c r="AE1481" s="322"/>
      <c r="AF1481" s="318"/>
      <c r="AG1481" s="323"/>
      <c r="AH1481" s="323"/>
      <c r="AI1481" s="323"/>
      <c r="AJ1481" s="323"/>
      <c r="AK1481" s="323"/>
      <c r="AL1481" s="323"/>
      <c r="AM1481" s="323"/>
      <c r="AN1481" s="323"/>
    </row>
    <row r="1482" spans="1:40" ht="12.75">
      <c r="A1482" s="307">
        <v>1210700000</v>
      </c>
      <c r="B1482" s="311">
        <v>1480</v>
      </c>
      <c r="C1482" s="311" t="s">
        <v>16075</v>
      </c>
      <c r="D1482" s="311" t="s">
        <v>16076</v>
      </c>
      <c r="E1482" s="311" t="s">
        <v>15868</v>
      </c>
      <c r="F1482" s="310" t="s">
        <v>1571</v>
      </c>
      <c r="G1482" s="311" t="s">
        <v>15869</v>
      </c>
      <c r="H1482" s="310" t="s">
        <v>1572</v>
      </c>
      <c r="I1482" s="311" t="s">
        <v>10296</v>
      </c>
      <c r="J1482" s="311" t="s">
        <v>15868</v>
      </c>
      <c r="K1482" s="317"/>
      <c r="L1482" s="304">
        <v>1</v>
      </c>
      <c r="M1482" s="311">
        <v>3325</v>
      </c>
      <c r="N1482" s="311">
        <v>52000</v>
      </c>
      <c r="O1482" s="311" t="s">
        <v>16710</v>
      </c>
      <c r="P1482" s="311" t="s">
        <v>15863</v>
      </c>
      <c r="Q1482" s="311">
        <v>2011</v>
      </c>
      <c r="R1482" s="312">
        <v>40569</v>
      </c>
      <c r="S1482" s="311" t="s">
        <v>15870</v>
      </c>
      <c r="T1482" s="312">
        <v>40909</v>
      </c>
      <c r="U1482" s="340">
        <v>43466</v>
      </c>
      <c r="V1482" s="305"/>
      <c r="W1482" s="318"/>
      <c r="X1482" s="318"/>
      <c r="Y1482" s="318"/>
      <c r="Z1482" s="318"/>
      <c r="AA1482" s="327"/>
      <c r="AB1482" s="326">
        <v>1</v>
      </c>
      <c r="AC1482" s="306"/>
      <c r="AD1482" s="305"/>
      <c r="AE1482" s="322"/>
      <c r="AF1482" s="318"/>
      <c r="AG1482" s="323"/>
      <c r="AH1482" s="323"/>
      <c r="AI1482" s="323"/>
      <c r="AJ1482" s="323"/>
      <c r="AK1482" s="323"/>
      <c r="AL1482" s="323"/>
      <c r="AM1482" s="323"/>
      <c r="AN1482" s="323"/>
    </row>
    <row r="1483" spans="1:40" ht="12.75">
      <c r="A1483" s="307">
        <v>1210790001</v>
      </c>
      <c r="B1483" s="311">
        <v>1481</v>
      </c>
      <c r="C1483" s="311" t="s">
        <v>16075</v>
      </c>
      <c r="D1483" s="311" t="s">
        <v>16076</v>
      </c>
      <c r="E1483" s="311" t="s">
        <v>15868</v>
      </c>
      <c r="F1483" s="310" t="s">
        <v>1571</v>
      </c>
      <c r="G1483" s="311" t="s">
        <v>15869</v>
      </c>
      <c r="H1483" s="310" t="s">
        <v>1575</v>
      </c>
      <c r="I1483" s="311" t="s">
        <v>9786</v>
      </c>
      <c r="J1483" s="311" t="s">
        <v>15871</v>
      </c>
      <c r="K1483" s="317"/>
      <c r="L1483" s="304">
        <v>1</v>
      </c>
      <c r="M1483" s="311">
        <v>53</v>
      </c>
      <c r="N1483" s="311">
        <v>1000</v>
      </c>
      <c r="O1483" s="311" t="s">
        <v>16710</v>
      </c>
      <c r="P1483" s="311" t="s">
        <v>15863</v>
      </c>
      <c r="Q1483" s="311">
        <v>2011</v>
      </c>
      <c r="R1483" s="312">
        <v>40569</v>
      </c>
      <c r="S1483" s="311" t="s">
        <v>15872</v>
      </c>
      <c r="T1483" s="312">
        <v>40909</v>
      </c>
      <c r="U1483" s="340">
        <v>43466</v>
      </c>
      <c r="V1483" s="305"/>
      <c r="W1483" s="318"/>
      <c r="X1483" s="318"/>
      <c r="Y1483" s="318"/>
      <c r="Z1483" s="318"/>
      <c r="AA1483" s="327"/>
      <c r="AB1483" s="326">
        <v>1</v>
      </c>
      <c r="AC1483" s="306"/>
      <c r="AD1483" s="305"/>
      <c r="AE1483" s="322"/>
      <c r="AF1483" s="318"/>
      <c r="AG1483" s="323"/>
      <c r="AH1483" s="323"/>
      <c r="AI1483" s="323"/>
      <c r="AJ1483" s="323"/>
      <c r="AK1483" s="323"/>
      <c r="AL1483" s="323"/>
      <c r="AM1483" s="323"/>
      <c r="AN1483" s="323"/>
    </row>
    <row r="1484" spans="1:40" ht="12.75">
      <c r="A1484" s="307">
        <v>1211090001</v>
      </c>
      <c r="B1484" s="311">
        <v>1482</v>
      </c>
      <c r="C1484" s="311" t="s">
        <v>15980</v>
      </c>
      <c r="D1484" s="311" t="s">
        <v>14479</v>
      </c>
      <c r="E1484" s="311" t="s">
        <v>15873</v>
      </c>
      <c r="F1484" s="310" t="s">
        <v>1656</v>
      </c>
      <c r="G1484" s="311" t="s">
        <v>15874</v>
      </c>
      <c r="H1484" s="310" t="s">
        <v>1678</v>
      </c>
      <c r="I1484" s="311" t="s">
        <v>10299</v>
      </c>
      <c r="J1484" s="311" t="s">
        <v>15018</v>
      </c>
      <c r="K1484" s="317"/>
      <c r="L1484" s="304">
        <v>1</v>
      </c>
      <c r="M1484" s="311">
        <v>8</v>
      </c>
      <c r="N1484" s="311">
        <v>1459</v>
      </c>
      <c r="O1484" s="311" t="s">
        <v>16711</v>
      </c>
      <c r="P1484" s="311" t="s">
        <v>15863</v>
      </c>
      <c r="Q1484" s="311">
        <v>2011</v>
      </c>
      <c r="R1484" s="324">
        <v>41271</v>
      </c>
      <c r="S1484" s="311" t="s">
        <v>15875</v>
      </c>
      <c r="T1484" s="312">
        <v>41640</v>
      </c>
      <c r="U1484" s="340">
        <v>43466</v>
      </c>
      <c r="V1484" s="305"/>
      <c r="W1484" s="318"/>
      <c r="X1484" s="318"/>
      <c r="Y1484" s="318"/>
      <c r="Z1484" s="318"/>
      <c r="AA1484" s="327"/>
      <c r="AB1484" s="326">
        <v>1</v>
      </c>
      <c r="AC1484" s="303">
        <v>1</v>
      </c>
      <c r="AD1484" s="305"/>
      <c r="AE1484" s="322"/>
      <c r="AF1484" s="318"/>
      <c r="AG1484" s="323"/>
      <c r="AH1484" s="323"/>
      <c r="AI1484" s="323"/>
      <c r="AJ1484" s="323"/>
      <c r="AK1484" s="323"/>
      <c r="AL1484" s="323"/>
      <c r="AM1484" s="323"/>
      <c r="AN1484" s="323"/>
    </row>
    <row r="1485" spans="1:40" ht="12.75">
      <c r="A1485" s="307">
        <v>1211090003</v>
      </c>
      <c r="B1485" s="311">
        <v>1483</v>
      </c>
      <c r="C1485" s="311" t="s">
        <v>15980</v>
      </c>
      <c r="D1485" s="311" t="s">
        <v>14479</v>
      </c>
      <c r="E1485" s="311" t="s">
        <v>15873</v>
      </c>
      <c r="F1485" s="310" t="s">
        <v>1804</v>
      </c>
      <c r="G1485" s="311" t="s">
        <v>15874</v>
      </c>
      <c r="H1485" s="310" t="s">
        <v>1808</v>
      </c>
      <c r="I1485" s="311" t="s">
        <v>10299</v>
      </c>
      <c r="J1485" s="311" t="s">
        <v>15876</v>
      </c>
      <c r="K1485" s="317"/>
      <c r="L1485" s="304">
        <v>1</v>
      </c>
      <c r="M1485" s="311">
        <v>101</v>
      </c>
      <c r="N1485" s="311">
        <v>256</v>
      </c>
      <c r="O1485" s="317"/>
      <c r="P1485" s="311" t="s">
        <v>15863</v>
      </c>
      <c r="Q1485" s="311">
        <v>2011</v>
      </c>
      <c r="R1485" s="324">
        <v>41271</v>
      </c>
      <c r="S1485" s="311" t="s">
        <v>15875</v>
      </c>
      <c r="T1485" s="312">
        <v>41640</v>
      </c>
      <c r="U1485" s="340">
        <v>43466</v>
      </c>
      <c r="V1485" s="305"/>
      <c r="W1485" s="318"/>
      <c r="X1485" s="318"/>
      <c r="Y1485" s="318"/>
      <c r="Z1485" s="318"/>
      <c r="AA1485" s="327"/>
      <c r="AB1485" s="326">
        <v>1</v>
      </c>
      <c r="AC1485" s="303">
        <v>1</v>
      </c>
      <c r="AD1485" s="305"/>
      <c r="AE1485" s="322"/>
      <c r="AF1485" s="318"/>
      <c r="AG1485" s="323"/>
      <c r="AH1485" s="323"/>
      <c r="AI1485" s="323"/>
      <c r="AJ1485" s="323"/>
      <c r="AK1485" s="323"/>
      <c r="AL1485" s="323"/>
      <c r="AM1485" s="323"/>
      <c r="AN1485" s="323"/>
    </row>
    <row r="1486" spans="1:40" ht="12.75">
      <c r="A1486" s="307">
        <v>1211090005</v>
      </c>
      <c r="B1486" s="311">
        <v>1484</v>
      </c>
      <c r="C1486" s="311" t="s">
        <v>15980</v>
      </c>
      <c r="D1486" s="311" t="s">
        <v>14479</v>
      </c>
      <c r="E1486" s="311" t="s">
        <v>15873</v>
      </c>
      <c r="F1486" s="310" t="s">
        <v>1804</v>
      </c>
      <c r="G1486" s="311" t="s">
        <v>15874</v>
      </c>
      <c r="H1486" s="310" t="s">
        <v>1809</v>
      </c>
      <c r="I1486" s="311" t="s">
        <v>10299</v>
      </c>
      <c r="J1486" s="311" t="s">
        <v>14555</v>
      </c>
      <c r="K1486" s="317"/>
      <c r="L1486" s="304">
        <v>1</v>
      </c>
      <c r="M1486" s="311">
        <v>8</v>
      </c>
      <c r="N1486" s="311">
        <v>73</v>
      </c>
      <c r="O1486" s="317"/>
      <c r="P1486" s="311" t="s">
        <v>15863</v>
      </c>
      <c r="Q1486" s="311">
        <v>2011</v>
      </c>
      <c r="R1486" s="324">
        <v>41271</v>
      </c>
      <c r="S1486" s="311" t="s">
        <v>15875</v>
      </c>
      <c r="T1486" s="312">
        <v>41640</v>
      </c>
      <c r="U1486" s="340">
        <v>43466</v>
      </c>
      <c r="V1486" s="305"/>
      <c r="W1486" s="318"/>
      <c r="X1486" s="318"/>
      <c r="Y1486" s="318"/>
      <c r="Z1486" s="318"/>
      <c r="AA1486" s="327"/>
      <c r="AB1486" s="326">
        <v>1</v>
      </c>
      <c r="AC1486" s="303">
        <v>1</v>
      </c>
      <c r="AD1486" s="305"/>
      <c r="AE1486" s="322"/>
      <c r="AF1486" s="318"/>
      <c r="AG1486" s="323"/>
      <c r="AH1486" s="323"/>
      <c r="AI1486" s="323"/>
      <c r="AJ1486" s="323"/>
      <c r="AK1486" s="323"/>
      <c r="AL1486" s="323"/>
      <c r="AM1486" s="323"/>
      <c r="AN1486" s="323"/>
    </row>
    <row r="1487" spans="1:40" ht="12.75">
      <c r="A1487" s="307">
        <v>1211000000</v>
      </c>
      <c r="B1487" s="311">
        <v>1485</v>
      </c>
      <c r="C1487" s="311" t="s">
        <v>15980</v>
      </c>
      <c r="D1487" s="311" t="s">
        <v>14479</v>
      </c>
      <c r="E1487" s="311" t="s">
        <v>15873</v>
      </c>
      <c r="F1487" s="310" t="s">
        <v>1804</v>
      </c>
      <c r="G1487" s="311" t="s">
        <v>15874</v>
      </c>
      <c r="H1487" s="310" t="s">
        <v>1805</v>
      </c>
      <c r="I1487" s="311" t="s">
        <v>10296</v>
      </c>
      <c r="J1487" s="311" t="s">
        <v>15873</v>
      </c>
      <c r="K1487" s="302">
        <v>1</v>
      </c>
      <c r="L1487" s="316"/>
      <c r="M1487" s="311">
        <v>43000.2</v>
      </c>
      <c r="N1487" s="311">
        <v>619278</v>
      </c>
      <c r="O1487" s="311" t="s">
        <v>16712</v>
      </c>
      <c r="P1487" s="311" t="s">
        <v>15863</v>
      </c>
      <c r="Q1487" s="311">
        <v>2020</v>
      </c>
      <c r="R1487" s="312">
        <v>44342</v>
      </c>
      <c r="S1487" s="311">
        <v>523</v>
      </c>
      <c r="T1487" s="312">
        <v>44562</v>
      </c>
      <c r="U1487" s="340">
        <v>46753</v>
      </c>
      <c r="V1487" s="305"/>
      <c r="W1487" s="318"/>
      <c r="X1487" s="312">
        <v>44974</v>
      </c>
      <c r="Y1487" s="311" t="s">
        <v>15877</v>
      </c>
      <c r="Z1487" s="318"/>
      <c r="AA1487" s="320">
        <v>1</v>
      </c>
      <c r="AB1487" s="321"/>
      <c r="AC1487" s="306"/>
      <c r="AD1487" s="305"/>
      <c r="AE1487" s="322"/>
      <c r="AF1487" s="318"/>
      <c r="AG1487" s="323"/>
      <c r="AH1487" s="323"/>
      <c r="AI1487" s="323"/>
      <c r="AJ1487" s="323"/>
      <c r="AK1487" s="323"/>
      <c r="AL1487" s="323"/>
      <c r="AM1487" s="323"/>
      <c r="AN1487" s="323"/>
    </row>
    <row r="1488" spans="1:40" ht="12.75">
      <c r="A1488" s="307">
        <v>1211090007</v>
      </c>
      <c r="B1488" s="311">
        <v>1486</v>
      </c>
      <c r="C1488" s="311" t="s">
        <v>15980</v>
      </c>
      <c r="D1488" s="311" t="s">
        <v>14479</v>
      </c>
      <c r="E1488" s="311" t="s">
        <v>15873</v>
      </c>
      <c r="F1488" s="310" t="s">
        <v>1680</v>
      </c>
      <c r="G1488" s="311" t="s">
        <v>15874</v>
      </c>
      <c r="H1488" s="310" t="s">
        <v>1688</v>
      </c>
      <c r="I1488" s="311" t="s">
        <v>9786</v>
      </c>
      <c r="J1488" s="311" t="s">
        <v>14078</v>
      </c>
      <c r="K1488" s="317"/>
      <c r="L1488" s="304">
        <v>1</v>
      </c>
      <c r="M1488" s="311">
        <v>11</v>
      </c>
      <c r="N1488" s="311">
        <v>551</v>
      </c>
      <c r="O1488" s="317"/>
      <c r="P1488" s="311" t="s">
        <v>15863</v>
      </c>
      <c r="Q1488" s="311">
        <v>2011</v>
      </c>
      <c r="R1488" s="324">
        <v>41271</v>
      </c>
      <c r="S1488" s="311" t="s">
        <v>15875</v>
      </c>
      <c r="T1488" s="312">
        <v>41640</v>
      </c>
      <c r="U1488" s="340">
        <v>43466</v>
      </c>
      <c r="V1488" s="305"/>
      <c r="W1488" s="318"/>
      <c r="X1488" s="318"/>
      <c r="Y1488" s="318"/>
      <c r="Z1488" s="318"/>
      <c r="AA1488" s="327"/>
      <c r="AB1488" s="326">
        <v>1</v>
      </c>
      <c r="AC1488" s="303">
        <v>1</v>
      </c>
      <c r="AD1488" s="305"/>
      <c r="AE1488" s="322"/>
      <c r="AF1488" s="318"/>
      <c r="AG1488" s="323"/>
      <c r="AH1488" s="323"/>
      <c r="AI1488" s="323"/>
      <c r="AJ1488" s="323"/>
      <c r="AK1488" s="323"/>
      <c r="AL1488" s="323"/>
      <c r="AM1488" s="323"/>
      <c r="AN1488" s="323"/>
    </row>
    <row r="1489" spans="1:40" ht="12.75">
      <c r="A1489" s="307">
        <v>1211090009</v>
      </c>
      <c r="B1489" s="311">
        <v>1487</v>
      </c>
      <c r="C1489" s="311" t="s">
        <v>15980</v>
      </c>
      <c r="D1489" s="311" t="s">
        <v>14479</v>
      </c>
      <c r="E1489" s="311" t="s">
        <v>15873</v>
      </c>
      <c r="F1489" s="310" t="s">
        <v>1804</v>
      </c>
      <c r="G1489" s="311" t="s">
        <v>15874</v>
      </c>
      <c r="H1489" s="310" t="s">
        <v>1807</v>
      </c>
      <c r="I1489" s="311" t="s">
        <v>9786</v>
      </c>
      <c r="J1489" s="311" t="s">
        <v>15878</v>
      </c>
      <c r="K1489" s="317"/>
      <c r="L1489" s="304">
        <v>1</v>
      </c>
      <c r="M1489" s="311">
        <v>12</v>
      </c>
      <c r="N1489" s="311">
        <v>89</v>
      </c>
      <c r="O1489" s="317"/>
      <c r="P1489" s="311" t="s">
        <v>15863</v>
      </c>
      <c r="Q1489" s="311">
        <v>2011</v>
      </c>
      <c r="R1489" s="324">
        <v>41271</v>
      </c>
      <c r="S1489" s="311" t="s">
        <v>15875</v>
      </c>
      <c r="T1489" s="312">
        <v>41640</v>
      </c>
      <c r="U1489" s="340">
        <v>43466</v>
      </c>
      <c r="V1489" s="305"/>
      <c r="W1489" s="318"/>
      <c r="X1489" s="318"/>
      <c r="Y1489" s="318"/>
      <c r="Z1489" s="318"/>
      <c r="AA1489" s="327"/>
      <c r="AB1489" s="326">
        <v>1</v>
      </c>
      <c r="AC1489" s="303">
        <v>1</v>
      </c>
      <c r="AD1489" s="305"/>
      <c r="AE1489" s="322"/>
      <c r="AF1489" s="318"/>
      <c r="AG1489" s="323"/>
      <c r="AH1489" s="323"/>
      <c r="AI1489" s="323"/>
      <c r="AJ1489" s="323"/>
      <c r="AK1489" s="323"/>
      <c r="AL1489" s="323"/>
      <c r="AM1489" s="323"/>
      <c r="AN1489" s="323"/>
    </row>
    <row r="1490" spans="1:40" ht="12.75">
      <c r="A1490" s="307">
        <v>1211390001</v>
      </c>
      <c r="B1490" s="311">
        <v>1488</v>
      </c>
      <c r="C1490" s="311" t="s">
        <v>16345</v>
      </c>
      <c r="D1490" s="311" t="s">
        <v>14821</v>
      </c>
      <c r="E1490" s="311" t="s">
        <v>15879</v>
      </c>
      <c r="F1490" s="310" t="s">
        <v>1897</v>
      </c>
      <c r="G1490" s="311" t="s">
        <v>15880</v>
      </c>
      <c r="H1490" s="310" t="s">
        <v>1903</v>
      </c>
      <c r="I1490" s="311" t="s">
        <v>10299</v>
      </c>
      <c r="J1490" s="311" t="s">
        <v>10761</v>
      </c>
      <c r="K1490" s="317"/>
      <c r="L1490" s="304">
        <v>1</v>
      </c>
      <c r="M1490" s="311">
        <v>3671</v>
      </c>
      <c r="N1490" s="311">
        <v>644</v>
      </c>
      <c r="O1490" s="311" t="s">
        <v>16713</v>
      </c>
      <c r="P1490" s="311" t="s">
        <v>15863</v>
      </c>
      <c r="Q1490" s="311">
        <v>2013</v>
      </c>
      <c r="R1490" s="312">
        <v>42915</v>
      </c>
      <c r="S1490" s="311" t="s">
        <v>15881</v>
      </c>
      <c r="T1490" s="312">
        <v>43101</v>
      </c>
      <c r="U1490" s="340">
        <v>45658</v>
      </c>
      <c r="V1490" s="305"/>
      <c r="W1490" s="318"/>
      <c r="X1490" s="318"/>
      <c r="Y1490" s="318"/>
      <c r="Z1490" s="318"/>
      <c r="AA1490" s="327"/>
      <c r="AB1490" s="326">
        <v>1</v>
      </c>
      <c r="AC1490" s="334">
        <v>1</v>
      </c>
      <c r="AD1490" s="336"/>
      <c r="AE1490" s="322"/>
      <c r="AF1490" s="318"/>
      <c r="AG1490" s="323"/>
      <c r="AH1490" s="323"/>
      <c r="AI1490" s="323"/>
      <c r="AJ1490" s="323"/>
      <c r="AK1490" s="323"/>
      <c r="AL1490" s="323"/>
      <c r="AM1490" s="323"/>
      <c r="AN1490" s="323"/>
    </row>
    <row r="1491" spans="1:40" ht="12.75">
      <c r="A1491" s="307">
        <v>1211300000</v>
      </c>
      <c r="B1491" s="311">
        <v>1489</v>
      </c>
      <c r="C1491" s="311" t="s">
        <v>16345</v>
      </c>
      <c r="D1491" s="311" t="s">
        <v>14821</v>
      </c>
      <c r="E1491" s="311" t="s">
        <v>14821</v>
      </c>
      <c r="F1491" s="310" t="s">
        <v>1897</v>
      </c>
      <c r="G1491" s="311" t="s">
        <v>15880</v>
      </c>
      <c r="H1491" s="310" t="s">
        <v>1898</v>
      </c>
      <c r="I1491" s="311" t="s">
        <v>10296</v>
      </c>
      <c r="J1491" s="311" t="s">
        <v>15879</v>
      </c>
      <c r="K1491" s="302">
        <v>1</v>
      </c>
      <c r="L1491" s="316"/>
      <c r="M1491" s="311">
        <v>3768.0511999999999</v>
      </c>
      <c r="N1491" s="311">
        <v>45718</v>
      </c>
      <c r="O1491" s="317"/>
      <c r="P1491" s="311" t="s">
        <v>14410</v>
      </c>
      <c r="Q1491" s="311">
        <v>2022</v>
      </c>
      <c r="R1491" s="312">
        <v>44749</v>
      </c>
      <c r="S1491" s="311" t="s">
        <v>15882</v>
      </c>
      <c r="T1491" s="312">
        <v>44927</v>
      </c>
      <c r="U1491" s="340">
        <v>47484</v>
      </c>
      <c r="V1491" s="305"/>
      <c r="W1491" s="318"/>
      <c r="X1491" s="312">
        <v>45156</v>
      </c>
      <c r="Y1491" s="311" t="s">
        <v>2733</v>
      </c>
      <c r="Z1491" s="302">
        <v>1</v>
      </c>
      <c r="AA1491" s="327"/>
      <c r="AB1491" s="321"/>
      <c r="AC1491" s="334">
        <v>1</v>
      </c>
      <c r="AD1491" s="336"/>
      <c r="AE1491" s="322"/>
      <c r="AF1491" s="318"/>
      <c r="AG1491" s="323"/>
      <c r="AH1491" s="323"/>
      <c r="AI1491" s="323"/>
      <c r="AJ1491" s="323"/>
      <c r="AK1491" s="323"/>
      <c r="AL1491" s="323"/>
      <c r="AM1491" s="323"/>
      <c r="AN1491" s="323"/>
    </row>
    <row r="1492" spans="1:40" ht="12.75">
      <c r="A1492" s="307">
        <v>1211345400</v>
      </c>
      <c r="B1492" s="311">
        <v>1490</v>
      </c>
      <c r="C1492" s="311" t="s">
        <v>16345</v>
      </c>
      <c r="D1492" s="311" t="s">
        <v>14821</v>
      </c>
      <c r="E1492" s="311" t="s">
        <v>15879</v>
      </c>
      <c r="F1492" s="311" t="s">
        <v>1897</v>
      </c>
      <c r="G1492" s="311" t="s">
        <v>15880</v>
      </c>
      <c r="H1492" s="310" t="s">
        <v>1899</v>
      </c>
      <c r="I1492" s="311" t="s">
        <v>10789</v>
      </c>
      <c r="J1492" s="311" t="s">
        <v>14752</v>
      </c>
      <c r="K1492" s="317"/>
      <c r="L1492" s="304">
        <v>1</v>
      </c>
      <c r="M1492" s="311">
        <v>3671</v>
      </c>
      <c r="N1492" s="311">
        <v>361</v>
      </c>
      <c r="O1492" s="311" t="s">
        <v>16714</v>
      </c>
      <c r="P1492" s="311" t="s">
        <v>15863</v>
      </c>
      <c r="Q1492" s="311">
        <v>2013</v>
      </c>
      <c r="R1492" s="312">
        <v>42915</v>
      </c>
      <c r="S1492" s="311" t="s">
        <v>15881</v>
      </c>
      <c r="T1492" s="312">
        <v>43101</v>
      </c>
      <c r="U1492" s="340">
        <v>45658</v>
      </c>
      <c r="V1492" s="305"/>
      <c r="W1492" s="318"/>
      <c r="X1492" s="318"/>
      <c r="Y1492" s="318"/>
      <c r="Z1492" s="318"/>
      <c r="AA1492" s="327"/>
      <c r="AB1492" s="326">
        <v>1</v>
      </c>
      <c r="AC1492" s="334">
        <v>1</v>
      </c>
      <c r="AD1492" s="336"/>
      <c r="AE1492" s="322"/>
      <c r="AF1492" s="318"/>
      <c r="AG1492" s="323"/>
      <c r="AH1492" s="323"/>
      <c r="AI1492" s="323"/>
      <c r="AJ1492" s="323"/>
      <c r="AK1492" s="323"/>
      <c r="AL1492" s="323"/>
      <c r="AM1492" s="323"/>
      <c r="AN1492" s="323"/>
    </row>
    <row r="1493" spans="1:40" ht="12.75">
      <c r="A1493" s="307">
        <v>1211600000</v>
      </c>
      <c r="B1493" s="311">
        <v>1491</v>
      </c>
      <c r="C1493" s="311" t="s">
        <v>16345</v>
      </c>
      <c r="D1493" s="311" t="s">
        <v>14821</v>
      </c>
      <c r="E1493" s="311" t="s">
        <v>14821</v>
      </c>
      <c r="F1493" s="310" t="s">
        <v>1916</v>
      </c>
      <c r="G1493" s="311" t="s">
        <v>15883</v>
      </c>
      <c r="H1493" s="310" t="s">
        <v>1918</v>
      </c>
      <c r="I1493" s="311" t="s">
        <v>10296</v>
      </c>
      <c r="J1493" s="311" t="s">
        <v>15884</v>
      </c>
      <c r="K1493" s="302">
        <v>1</v>
      </c>
      <c r="L1493" s="316"/>
      <c r="M1493" s="311">
        <v>5196.3914999999997</v>
      </c>
      <c r="N1493" s="311">
        <v>107464</v>
      </c>
      <c r="O1493" s="317"/>
      <c r="P1493" s="311" t="s">
        <v>14709</v>
      </c>
      <c r="Q1493" s="311">
        <v>2022</v>
      </c>
      <c r="R1493" s="312">
        <v>44729</v>
      </c>
      <c r="S1493" s="311" t="s">
        <v>15885</v>
      </c>
      <c r="T1493" s="312">
        <v>44927</v>
      </c>
      <c r="U1493" s="340">
        <v>47484</v>
      </c>
      <c r="V1493" s="305"/>
      <c r="W1493" s="318"/>
      <c r="X1493" s="312">
        <v>45155</v>
      </c>
      <c r="Y1493" s="311" t="s">
        <v>2745</v>
      </c>
      <c r="Z1493" s="302">
        <v>1</v>
      </c>
      <c r="AA1493" s="327"/>
      <c r="AB1493" s="321"/>
      <c r="AC1493" s="334">
        <v>1</v>
      </c>
      <c r="AD1493" s="336"/>
      <c r="AE1493" s="322"/>
      <c r="AF1493" s="318"/>
      <c r="AG1493" s="323"/>
      <c r="AH1493" s="323"/>
      <c r="AI1493" s="323"/>
      <c r="AJ1493" s="323"/>
      <c r="AK1493" s="323"/>
      <c r="AL1493" s="323"/>
      <c r="AM1493" s="323"/>
      <c r="AN1493" s="323"/>
    </row>
    <row r="1494" spans="1:40" ht="12.75">
      <c r="A1494" s="307">
        <v>1211900000</v>
      </c>
      <c r="B1494" s="311">
        <v>1492</v>
      </c>
      <c r="C1494" s="311" t="s">
        <v>16306</v>
      </c>
      <c r="D1494" s="311" t="s">
        <v>14708</v>
      </c>
      <c r="E1494" s="311" t="s">
        <v>14708</v>
      </c>
      <c r="F1494" s="310" t="s">
        <v>2028</v>
      </c>
      <c r="G1494" s="311" t="s">
        <v>15886</v>
      </c>
      <c r="H1494" s="310" t="s">
        <v>2029</v>
      </c>
      <c r="I1494" s="311" t="s">
        <v>10296</v>
      </c>
      <c r="J1494" s="311" t="s">
        <v>15887</v>
      </c>
      <c r="K1494" s="302">
        <v>1</v>
      </c>
      <c r="L1494" s="316"/>
      <c r="M1494" s="311">
        <v>3600</v>
      </c>
      <c r="N1494" s="311">
        <v>70400</v>
      </c>
      <c r="O1494" s="311" t="s">
        <v>16715</v>
      </c>
      <c r="P1494" s="311" t="s">
        <v>14709</v>
      </c>
      <c r="Q1494" s="311">
        <v>2022</v>
      </c>
      <c r="R1494" s="312">
        <v>44756</v>
      </c>
      <c r="S1494" s="311" t="s">
        <v>15888</v>
      </c>
      <c r="T1494" s="312">
        <v>45292</v>
      </c>
      <c r="U1494" s="340">
        <v>47849</v>
      </c>
      <c r="V1494" s="305"/>
      <c r="W1494" s="318"/>
      <c r="X1494" s="312">
        <v>45145</v>
      </c>
      <c r="Y1494" s="311" t="s">
        <v>2741</v>
      </c>
      <c r="Z1494" s="302">
        <v>1</v>
      </c>
      <c r="AA1494" s="327"/>
      <c r="AB1494" s="321"/>
      <c r="AC1494" s="334">
        <v>1</v>
      </c>
      <c r="AD1494" s="302">
        <v>1</v>
      </c>
      <c r="AE1494" s="322"/>
      <c r="AF1494" s="318"/>
      <c r="AG1494" s="323"/>
      <c r="AH1494" s="323"/>
      <c r="AI1494" s="323"/>
      <c r="AJ1494" s="323"/>
      <c r="AK1494" s="323"/>
      <c r="AL1494" s="323"/>
      <c r="AM1494" s="323"/>
      <c r="AN1494" s="323"/>
    </row>
    <row r="1495" spans="1:40" ht="12.75">
      <c r="A1495" s="307">
        <v>1212145300</v>
      </c>
      <c r="B1495" s="311">
        <v>1493</v>
      </c>
      <c r="C1495" s="311" t="s">
        <v>16345</v>
      </c>
      <c r="D1495" s="311" t="s">
        <v>14821</v>
      </c>
      <c r="E1495" s="311" t="s">
        <v>15889</v>
      </c>
      <c r="F1495" s="310" t="s">
        <v>1804</v>
      </c>
      <c r="G1495" s="311" t="s">
        <v>15890</v>
      </c>
      <c r="H1495" s="310" t="s">
        <v>1808</v>
      </c>
      <c r="I1495" s="311" t="s">
        <v>10789</v>
      </c>
      <c r="J1495" s="311" t="s">
        <v>15876</v>
      </c>
      <c r="K1495" s="317"/>
      <c r="L1495" s="304">
        <v>1</v>
      </c>
      <c r="M1495" s="311">
        <v>125.1</v>
      </c>
      <c r="N1495" s="311">
        <v>363</v>
      </c>
      <c r="O1495" s="311" t="s">
        <v>16716</v>
      </c>
      <c r="P1495" s="311" t="s">
        <v>15863</v>
      </c>
      <c r="Q1495" s="311">
        <v>2014</v>
      </c>
      <c r="R1495" s="312">
        <v>42545</v>
      </c>
      <c r="S1495" s="311">
        <v>15</v>
      </c>
      <c r="T1495" s="312">
        <v>42736</v>
      </c>
      <c r="U1495" s="340">
        <v>45292</v>
      </c>
      <c r="V1495" s="305"/>
      <c r="W1495" s="318"/>
      <c r="X1495" s="318"/>
      <c r="Y1495" s="318"/>
      <c r="Z1495" s="318"/>
      <c r="AA1495" s="327"/>
      <c r="AB1495" s="326">
        <v>1</v>
      </c>
      <c r="AC1495" s="334">
        <v>1</v>
      </c>
      <c r="AD1495" s="302">
        <v>1</v>
      </c>
      <c r="AE1495" s="322"/>
      <c r="AF1495" s="318"/>
      <c r="AG1495" s="323"/>
      <c r="AH1495" s="323"/>
      <c r="AI1495" s="323"/>
      <c r="AJ1495" s="323"/>
      <c r="AK1495" s="323"/>
      <c r="AL1495" s="323"/>
      <c r="AM1495" s="323"/>
      <c r="AN1495" s="323"/>
    </row>
    <row r="1496" spans="1:40" ht="12.75">
      <c r="A1496" s="307">
        <v>1212100000</v>
      </c>
      <c r="B1496" s="311">
        <v>1494</v>
      </c>
      <c r="C1496" s="311" t="s">
        <v>16345</v>
      </c>
      <c r="D1496" s="311" t="s">
        <v>14821</v>
      </c>
      <c r="E1496" s="311" t="s">
        <v>15889</v>
      </c>
      <c r="F1496" s="310" t="s">
        <v>1945</v>
      </c>
      <c r="G1496" s="311" t="s">
        <v>15890</v>
      </c>
      <c r="H1496" s="310" t="s">
        <v>1946</v>
      </c>
      <c r="I1496" s="311" t="s">
        <v>10296</v>
      </c>
      <c r="J1496" s="311" t="s">
        <v>15891</v>
      </c>
      <c r="K1496" s="317"/>
      <c r="L1496" s="304">
        <v>1</v>
      </c>
      <c r="M1496" s="311">
        <v>2323.8000000000002</v>
      </c>
      <c r="N1496" s="311">
        <v>41374</v>
      </c>
      <c r="O1496" s="311" t="s">
        <v>16717</v>
      </c>
      <c r="P1496" s="311" t="s">
        <v>15863</v>
      </c>
      <c r="Q1496" s="311">
        <v>2014</v>
      </c>
      <c r="R1496" s="312">
        <v>42612</v>
      </c>
      <c r="S1496" s="311">
        <v>8</v>
      </c>
      <c r="T1496" s="312">
        <v>43101</v>
      </c>
      <c r="U1496" s="340">
        <v>45658</v>
      </c>
      <c r="V1496" s="305"/>
      <c r="W1496" s="318"/>
      <c r="X1496" s="318"/>
      <c r="Y1496" s="318"/>
      <c r="Z1496" s="318"/>
      <c r="AA1496" s="327"/>
      <c r="AB1496" s="326">
        <v>1</v>
      </c>
      <c r="AC1496" s="334">
        <v>1</v>
      </c>
      <c r="AD1496" s="302">
        <v>1</v>
      </c>
      <c r="AE1496" s="322"/>
      <c r="AF1496" s="318"/>
      <c r="AG1496" s="323"/>
      <c r="AH1496" s="323"/>
      <c r="AI1496" s="323"/>
      <c r="AJ1496" s="323"/>
      <c r="AK1496" s="323"/>
      <c r="AL1496" s="323"/>
      <c r="AM1496" s="323"/>
      <c r="AN1496" s="323"/>
    </row>
    <row r="1497" spans="1:40" ht="12.75">
      <c r="A1497" s="307">
        <v>1212145700</v>
      </c>
      <c r="B1497" s="311">
        <v>1495</v>
      </c>
      <c r="C1497" s="311" t="s">
        <v>16345</v>
      </c>
      <c r="D1497" s="311" t="s">
        <v>14821</v>
      </c>
      <c r="E1497" s="311" t="s">
        <v>15889</v>
      </c>
      <c r="F1497" s="310" t="s">
        <v>1945</v>
      </c>
      <c r="G1497" s="311" t="s">
        <v>15890</v>
      </c>
      <c r="H1497" s="310" t="s">
        <v>1947</v>
      </c>
      <c r="I1497" s="311" t="s">
        <v>10789</v>
      </c>
      <c r="J1497" s="311" t="s">
        <v>15892</v>
      </c>
      <c r="K1497" s="317"/>
      <c r="L1497" s="304">
        <v>1</v>
      </c>
      <c r="M1497" s="311">
        <v>126.1</v>
      </c>
      <c r="N1497" s="311">
        <v>1363</v>
      </c>
      <c r="O1497" s="311" t="s">
        <v>16716</v>
      </c>
      <c r="P1497" s="311" t="s">
        <v>15863</v>
      </c>
      <c r="Q1497" s="311">
        <v>2014</v>
      </c>
      <c r="R1497" s="312">
        <v>42545</v>
      </c>
      <c r="S1497" s="311">
        <v>15</v>
      </c>
      <c r="T1497" s="312">
        <v>42736</v>
      </c>
      <c r="U1497" s="340">
        <v>45292</v>
      </c>
      <c r="V1497" s="305"/>
      <c r="W1497" s="318"/>
      <c r="X1497" s="318"/>
      <c r="Y1497" s="318"/>
      <c r="Z1497" s="318"/>
      <c r="AA1497" s="327"/>
      <c r="AB1497" s="326">
        <v>1</v>
      </c>
      <c r="AC1497" s="334">
        <v>1</v>
      </c>
      <c r="AD1497" s="302">
        <v>1</v>
      </c>
      <c r="AE1497" s="322"/>
      <c r="AF1497" s="318"/>
      <c r="AG1497" s="323"/>
      <c r="AH1497" s="323"/>
      <c r="AI1497" s="323"/>
      <c r="AJ1497" s="323"/>
      <c r="AK1497" s="323"/>
      <c r="AL1497" s="323"/>
      <c r="AM1497" s="323"/>
      <c r="AN1497" s="323"/>
    </row>
    <row r="1498" spans="1:40" ht="12.75">
      <c r="A1498" s="307">
        <v>1212400000</v>
      </c>
      <c r="B1498" s="311">
        <v>1496</v>
      </c>
      <c r="C1498" s="311" t="s">
        <v>16403</v>
      </c>
      <c r="D1498" s="311" t="s">
        <v>15109</v>
      </c>
      <c r="E1498" s="311" t="s">
        <v>15893</v>
      </c>
      <c r="F1498" s="310" t="s">
        <v>2100</v>
      </c>
      <c r="G1498" s="311" t="s">
        <v>15894</v>
      </c>
      <c r="H1498" s="310" t="s">
        <v>2101</v>
      </c>
      <c r="I1498" s="311" t="s">
        <v>10296</v>
      </c>
      <c r="J1498" s="311" t="s">
        <v>15893</v>
      </c>
      <c r="K1498" s="317"/>
      <c r="L1498" s="304">
        <v>1</v>
      </c>
      <c r="M1498" s="311">
        <v>5930</v>
      </c>
      <c r="N1498" s="311">
        <v>110600</v>
      </c>
      <c r="O1498" s="311" t="s">
        <v>16718</v>
      </c>
      <c r="P1498" s="311" t="s">
        <v>15863</v>
      </c>
      <c r="Q1498" s="311">
        <v>2011</v>
      </c>
      <c r="R1498" s="312">
        <v>40953</v>
      </c>
      <c r="S1498" s="311" t="s">
        <v>15957</v>
      </c>
      <c r="T1498" s="312">
        <v>41275</v>
      </c>
      <c r="U1498" s="304">
        <v>2019</v>
      </c>
      <c r="V1498" s="358">
        <v>1</v>
      </c>
      <c r="W1498" s="318"/>
      <c r="X1498" s="318"/>
      <c r="Y1498" s="318"/>
      <c r="Z1498" s="318"/>
      <c r="AA1498" s="327"/>
      <c r="AB1498" s="326">
        <v>1</v>
      </c>
      <c r="AC1498" s="303">
        <v>1</v>
      </c>
      <c r="AD1498" s="305"/>
      <c r="AE1498" s="322"/>
      <c r="AF1498" s="318"/>
      <c r="AG1498" s="323"/>
      <c r="AH1498" s="323"/>
      <c r="AI1498" s="323"/>
      <c r="AJ1498" s="323"/>
      <c r="AK1498" s="323"/>
      <c r="AL1498" s="323"/>
      <c r="AM1498" s="323"/>
      <c r="AN1498" s="323"/>
    </row>
    <row r="1499" spans="1:40" ht="12.75">
      <c r="A1499" s="307">
        <v>1212600000</v>
      </c>
      <c r="B1499" s="311">
        <v>1497</v>
      </c>
      <c r="C1499" s="311" t="s">
        <v>16403</v>
      </c>
      <c r="D1499" s="311" t="s">
        <v>15329</v>
      </c>
      <c r="E1499" s="311" t="s">
        <v>15895</v>
      </c>
      <c r="F1499" s="310" t="s">
        <v>2272</v>
      </c>
      <c r="G1499" s="311" t="s">
        <v>15896</v>
      </c>
      <c r="H1499" s="310" t="s">
        <v>2273</v>
      </c>
      <c r="I1499" s="311" t="s">
        <v>10296</v>
      </c>
      <c r="J1499" s="311" t="s">
        <v>15895</v>
      </c>
      <c r="K1499" s="302">
        <v>1</v>
      </c>
      <c r="L1499" s="316"/>
      <c r="M1499" s="311">
        <v>432</v>
      </c>
      <c r="N1499" s="311">
        <v>27099</v>
      </c>
      <c r="O1499" s="311" t="s">
        <v>14981</v>
      </c>
      <c r="P1499" s="311" t="s">
        <v>14410</v>
      </c>
      <c r="Q1499" s="311">
        <v>2023</v>
      </c>
      <c r="R1499" s="312">
        <v>45099</v>
      </c>
      <c r="S1499" s="311" t="s">
        <v>15897</v>
      </c>
      <c r="T1499" s="312">
        <v>45292</v>
      </c>
      <c r="U1499" s="340">
        <v>47849</v>
      </c>
      <c r="V1499" s="305"/>
      <c r="W1499" s="318"/>
      <c r="X1499" s="312">
        <v>45169</v>
      </c>
      <c r="Y1499" s="311" t="s">
        <v>2734</v>
      </c>
      <c r="Z1499" s="302">
        <v>1</v>
      </c>
      <c r="AA1499" s="327"/>
      <c r="AB1499" s="321"/>
      <c r="AC1499" s="306"/>
      <c r="AD1499" s="304">
        <v>1</v>
      </c>
      <c r="AE1499" s="322"/>
      <c r="AF1499" s="318"/>
      <c r="AG1499" s="323"/>
      <c r="AH1499" s="323"/>
      <c r="AI1499" s="323"/>
      <c r="AJ1499" s="323"/>
      <c r="AK1499" s="323"/>
      <c r="AL1499" s="323"/>
      <c r="AM1499" s="323"/>
      <c r="AN1499" s="323"/>
    </row>
    <row r="1500" spans="1:40" ht="12.75">
      <c r="A1500" s="307">
        <v>1213000000</v>
      </c>
      <c r="B1500" s="311">
        <v>1498</v>
      </c>
      <c r="C1500" s="311" t="s">
        <v>16016</v>
      </c>
      <c r="D1500" s="311" t="s">
        <v>15329</v>
      </c>
      <c r="E1500" s="311" t="s">
        <v>15898</v>
      </c>
      <c r="F1500" s="310" t="s">
        <v>2344</v>
      </c>
      <c r="G1500" s="311" t="s">
        <v>15899</v>
      </c>
      <c r="H1500" s="310" t="s">
        <v>2345</v>
      </c>
      <c r="I1500" s="311" t="s">
        <v>10296</v>
      </c>
      <c r="J1500" s="311" t="s">
        <v>15898</v>
      </c>
      <c r="K1500" s="317"/>
      <c r="L1500" s="304">
        <v>1</v>
      </c>
      <c r="M1500" s="311">
        <v>2258</v>
      </c>
      <c r="N1500" s="311">
        <v>31550</v>
      </c>
      <c r="O1500" s="311" t="s">
        <v>16719</v>
      </c>
      <c r="P1500" s="311" t="s">
        <v>15863</v>
      </c>
      <c r="Q1500" s="311">
        <v>2012</v>
      </c>
      <c r="R1500" s="312">
        <v>40949</v>
      </c>
      <c r="S1500" s="311" t="s">
        <v>15900</v>
      </c>
      <c r="T1500" s="312">
        <v>41275</v>
      </c>
      <c r="U1500" s="340">
        <v>43831</v>
      </c>
      <c r="V1500" s="305"/>
      <c r="W1500" s="318"/>
      <c r="X1500" s="318"/>
      <c r="Y1500" s="318"/>
      <c r="Z1500" s="318"/>
      <c r="AA1500" s="327"/>
      <c r="AB1500" s="326">
        <v>1</v>
      </c>
      <c r="AC1500" s="303">
        <v>1</v>
      </c>
      <c r="AD1500" s="305"/>
      <c r="AE1500" s="322"/>
      <c r="AF1500" s="318"/>
      <c r="AG1500" s="323"/>
      <c r="AH1500" s="323"/>
      <c r="AI1500" s="323"/>
      <c r="AJ1500" s="323"/>
      <c r="AK1500" s="323"/>
      <c r="AL1500" s="323"/>
      <c r="AM1500" s="323"/>
      <c r="AN1500" s="323"/>
    </row>
    <row r="1501" spans="1:40" ht="12.75">
      <c r="A1501" s="307">
        <v>1213900000</v>
      </c>
      <c r="B1501" s="311">
        <v>1499</v>
      </c>
      <c r="C1501" s="311" t="s">
        <v>16403</v>
      </c>
      <c r="D1501" s="311" t="s">
        <v>15109</v>
      </c>
      <c r="E1501" s="311" t="s">
        <v>15109</v>
      </c>
      <c r="F1501" s="310" t="s">
        <v>1476</v>
      </c>
      <c r="G1501" s="311" t="s">
        <v>15901</v>
      </c>
      <c r="H1501" s="310" t="s">
        <v>1484</v>
      </c>
      <c r="I1501" s="311" t="s">
        <v>9786</v>
      </c>
      <c r="J1501" s="311" t="s">
        <v>14594</v>
      </c>
      <c r="K1501" s="302">
        <v>1</v>
      </c>
      <c r="L1501" s="316"/>
      <c r="M1501" s="311">
        <v>30.7</v>
      </c>
      <c r="N1501" s="311">
        <v>100</v>
      </c>
      <c r="O1501" s="317"/>
      <c r="P1501" s="311" t="s">
        <v>15902</v>
      </c>
      <c r="Q1501" s="311">
        <v>2022</v>
      </c>
      <c r="R1501" s="312">
        <v>44756</v>
      </c>
      <c r="S1501" s="311" t="s">
        <v>15903</v>
      </c>
      <c r="T1501" s="312">
        <v>44927</v>
      </c>
      <c r="U1501" s="304">
        <v>2029</v>
      </c>
      <c r="V1501" s="305"/>
      <c r="W1501" s="318"/>
      <c r="X1501" s="312">
        <v>45159</v>
      </c>
      <c r="Y1501" s="311" t="s">
        <v>2736</v>
      </c>
      <c r="Z1501" s="302">
        <v>1</v>
      </c>
      <c r="AA1501" s="327"/>
      <c r="AB1501" s="321"/>
      <c r="AC1501" s="303">
        <v>1</v>
      </c>
      <c r="AD1501" s="304">
        <v>1</v>
      </c>
      <c r="AE1501" s="322"/>
      <c r="AF1501" s="318"/>
      <c r="AG1501" s="323"/>
      <c r="AH1501" s="323"/>
      <c r="AI1501" s="323"/>
      <c r="AJ1501" s="323"/>
      <c r="AK1501" s="323"/>
      <c r="AL1501" s="323"/>
      <c r="AM1501" s="323"/>
      <c r="AN1501" s="323"/>
    </row>
    <row r="1502" spans="1:40" ht="12.75">
      <c r="A1502" s="307">
        <v>1213500000</v>
      </c>
      <c r="B1502" s="311">
        <v>1500</v>
      </c>
      <c r="C1502" s="311" t="s">
        <v>16403</v>
      </c>
      <c r="D1502" s="311" t="s">
        <v>15109</v>
      </c>
      <c r="E1502" s="311" t="s">
        <v>15109</v>
      </c>
      <c r="F1502" s="310" t="s">
        <v>1810</v>
      </c>
      <c r="G1502" s="311" t="s">
        <v>15901</v>
      </c>
      <c r="H1502" s="310" t="s">
        <v>1828</v>
      </c>
      <c r="I1502" s="311" t="s">
        <v>10296</v>
      </c>
      <c r="J1502" s="311" t="s">
        <v>10729</v>
      </c>
      <c r="K1502" s="302">
        <v>1</v>
      </c>
      <c r="L1502" s="316"/>
      <c r="M1502" s="311">
        <v>1730.3</v>
      </c>
      <c r="N1502" s="311">
        <v>27305</v>
      </c>
      <c r="O1502" s="311" t="s">
        <v>16720</v>
      </c>
      <c r="P1502" s="311" t="s">
        <v>15902</v>
      </c>
      <c r="Q1502" s="311">
        <v>2022</v>
      </c>
      <c r="R1502" s="312">
        <v>44756</v>
      </c>
      <c r="S1502" s="311" t="s">
        <v>15903</v>
      </c>
      <c r="T1502" s="312">
        <v>44927</v>
      </c>
      <c r="U1502" s="304">
        <v>2029</v>
      </c>
      <c r="V1502" s="305"/>
      <c r="W1502" s="318"/>
      <c r="X1502" s="312">
        <v>45154</v>
      </c>
      <c r="Y1502" s="311" t="s">
        <v>2735</v>
      </c>
      <c r="Z1502" s="302">
        <v>1</v>
      </c>
      <c r="AA1502" s="327"/>
      <c r="AB1502" s="321"/>
      <c r="AC1502" s="303">
        <v>1</v>
      </c>
      <c r="AD1502" s="304">
        <v>1</v>
      </c>
      <c r="AE1502" s="322"/>
      <c r="AF1502" s="318"/>
      <c r="AG1502" s="323"/>
      <c r="AH1502" s="323"/>
      <c r="AI1502" s="323"/>
      <c r="AJ1502" s="323"/>
      <c r="AK1502" s="323"/>
      <c r="AL1502" s="323"/>
      <c r="AM1502" s="323"/>
      <c r="AN1502" s="323"/>
    </row>
    <row r="1503" spans="1:40" ht="15.75">
      <c r="A1503" s="359"/>
      <c r="B1503" s="311"/>
      <c r="C1503" s="360" t="s">
        <v>16721</v>
      </c>
      <c r="D1503" s="361"/>
      <c r="E1503" s="361"/>
      <c r="F1503" s="317"/>
      <c r="G1503" s="361"/>
      <c r="H1503" s="317"/>
      <c r="I1503" s="317"/>
      <c r="J1503" s="362"/>
      <c r="K1503" s="360">
        <v>284</v>
      </c>
      <c r="L1503" s="360">
        <v>1216</v>
      </c>
      <c r="M1503" s="317"/>
      <c r="N1503" s="317"/>
      <c r="O1503" s="317"/>
      <c r="P1503" s="361"/>
      <c r="Q1503" s="363"/>
      <c r="R1503" s="361"/>
      <c r="S1503" s="364"/>
      <c r="T1503" s="361"/>
      <c r="U1503" s="362"/>
      <c r="V1503" s="360">
        <v>100</v>
      </c>
      <c r="W1503" s="362"/>
      <c r="X1503" s="362"/>
      <c r="Y1503" s="362"/>
      <c r="Z1503" s="360">
        <v>101</v>
      </c>
      <c r="AA1503" s="360">
        <v>184</v>
      </c>
      <c r="AB1503" s="360">
        <v>1215</v>
      </c>
      <c r="AC1503" s="360">
        <v>1100</v>
      </c>
      <c r="AD1503" s="360">
        <v>401</v>
      </c>
      <c r="AE1503" s="365"/>
      <c r="AF1503" s="318"/>
      <c r="AG1503" s="323"/>
      <c r="AH1503" s="323"/>
      <c r="AI1503" s="323"/>
      <c r="AJ1503" s="323"/>
      <c r="AK1503" s="323"/>
      <c r="AL1503" s="323"/>
      <c r="AM1503" s="323"/>
      <c r="AN1503" s="323"/>
    </row>
    <row r="1504" spans="1:40" ht="12.75">
      <c r="A1504" s="342"/>
      <c r="B1504" s="307"/>
      <c r="C1504" s="366" t="s">
        <v>2696</v>
      </c>
      <c r="D1504" s="342"/>
      <c r="E1504" s="342"/>
      <c r="F1504" s="342"/>
      <c r="G1504" s="342"/>
      <c r="H1504" s="342"/>
      <c r="I1504" s="342"/>
      <c r="J1504" s="367"/>
      <c r="K1504" s="368" t="s">
        <v>16722</v>
      </c>
      <c r="L1504" s="368">
        <v>1215</v>
      </c>
      <c r="M1504" s="342"/>
      <c r="N1504" s="342"/>
      <c r="O1504" s="342"/>
      <c r="P1504" s="342"/>
      <c r="Q1504" s="342"/>
      <c r="R1504" s="342"/>
      <c r="S1504" s="342"/>
      <c r="T1504" s="342"/>
      <c r="U1504" s="367"/>
      <c r="V1504" s="342"/>
      <c r="W1504" s="342"/>
      <c r="X1504" s="342"/>
      <c r="Y1504" s="367"/>
      <c r="Z1504" s="369"/>
      <c r="AA1504" s="369"/>
      <c r="AB1504" s="369"/>
      <c r="AC1504" s="370">
        <v>873</v>
      </c>
      <c r="AD1504" s="371">
        <v>331</v>
      </c>
      <c r="AE1504" s="372"/>
      <c r="AF1504" s="342"/>
      <c r="AG1504" s="342"/>
      <c r="AH1504" s="342"/>
      <c r="AI1504" s="342"/>
      <c r="AJ1504" s="342"/>
      <c r="AK1504" s="342"/>
      <c r="AL1504" s="342"/>
      <c r="AM1504" s="342"/>
      <c r="AN1504" s="342"/>
    </row>
    <row r="1505" spans="1:40" ht="12.75">
      <c r="A1505" s="373"/>
      <c r="B1505" s="367"/>
      <c r="C1505" s="374" t="s">
        <v>2696</v>
      </c>
      <c r="D1505" s="375"/>
      <c r="E1505" s="375"/>
      <c r="F1505" s="375"/>
      <c r="G1505" s="375"/>
      <c r="H1505" s="375"/>
      <c r="I1505" s="375"/>
      <c r="J1505" s="376"/>
      <c r="K1505" s="377">
        <v>284</v>
      </c>
      <c r="L1505" s="377">
        <v>1216</v>
      </c>
      <c r="M1505" s="375"/>
      <c r="N1505" s="375"/>
      <c r="O1505" s="375"/>
      <c r="P1505" s="375"/>
      <c r="Q1505" s="375"/>
      <c r="R1505" s="375"/>
      <c r="S1505" s="375"/>
      <c r="T1505" s="375"/>
      <c r="U1505" s="375"/>
      <c r="V1505" s="377">
        <v>100</v>
      </c>
      <c r="W1505" s="375"/>
      <c r="X1505" s="375"/>
      <c r="Y1505" s="375"/>
      <c r="Z1505" s="377">
        <v>101</v>
      </c>
      <c r="AA1505" s="377">
        <v>184</v>
      </c>
      <c r="AB1505" s="377">
        <v>1215</v>
      </c>
      <c r="AC1505" s="377">
        <v>1100</v>
      </c>
      <c r="AD1505" s="377">
        <v>401</v>
      </c>
      <c r="AE1505" s="377">
        <v>0</v>
      </c>
      <c r="AF1505" s="342"/>
      <c r="AG1505" s="342"/>
      <c r="AH1505" s="342"/>
      <c r="AI1505" s="342"/>
      <c r="AJ1505" s="342"/>
      <c r="AK1505" s="342"/>
      <c r="AL1505" s="342"/>
      <c r="AM1505" s="342"/>
      <c r="AN1505" s="342"/>
    </row>
    <row r="1506" spans="1:40" ht="12.75">
      <c r="A1506" s="378"/>
      <c r="B1506" s="379"/>
      <c r="C1506" s="378"/>
      <c r="D1506" s="378"/>
      <c r="E1506" s="378"/>
      <c r="F1506" s="378"/>
      <c r="G1506" s="378"/>
      <c r="H1506" s="378"/>
      <c r="I1506" s="378"/>
      <c r="J1506" s="380"/>
      <c r="K1506" s="380"/>
      <c r="L1506" s="378"/>
      <c r="M1506" s="378"/>
      <c r="N1506" s="378"/>
      <c r="O1506" s="378"/>
      <c r="P1506" s="378"/>
      <c r="Q1506" s="378"/>
      <c r="R1506" s="378"/>
      <c r="S1506" s="378"/>
      <c r="T1506" s="378"/>
      <c r="U1506" s="380"/>
      <c r="V1506" s="378"/>
      <c r="W1506" s="378"/>
      <c r="X1506" s="378"/>
      <c r="Y1506" s="380"/>
      <c r="Z1506" s="380"/>
      <c r="AA1506" s="380"/>
      <c r="AB1506" s="380"/>
      <c r="AC1506" s="380"/>
      <c r="AD1506" s="380"/>
      <c r="AE1506" s="381"/>
      <c r="AF1506" s="381"/>
      <c r="AG1506" s="381"/>
      <c r="AH1506" s="381"/>
      <c r="AI1506" s="381"/>
      <c r="AJ1506" s="381"/>
      <c r="AK1506" s="381"/>
      <c r="AL1506" s="381"/>
      <c r="AM1506" s="381"/>
      <c r="AN1506" s="381"/>
    </row>
  </sheetData>
  <mergeCells count="37">
    <mergeCell ref="A1:A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D1"/>
    <mergeCell ref="AE1:AE2"/>
    <mergeCell ref="AM1:AM2"/>
    <mergeCell ref="AN1:AN2"/>
    <mergeCell ref="AF1:AF2"/>
    <mergeCell ref="AG1:AG2"/>
    <mergeCell ref="AH1:AH2"/>
    <mergeCell ref="AI1:AI2"/>
    <mergeCell ref="AJ1:AJ2"/>
    <mergeCell ref="AK1:AK2"/>
    <mergeCell ref="AL1:A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Статистика НКС</vt:lpstr>
      <vt:lpstr>1147 Внесення до ДЗК архів</vt:lpstr>
      <vt:lpstr>Копія аркуша 1147 Внесення до Д</vt:lpstr>
      <vt:lpstr>Контроль 888</vt:lpstr>
      <vt:lpstr>КОНТРОЛЬ Кількість НП по регіон</vt:lpstr>
      <vt:lpstr>Статистика НГО НП по регіонах</vt:lpstr>
      <vt:lpstr>Волинська</vt:lpstr>
      <vt:lpstr>Дніпро робоча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Власенко</dc:creator>
  <cp:lastModifiedBy>1</cp:lastModifiedBy>
  <dcterms:created xsi:type="dcterms:W3CDTF">2024-07-10T07:28:26Z</dcterms:created>
  <dcterms:modified xsi:type="dcterms:W3CDTF">2024-11-01T08:13:58Z</dcterms:modified>
</cp:coreProperties>
</file>